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нальные данные" sheetId="1" r:id="rId4"/>
    <sheet state="visible" name="Очищенные данные" sheetId="2" r:id="rId5"/>
    <sheet state="visible" name="Рейтинг" sheetId="3" r:id="rId6"/>
    <sheet state="visible" name="Неочищенные данные" sheetId="4" r:id="rId7"/>
    <sheet state="visible" name="ИПЦ ГКС" sheetId="5" r:id="rId8"/>
    <sheet state="visible" name="RUONIA" sheetId="6" r:id="rId9"/>
    <sheet state="visible" name="Treasury" sheetId="7" r:id="rId10"/>
    <sheet state="visible" name="IMOEX" sheetId="8" r:id="rId11"/>
    <sheet state="visible" name="OFZ Yield" sheetId="9" r:id="rId12"/>
    <sheet state="visible" name="АСВ" sheetId="10" r:id="rId13"/>
  </sheets>
  <definedNames>
    <definedName hidden="1" localSheetId="1" name="_xlnm._FilterDatabase">'Очищенные данные'!$E$2:$E$391</definedName>
  </definedNames>
  <calcPr/>
  <extLst>
    <ext uri="GoogleSheetsCustomDataVersion1">
      <go:sheetsCustomData xmlns:go="http://customooxmlschemas.google.com/" r:id="rId14" roundtripDataSignature="AMtx7mhQ4EJWDpL/Ad2qfB0AT/EHB/pN8w=="/>
    </ext>
  </extLst>
</workbook>
</file>

<file path=xl/sharedStrings.xml><?xml version="1.0" encoding="utf-8"?>
<sst xmlns="http://schemas.openxmlformats.org/spreadsheetml/2006/main" count="10793" uniqueCount="6882">
  <si>
    <t>Компания</t>
  </si>
  <si>
    <t>Дата</t>
  </si>
  <si>
    <t>Рейтинг</t>
  </si>
  <si>
    <t>Рейтинг Класс</t>
  </si>
  <si>
    <t>PD</t>
  </si>
  <si>
    <t>Денежные средства</t>
  </si>
  <si>
    <t>Финансовые активы + Депозиты</t>
  </si>
  <si>
    <t>Итого Активы</t>
  </si>
  <si>
    <t>Инвестиции в ассоциированные предприятия</t>
  </si>
  <si>
    <t>Кредиторская задолженность</t>
  </si>
  <si>
    <t>Итого обязательства</t>
  </si>
  <si>
    <t>Обязательства по договорам / Пенсионные резервы</t>
  </si>
  <si>
    <t>Капитал</t>
  </si>
  <si>
    <t>Прибыль</t>
  </si>
  <si>
    <t>Итого Взносов</t>
  </si>
  <si>
    <t>Итого выплат</t>
  </si>
  <si>
    <t>Инфляция</t>
  </si>
  <si>
    <t>RUONIA</t>
  </si>
  <si>
    <t>Доходность US Treasury 2</t>
  </si>
  <si>
    <t>Доходность US Treasury 5</t>
  </si>
  <si>
    <t>Доходность US Treasury 10</t>
  </si>
  <si>
    <t>Доходность ОФЗ 2</t>
  </si>
  <si>
    <t>Доходность ОФЗ 5</t>
  </si>
  <si>
    <t>Доходность ОФЗ 10</t>
  </si>
  <si>
    <t>Индекс Мосбиржи</t>
  </si>
  <si>
    <t>ROE</t>
  </si>
  <si>
    <t>Leverage</t>
  </si>
  <si>
    <t>Участие АСВ</t>
  </si>
  <si>
    <t>Кэптивность</t>
  </si>
  <si>
    <t>Алмазная Осень</t>
  </si>
  <si>
    <t>ruAA</t>
  </si>
  <si>
    <t>2.905,81</t>
  </si>
  <si>
    <t>2.488,02</t>
  </si>
  <si>
    <t>2.641,15</t>
  </si>
  <si>
    <t>2.323,64</t>
  </si>
  <si>
    <t>1.861,27</t>
  </si>
  <si>
    <t>A++</t>
  </si>
  <si>
    <t>1.885,92</t>
  </si>
  <si>
    <t>A+</t>
  </si>
  <si>
    <t>1.693,07</t>
  </si>
  <si>
    <t>A</t>
  </si>
  <si>
    <t>1.384,50</t>
  </si>
  <si>
    <t>1.396,91</t>
  </si>
  <si>
    <t>1.525,52</t>
  </si>
  <si>
    <t>1.425,24</t>
  </si>
  <si>
    <t>1.627,03</t>
  </si>
  <si>
    <t>Альянс</t>
  </si>
  <si>
    <t>2.724,33</t>
  </si>
  <si>
    <t>2.753,96</t>
  </si>
  <si>
    <t>2.493,28</t>
  </si>
  <si>
    <t>2.274,62</t>
  </si>
  <si>
    <t>1.925,74</t>
  </si>
  <si>
    <t>1.942,46</t>
  </si>
  <si>
    <t>1.723,01</t>
  </si>
  <si>
    <t>1.632,12</t>
  </si>
  <si>
    <t>1.417,82</t>
  </si>
  <si>
    <t>1.297,01</t>
  </si>
  <si>
    <t>1.284,48</t>
  </si>
  <si>
    <t>НПФ ВТБ</t>
  </si>
  <si>
    <t>ruAAA</t>
  </si>
  <si>
    <t>2.504,23</t>
  </si>
  <si>
    <t>2.309,36</t>
  </si>
  <si>
    <t>1.916,75</t>
  </si>
  <si>
    <t>2.176,00</t>
  </si>
  <si>
    <t>1.747,57</t>
  </si>
  <si>
    <t>1.396,61</t>
  </si>
  <si>
    <t>1.506,41</t>
  </si>
  <si>
    <t>1.396,39</t>
  </si>
  <si>
    <t>1.365,13</t>
  </si>
  <si>
    <t>B+</t>
  </si>
  <si>
    <t>ГАЗФОНД</t>
  </si>
  <si>
    <t>3.110,05</t>
  </si>
  <si>
    <t>2.487,48</t>
  </si>
  <si>
    <t>2.249,23</t>
  </si>
  <si>
    <t>1.850,81</t>
  </si>
  <si>
    <t>2.159,96</t>
  </si>
  <si>
    <t>1.630,39</t>
  </si>
  <si>
    <t>1.671,47</t>
  </si>
  <si>
    <t>1.466,70</t>
  </si>
  <si>
    <t>1.528,48</t>
  </si>
  <si>
    <t>1.564,82</t>
  </si>
  <si>
    <t>1.664,86</t>
  </si>
  <si>
    <t>1.377,93</t>
  </si>
  <si>
    <t>Национальный</t>
  </si>
  <si>
    <t>ruAA+</t>
  </si>
  <si>
    <t>3.033,81</t>
  </si>
  <si>
    <t>2.748,64</t>
  </si>
  <si>
    <t>2.431,29</t>
  </si>
  <si>
    <t>2.131,94</t>
  </si>
  <si>
    <t>1.945,12</t>
  </si>
  <si>
    <t>1.962,71</t>
  </si>
  <si>
    <t>1.716,91</t>
  </si>
  <si>
    <t>1.530,40</t>
  </si>
  <si>
    <t>ГАЗФОНД Пенсионные накопления</t>
  </si>
  <si>
    <t>2.766,26</t>
  </si>
  <si>
    <t>2.701,84</t>
  </si>
  <si>
    <t>2.315,45</t>
  </si>
  <si>
    <t>1.868,42</t>
  </si>
  <si>
    <t>1.934,92</t>
  </si>
  <si>
    <t>Эволюция</t>
  </si>
  <si>
    <t>2.780,20</t>
  </si>
  <si>
    <t>2.377,95</t>
  </si>
  <si>
    <t>2.119,42</t>
  </si>
  <si>
    <t>1.947,71</t>
  </si>
  <si>
    <t>1.981,76</t>
  </si>
  <si>
    <t>Ренессанс Пенсии</t>
  </si>
  <si>
    <t>3.030,84</t>
  </si>
  <si>
    <t>ruAA-</t>
  </si>
  <si>
    <t>2.494,63</t>
  </si>
  <si>
    <t>2.053,81</t>
  </si>
  <si>
    <t>2.086,84</t>
  </si>
  <si>
    <t>1.733,09</t>
  </si>
  <si>
    <t>1.479,46</t>
  </si>
  <si>
    <t>Сбербанк</t>
  </si>
  <si>
    <t>3.085,16</t>
  </si>
  <si>
    <t>2.700,57</t>
  </si>
  <si>
    <t>2.370,35</t>
  </si>
  <si>
    <t>2.106,17</t>
  </si>
  <si>
    <t>1.838,32</t>
  </si>
  <si>
    <t>2.152,35</t>
  </si>
  <si>
    <t>1.807,21</t>
  </si>
  <si>
    <t>1.517,97</t>
  </si>
  <si>
    <t>1.531,67</t>
  </si>
  <si>
    <t>Фонд Социум</t>
  </si>
  <si>
    <t>2.916,39</t>
  </si>
  <si>
    <t>2.747,18</t>
  </si>
  <si>
    <t>2.389,05</t>
  </si>
  <si>
    <t>2.071,83</t>
  </si>
  <si>
    <t>1.991,78</t>
  </si>
  <si>
    <t>1.695,22</t>
  </si>
  <si>
    <t>Сургутнефтегаз</t>
  </si>
  <si>
    <t>2.760,01</t>
  </si>
  <si>
    <t>2.674,98</t>
  </si>
  <si>
    <t>2.261,09</t>
  </si>
  <si>
    <t>2.318,23</t>
  </si>
  <si>
    <t>1.944,83</t>
  </si>
  <si>
    <t>1.952,18</t>
  </si>
  <si>
    <t>1.674,46</t>
  </si>
  <si>
    <t>1.423,78</t>
  </si>
  <si>
    <t>Атомгарант</t>
  </si>
  <si>
    <t>2.253,60</t>
  </si>
  <si>
    <t>1.879,50</t>
  </si>
  <si>
    <t>1.891,09</t>
  </si>
  <si>
    <t>1.907,19</t>
  </si>
  <si>
    <t>1.665,38</t>
  </si>
  <si>
    <t>1.505,94</t>
  </si>
  <si>
    <t>1.406,30</t>
  </si>
  <si>
    <t>1.855,97</t>
  </si>
  <si>
    <t>1.291,99</t>
  </si>
  <si>
    <t>Волга-Капитал</t>
  </si>
  <si>
    <t>1.985,56</t>
  </si>
  <si>
    <t>1.707,95</t>
  </si>
  <si>
    <t>Гефест</t>
  </si>
  <si>
    <t>Доверие</t>
  </si>
  <si>
    <t>ruBBB-</t>
  </si>
  <si>
    <t>2.286,33</t>
  </si>
  <si>
    <t>Европейский ПФ</t>
  </si>
  <si>
    <t>1.634,14</t>
  </si>
  <si>
    <t>1.696,06</t>
  </si>
  <si>
    <t>Кит-Финанс</t>
  </si>
  <si>
    <t>1.986,72</t>
  </si>
  <si>
    <t>1.735,75</t>
  </si>
  <si>
    <t>Открытие</t>
  </si>
  <si>
    <t>1.644,45</t>
  </si>
  <si>
    <t>1.609,85</t>
  </si>
  <si>
    <t>Согласие</t>
  </si>
  <si>
    <t>ruA+</t>
  </si>
  <si>
    <t>1.965,48</t>
  </si>
  <si>
    <t>2.174,59</t>
  </si>
  <si>
    <t>1.636,86</t>
  </si>
  <si>
    <t>1.345,04</t>
  </si>
  <si>
    <t>Будущее</t>
  </si>
  <si>
    <t>ruBB-</t>
  </si>
  <si>
    <t>1.950,28</t>
  </si>
  <si>
    <t>1.940,14</t>
  </si>
  <si>
    <t>2.232,72</t>
  </si>
  <si>
    <t>1.869,78</t>
  </si>
  <si>
    <t>1.726,61</t>
  </si>
  <si>
    <t>ОПФ</t>
  </si>
  <si>
    <t>1.973,50</t>
  </si>
  <si>
    <t>2.004,50</t>
  </si>
  <si>
    <t>1.811,20</t>
  </si>
  <si>
    <t>1.515,36</t>
  </si>
  <si>
    <t>1.333,71</t>
  </si>
  <si>
    <t>1.521,90</t>
  </si>
  <si>
    <t>1.381,36</t>
  </si>
  <si>
    <t>Наука и образование</t>
  </si>
  <si>
    <t>1.635,63</t>
  </si>
  <si>
    <t>Оренбургский НПФ Доверие</t>
  </si>
  <si>
    <t>1.491,49</t>
  </si>
  <si>
    <t>1.483,24</t>
  </si>
  <si>
    <t>1.327,55</t>
  </si>
  <si>
    <t>Первый промышленный альянс</t>
  </si>
  <si>
    <t>ruA</t>
  </si>
  <si>
    <t>2.334,18</t>
  </si>
  <si>
    <t>2.148,60</t>
  </si>
  <si>
    <t>2.058,77</t>
  </si>
  <si>
    <t>Первый русский пенсионный фонд</t>
  </si>
  <si>
    <t>1.729,75</t>
  </si>
  <si>
    <t>1.497,46</t>
  </si>
  <si>
    <t>1.398,46</t>
  </si>
  <si>
    <t>Промагрофонд</t>
  </si>
  <si>
    <t>1.845,20</t>
  </si>
  <si>
    <t>Сафмар</t>
  </si>
  <si>
    <t>ruA-</t>
  </si>
  <si>
    <t>2.102,94</t>
  </si>
  <si>
    <t>1.975,91</t>
  </si>
  <si>
    <t>1.956,42</t>
  </si>
  <si>
    <t>1.686,98</t>
  </si>
  <si>
    <t>1.509,25</t>
  </si>
  <si>
    <t>Регионфонд</t>
  </si>
  <si>
    <t>1.770,13</t>
  </si>
  <si>
    <t>СтальФонд</t>
  </si>
  <si>
    <t>1.725,89</t>
  </si>
  <si>
    <t>1.647,69</t>
  </si>
  <si>
    <t>Телеком-Союз</t>
  </si>
  <si>
    <t>1.490,89</t>
  </si>
  <si>
    <t>1.474,58</t>
  </si>
  <si>
    <t>1.455,65</t>
  </si>
  <si>
    <t>Транснефть</t>
  </si>
  <si>
    <t>1.690,30</t>
  </si>
  <si>
    <t>1.677,89</t>
  </si>
  <si>
    <t>1.306,01</t>
  </si>
  <si>
    <t>1.364,65</t>
  </si>
  <si>
    <t>1.383,09</t>
  </si>
  <si>
    <t>УГМК-Перспектива</t>
  </si>
  <si>
    <t>2.093,86</t>
  </si>
  <si>
    <t>2.011,83</t>
  </si>
  <si>
    <t>Ханты-Мансийский НПФ</t>
  </si>
  <si>
    <t>2.728,27</t>
  </si>
  <si>
    <t>2.321,11</t>
  </si>
  <si>
    <t>1.989,61</t>
  </si>
  <si>
    <t>1.957,70</t>
  </si>
  <si>
    <t>1.711,53</t>
  </si>
  <si>
    <t>1.429,45</t>
  </si>
  <si>
    <t>1.398,22</t>
  </si>
  <si>
    <t>1.433,52</t>
  </si>
  <si>
    <t>1.705,41</t>
  </si>
  <si>
    <t>1.304,62</t>
  </si>
  <si>
    <t>Алемар-Уверенность</t>
  </si>
  <si>
    <t>отозван</t>
  </si>
  <si>
    <t>Благовест</t>
  </si>
  <si>
    <t>E</t>
  </si>
  <si>
    <t>B++</t>
  </si>
  <si>
    <t>Верность</t>
  </si>
  <si>
    <t>B</t>
  </si>
  <si>
    <t>Виктория-Фонд</t>
  </si>
  <si>
    <t>Владимир</t>
  </si>
  <si>
    <t>ВНИИЭФ-Гарант</t>
  </si>
  <si>
    <t>ruBBB+</t>
  </si>
  <si>
    <t>Газпромбанк-фонд</t>
  </si>
  <si>
    <t>Социальный мир</t>
  </si>
  <si>
    <t>Губернский</t>
  </si>
  <si>
    <t>Лефко</t>
  </si>
  <si>
    <t>Лукоил-Гарант</t>
  </si>
  <si>
    <t>Москомстрой</t>
  </si>
  <si>
    <t>Нефтегарант</t>
  </si>
  <si>
    <t>Новый век</t>
  </si>
  <si>
    <t>Наследие</t>
  </si>
  <si>
    <t>Металлургов</t>
  </si>
  <si>
    <t>Промышленно-строительного банка</t>
  </si>
  <si>
    <t>Наука</t>
  </si>
  <si>
    <t>Пенсион-инвест</t>
  </si>
  <si>
    <t>Пенсионный капитал</t>
  </si>
  <si>
    <t>1-ый НПФ АО</t>
  </si>
  <si>
    <t>C++</t>
  </si>
  <si>
    <t>Персональная пенсия</t>
  </si>
  <si>
    <t>Промрегионсвязь</t>
  </si>
  <si>
    <t>Профессиональный</t>
  </si>
  <si>
    <t>РГС</t>
  </si>
  <si>
    <t>Ренессанс жизнь и пенсии</t>
  </si>
  <si>
    <t>Роствертол</t>
  </si>
  <si>
    <t>Русь</t>
  </si>
  <si>
    <t>Сберфонд Солнечный Берег</t>
  </si>
  <si>
    <t>Северная Казна</t>
  </si>
  <si>
    <t>Система</t>
  </si>
  <si>
    <t>Социальное развитие</t>
  </si>
  <si>
    <t>Стайер</t>
  </si>
  <si>
    <t>Стратегия</t>
  </si>
  <si>
    <t>ЦТК Московский НПЗ</t>
  </si>
  <si>
    <t>Электроэнергетики</t>
  </si>
  <si>
    <t>ЭРЭЛ</t>
  </si>
  <si>
    <t>Рейтинг класс</t>
  </si>
  <si>
    <t>ruBBB</t>
  </si>
  <si>
    <t>ruBB+</t>
  </si>
  <si>
    <t>ruBB</t>
  </si>
  <si>
    <t>ruB+</t>
  </si>
  <si>
    <t>ruB</t>
  </si>
  <si>
    <t>ruB-</t>
  </si>
  <si>
    <t>ruCCC</t>
  </si>
  <si>
    <t>ruCC</t>
  </si>
  <si>
    <t>ruC</t>
  </si>
  <si>
    <t>C+</t>
  </si>
  <si>
    <t>ruRD</t>
  </si>
  <si>
    <t>-</t>
  </si>
  <si>
    <t>ruD</t>
  </si>
  <si>
    <t>C</t>
  </si>
  <si>
    <t>Активы</t>
  </si>
  <si>
    <t>Обязательства</t>
  </si>
  <si>
    <t>Обязательства 1</t>
  </si>
  <si>
    <t>Обязательства 2</t>
  </si>
  <si>
    <t>Обязательства 3</t>
  </si>
  <si>
    <t>Финансовые активы 1</t>
  </si>
  <si>
    <t>Финансовые активы 2</t>
  </si>
  <si>
    <t>Финансовые активы 3</t>
  </si>
  <si>
    <t>Финансовые активы 4</t>
  </si>
  <si>
    <t>Финансовые активы 5</t>
  </si>
  <si>
    <t>Финансовые активы 6</t>
  </si>
  <si>
    <t>Депозиты</t>
  </si>
  <si>
    <t>LR обязательства</t>
  </si>
  <si>
    <t>SR обязательсвта</t>
  </si>
  <si>
    <t xml:space="preserve">Внесение в АСВ </t>
  </si>
  <si>
    <t>Исключение из АСВ</t>
  </si>
  <si>
    <t>Находится в АСВ</t>
  </si>
  <si>
    <t>Year</t>
  </si>
  <si>
    <t>Финансовые активы</t>
  </si>
  <si>
    <t>Всего активов</t>
  </si>
  <si>
    <t>Инвестиции в ассоциированные предприятия (в РСБУ нет)</t>
  </si>
  <si>
    <t>Обязательства по договорам</t>
  </si>
  <si>
    <t>197831</t>
  </si>
  <si>
    <t>36830089</t>
  </si>
  <si>
    <t>0</t>
  </si>
  <si>
    <t>338</t>
  </si>
  <si>
    <t>32709571</t>
  </si>
  <si>
    <t>4120518</t>
  </si>
  <si>
    <t>425159</t>
  </si>
  <si>
    <t>901020</t>
  </si>
  <si>
    <t>847748</t>
  </si>
  <si>
    <t>9936970</t>
  </si>
  <si>
    <t>748706</t>
  </si>
  <si>
    <t>34914233</t>
  </si>
  <si>
    <t>2008</t>
  </si>
  <si>
    <t>32348271</t>
  </si>
  <si>
    <t>2565962</t>
  </si>
  <si>
    <t>141023</t>
  </si>
  <si>
    <t>670227</t>
  </si>
  <si>
    <t>718284</t>
  </si>
  <si>
    <t>11118095</t>
  </si>
  <si>
    <t>703377</t>
  </si>
  <si>
    <t>31033100</t>
  </si>
  <si>
    <t>1428</t>
  </si>
  <si>
    <t>27854418</t>
  </si>
  <si>
    <t>2517197</t>
  </si>
  <si>
    <t>582165</t>
  </si>
  <si>
    <t>571871</t>
  </si>
  <si>
    <t>654539</t>
  </si>
  <si>
    <t>12488706</t>
  </si>
  <si>
    <t>431237</t>
  </si>
  <si>
    <t>25113766</t>
  </si>
  <si>
    <t>1261</t>
  </si>
  <si>
    <t>23152350</t>
  </si>
  <si>
    <t>1981461</t>
  </si>
  <si>
    <t>533607</t>
  </si>
  <si>
    <t>2510054</t>
  </si>
  <si>
    <t>666179</t>
  </si>
  <si>
    <t>8426613</t>
  </si>
  <si>
    <t>1043698</t>
  </si>
  <si>
    <t>19315536</t>
  </si>
  <si>
    <t>282</t>
  </si>
  <si>
    <t>17851181</t>
  </si>
  <si>
    <t>1464335</t>
  </si>
  <si>
    <t>321754</t>
  </si>
  <si>
    <t>977936</t>
  </si>
  <si>
    <t>646743</t>
  </si>
  <si>
    <t>7764356</t>
  </si>
  <si>
    <t>265289</t>
  </si>
  <si>
    <t>13486367</t>
  </si>
  <si>
    <t>39270</t>
  </si>
  <si>
    <t>11124657</t>
  </si>
  <si>
    <t>262998</t>
  </si>
  <si>
    <t>2164571</t>
  </si>
  <si>
    <t>3739354230</t>
  </si>
  <si>
    <t>1151688200</t>
  </si>
  <si>
    <t>188583</t>
  </si>
  <si>
    <t>12642955</t>
  </si>
  <si>
    <t>50647</t>
  </si>
  <si>
    <t>10278892</t>
  </si>
  <si>
    <t>137945</t>
  </si>
  <si>
    <t>108300</t>
  </si>
  <si>
    <t>1173043040</t>
  </si>
  <si>
    <t>1060641710</t>
  </si>
  <si>
    <t>667982</t>
  </si>
  <si>
    <t>11486126</t>
  </si>
  <si>
    <t>21538</t>
  </si>
  <si>
    <t>9191141</t>
  </si>
  <si>
    <t>175332</t>
  </si>
  <si>
    <t>1139045</t>
  </si>
  <si>
    <t>1061287230</t>
  </si>
  <si>
    <t>975975090</t>
  </si>
  <si>
    <t>822118</t>
  </si>
  <si>
    <t>10214780</t>
  </si>
  <si>
    <t>29395</t>
  </si>
  <si>
    <t>8268212</t>
  </si>
  <si>
    <t>171154</t>
  </si>
  <si>
    <t>90329</t>
  </si>
  <si>
    <t>1868173880</t>
  </si>
  <si>
    <t>945844190</t>
  </si>
  <si>
    <t>459719</t>
  </si>
  <si>
    <t>7637695</t>
  </si>
  <si>
    <t>25371</t>
  </si>
  <si>
    <t>6576489</t>
  </si>
  <si>
    <t>209641</t>
  </si>
  <si>
    <t>470235</t>
  </si>
  <si>
    <t>1524171690</t>
  </si>
  <si>
    <t>808194990</t>
  </si>
  <si>
    <t>25372</t>
  </si>
  <si>
    <t>25373</t>
  </si>
  <si>
    <t>243 786</t>
  </si>
  <si>
    <t>6479 012</t>
  </si>
  <si>
    <t>202 227</t>
  </si>
  <si>
    <t>593 283</t>
  </si>
  <si>
    <t>534 149,04</t>
  </si>
  <si>
    <t>625532,07</t>
  </si>
  <si>
    <t>89 562</t>
  </si>
  <si>
    <t>5 361 052</t>
  </si>
  <si>
    <t>186 845</t>
  </si>
  <si>
    <t>806192,39</t>
  </si>
  <si>
    <t>773 796</t>
  </si>
  <si>
    <t>1 400 729</t>
  </si>
  <si>
    <t>332 133</t>
  </si>
  <si>
    <t>843 716</t>
  </si>
  <si>
    <t>992 172</t>
  </si>
  <si>
    <t>6 818 851</t>
  </si>
  <si>
    <t>8 331 137</t>
  </si>
  <si>
    <t>72 322</t>
  </si>
  <si>
    <t>7 003 956</t>
  </si>
  <si>
    <t>519 200</t>
  </si>
  <si>
    <t>208 673</t>
  </si>
  <si>
    <t>769 113</t>
  </si>
  <si>
    <t>975 984</t>
  </si>
  <si>
    <t>4 394 592</t>
  </si>
  <si>
    <t>900 621</t>
  </si>
  <si>
    <t>6 003 255</t>
  </si>
  <si>
    <t>199 165</t>
  </si>
  <si>
    <t>6 714 997</t>
  </si>
  <si>
    <t>315 059</t>
  </si>
  <si>
    <t>92 519</t>
  </si>
  <si>
    <t>763 924</t>
  </si>
  <si>
    <t>993 467</t>
  </si>
  <si>
    <t>4 297 183</t>
  </si>
  <si>
    <t>798 572</t>
  </si>
  <si>
    <t>5 682 244</t>
  </si>
  <si>
    <t>27580,19</t>
  </si>
  <si>
    <t>267707,79</t>
  </si>
  <si>
    <t>770535,89</t>
  </si>
  <si>
    <t>90638,73</t>
  </si>
  <si>
    <t>263899832</t>
  </si>
  <si>
    <t>192662603</t>
  </si>
  <si>
    <t>152 716 195</t>
  </si>
  <si>
    <t>145 109 308</t>
  </si>
  <si>
    <t>52 227 401</t>
  </si>
  <si>
    <t>90 290 042</t>
  </si>
  <si>
    <t>262 567</t>
  </si>
  <si>
    <t>130 969 253</t>
  </si>
  <si>
    <t>586 974</t>
  </si>
  <si>
    <t>126 270 653</t>
  </si>
  <si>
    <t>4 698 600</t>
  </si>
  <si>
    <t>2 255 320</t>
  </si>
  <si>
    <t>123 278 527</t>
  </si>
  <si>
    <t>494 781</t>
  </si>
  <si>
    <t>1 669 996</t>
  </si>
  <si>
    <t>50 177 064</t>
  </si>
  <si>
    <t>71692 836</t>
  </si>
  <si>
    <t>449 367</t>
  </si>
  <si>
    <t>113 296 111</t>
  </si>
  <si>
    <t>920 150</t>
  </si>
  <si>
    <t>110 852 831</t>
  </si>
  <si>
    <t>2 443 280</t>
  </si>
  <si>
    <t>3 577 321</t>
  </si>
  <si>
    <t>108 227 336</t>
  </si>
  <si>
    <t>270 839</t>
  </si>
  <si>
    <t>1 303 509</t>
  </si>
  <si>
    <t>44 696 965</t>
  </si>
  <si>
    <t>59 538 487</t>
  </si>
  <si>
    <t>59 388</t>
  </si>
  <si>
    <t>69 207 283</t>
  </si>
  <si>
    <t>222 713</t>
  </si>
  <si>
    <t>-1 134 811</t>
  </si>
  <si>
    <t>-2 027 839</t>
  </si>
  <si>
    <t>69 005 633</t>
  </si>
  <si>
    <t>55 323</t>
  </si>
  <si>
    <t>980 118</t>
  </si>
  <si>
    <t>23 401 563</t>
  </si>
  <si>
    <t>45 363 135</t>
  </si>
  <si>
    <t>33 788</t>
  </si>
  <si>
    <t>787 658</t>
  </si>
  <si>
    <t>1 566 632</t>
  </si>
  <si>
    <t>512 654 048</t>
  </si>
  <si>
    <t>4 699</t>
  </si>
  <si>
    <t>369824882</t>
  </si>
  <si>
    <t>4 709 299</t>
  </si>
  <si>
    <t>7 197 026</t>
  </si>
  <si>
    <t>277 969 994</t>
  </si>
  <si>
    <t>90 865 990</t>
  </si>
  <si>
    <t>30 826 723</t>
  </si>
  <si>
    <t>196 890 638</t>
  </si>
  <si>
    <t>8 711 064</t>
  </si>
  <si>
    <t>484 301 164</t>
  </si>
  <si>
    <t>3 567</t>
  </si>
  <si>
    <t>359498046</t>
  </si>
  <si>
    <t>7 327 037</t>
  </si>
  <si>
    <t>5 009 963</t>
  </si>
  <si>
    <t>280 623 872</t>
  </si>
  <si>
    <t>77 935 085</t>
  </si>
  <si>
    <t>60 012 493</t>
  </si>
  <si>
    <t>131 446 701</t>
  </si>
  <si>
    <t>330150700</t>
  </si>
  <si>
    <t>315550299</t>
  </si>
  <si>
    <t>32 302 000</t>
  </si>
  <si>
    <t>3 807 000</t>
  </si>
  <si>
    <t>95 565 000</t>
  </si>
  <si>
    <t>45 279</t>
  </si>
  <si>
    <t>19 432000</t>
  </si>
  <si>
    <t>16 224000</t>
  </si>
  <si>
    <t>312 971 000</t>
  </si>
  <si>
    <t>15 999 000</t>
  </si>
  <si>
    <t>50 321000</t>
  </si>
  <si>
    <t>3 014000</t>
  </si>
  <si>
    <t>18 702000</t>
  </si>
  <si>
    <t>14 750000</t>
  </si>
  <si>
    <t>301 204 000</t>
  </si>
  <si>
    <t>2 335 409</t>
  </si>
  <si>
    <t>334 847 457</t>
  </si>
  <si>
    <t>1 257 585</t>
  </si>
  <si>
    <t>35 029 541</t>
  </si>
  <si>
    <t>18 983 801</t>
  </si>
  <si>
    <t>290 021 158</t>
  </si>
  <si>
    <t>8 539 173</t>
  </si>
  <si>
    <t>196 849 412</t>
  </si>
  <si>
    <t>34966144</t>
  </si>
  <si>
    <t>31934479</t>
  </si>
  <si>
    <t>31221565</t>
  </si>
  <si>
    <t>31039222</t>
  </si>
  <si>
    <t>402 385</t>
  </si>
  <si>
    <t>33 726 536</t>
  </si>
  <si>
    <t>28318610</t>
  </si>
  <si>
    <t>15 550 894</t>
  </si>
  <si>
    <t>1 725 870</t>
  </si>
  <si>
    <t>6 702 410</t>
  </si>
  <si>
    <t>25 562 908</t>
  </si>
  <si>
    <t>30371357</t>
  </si>
  <si>
    <t>29437617</t>
  </si>
  <si>
    <t>3037293,82</t>
  </si>
  <si>
    <t>7112963,06</t>
  </si>
  <si>
    <t>31040,93</t>
  </si>
  <si>
    <t>1957076,11</t>
  </si>
  <si>
    <t>-196826,05</t>
  </si>
  <si>
    <t>11037930,28</t>
  </si>
  <si>
    <t>13496183,78</t>
  </si>
  <si>
    <t>34395,49</t>
  </si>
  <si>
    <t>19396208,06</t>
  </si>
  <si>
    <t>2817094,61</t>
  </si>
  <si>
    <t>9 035 919</t>
  </si>
  <si>
    <t>604 649 895</t>
  </si>
  <si>
    <t>6 518</t>
  </si>
  <si>
    <t>7 416 469</t>
  </si>
  <si>
    <t>1 241 548</t>
  </si>
  <si>
    <t>56 933 158</t>
  </si>
  <si>
    <t>315 016 322</t>
  </si>
  <si>
    <t>16 103 815</t>
  </si>
  <si>
    <t>594 112 874</t>
  </si>
  <si>
    <t>11 936</t>
  </si>
  <si>
    <t>26 408 792</t>
  </si>
  <si>
    <t>8 849 619</t>
  </si>
  <si>
    <t>62 537 538</t>
  </si>
  <si>
    <t>290 291 919</t>
  </si>
  <si>
    <t>24 337 263</t>
  </si>
  <si>
    <t>528500 027</t>
  </si>
  <si>
    <t>17 889</t>
  </si>
  <si>
    <t>40 846 302</t>
  </si>
  <si>
    <t>22 149 526</t>
  </si>
  <si>
    <t>459 140 533</t>
  </si>
  <si>
    <t>2 228 483</t>
  </si>
  <si>
    <t>37 152 144</t>
  </si>
  <si>
    <t>227 370 128</t>
  </si>
  <si>
    <t>2 838 809</t>
  </si>
  <si>
    <t>1 824356</t>
  </si>
  <si>
    <t>1 687 068</t>
  </si>
  <si>
    <t>18 807 752</t>
  </si>
  <si>
    <t>17 085 647</t>
  </si>
  <si>
    <t>1 722 105</t>
  </si>
  <si>
    <t>349 548</t>
  </si>
  <si>
    <t>1 009 198</t>
  </si>
  <si>
    <t>204 084</t>
  </si>
  <si>
    <t>17 070 217</t>
  </si>
  <si>
    <t>1 554</t>
  </si>
  <si>
    <t>2 091 524</t>
  </si>
  <si>
    <t>14 980 553</t>
  </si>
  <si>
    <t>965835445,19</t>
  </si>
  <si>
    <t>16332721714,45</t>
  </si>
  <si>
    <t>786352,69</t>
  </si>
  <si>
    <t>14801460760,36</t>
  </si>
  <si>
    <t>16322721714,45</t>
  </si>
  <si>
    <t>336513886,58</t>
  </si>
  <si>
    <t>855910425,95</t>
  </si>
  <si>
    <t>243549377,89</t>
  </si>
  <si>
    <t>1570487,89</t>
  </si>
  <si>
    <t>14631912882,69</t>
  </si>
  <si>
    <t>3708779478,52</t>
  </si>
  <si>
    <t>11469647324,51</t>
  </si>
  <si>
    <t>522 305</t>
  </si>
  <si>
    <t>11762 954</t>
  </si>
  <si>
    <t>11334 770</t>
  </si>
  <si>
    <t>428 184</t>
  </si>
  <si>
    <t>100 283</t>
  </si>
  <si>
    <t>3488 112</t>
  </si>
  <si>
    <t>728 816</t>
  </si>
  <si>
    <t>11288 584</t>
  </si>
  <si>
    <t>3778 711</t>
  </si>
  <si>
    <t>7452 127</t>
  </si>
  <si>
    <t>301 273</t>
  </si>
  <si>
    <t>7 966 177</t>
  </si>
  <si>
    <t>7 638 276</t>
  </si>
  <si>
    <t>327 901</t>
  </si>
  <si>
    <t>81 965</t>
  </si>
  <si>
    <t>1 926 766</t>
  </si>
  <si>
    <t>744 045</t>
  </si>
  <si>
    <t>7 610 687</t>
  </si>
  <si>
    <t>2 730 897</t>
  </si>
  <si>
    <t>4 929 886</t>
  </si>
  <si>
    <t>227 776</t>
  </si>
  <si>
    <t>5 863 693</t>
  </si>
  <si>
    <t>5 617 757</t>
  </si>
  <si>
    <t>245 936</t>
  </si>
  <si>
    <t>9 621</t>
  </si>
  <si>
    <t>1 376 716</t>
  </si>
  <si>
    <t>808 314</t>
  </si>
  <si>
    <t>5 603 665</t>
  </si>
  <si>
    <t>2 805 656</t>
  </si>
  <si>
    <t>2 825 752</t>
  </si>
  <si>
    <t>1 449 182</t>
  </si>
  <si>
    <t>678 622 354</t>
  </si>
  <si>
    <t>44 493</t>
  </si>
  <si>
    <t>7 615 703</t>
  </si>
  <si>
    <t>12 447 197</t>
  </si>
  <si>
    <t>598 789 003</t>
  </si>
  <si>
    <t>4 126 475</t>
  </si>
  <si>
    <t>39 135 277</t>
  </si>
  <si>
    <t>42 130 536</t>
  </si>
  <si>
    <t>323 950 973</t>
  </si>
  <si>
    <t>305 975 040</t>
  </si>
  <si>
    <t>35 530 305</t>
  </si>
  <si>
    <t>647 260 664</t>
  </si>
  <si>
    <t>27 348</t>
  </si>
  <si>
    <t>5387 929</t>
  </si>
  <si>
    <t>554 996 654</t>
  </si>
  <si>
    <t>3 678 687</t>
  </si>
  <si>
    <t>35 209 329</t>
  </si>
  <si>
    <t>7 216 015</t>
  </si>
  <si>
    <t>341 141 969</t>
  </si>
  <si>
    <t>257 792 476</t>
  </si>
  <si>
    <t>3294999</t>
  </si>
  <si>
    <t>20 000</t>
  </si>
  <si>
    <t>5 390 594</t>
  </si>
  <si>
    <t>566 042</t>
  </si>
  <si>
    <t>389 430</t>
  </si>
  <si>
    <t>1 741 388</t>
  </si>
  <si>
    <t>480 591</t>
  </si>
  <si>
    <t>4 068 546</t>
  </si>
  <si>
    <t>345 395</t>
  </si>
  <si>
    <t>964 731</t>
  </si>
  <si>
    <t>1 051 568</t>
  </si>
  <si>
    <t>4 729 314</t>
  </si>
  <si>
    <t>211 658</t>
  </si>
  <si>
    <t>58 345 650</t>
  </si>
  <si>
    <t>59 513 606</t>
  </si>
  <si>
    <t>-1 167 956</t>
  </si>
  <si>
    <t>58 119 039</t>
  </si>
  <si>
    <t>230 894</t>
  </si>
  <si>
    <t>2 346 018</t>
  </si>
  <si>
    <t>178 817</t>
  </si>
  <si>
    <t>14 983 246</t>
  </si>
  <si>
    <t>15 556 486</t>
  </si>
  <si>
    <t>-573 240</t>
  </si>
  <si>
    <t>15 112 049</t>
  </si>
  <si>
    <t>221 932</t>
  </si>
  <si>
    <t>3 892 717</t>
  </si>
  <si>
    <t>10 499 965</t>
  </si>
  <si>
    <t>25 201 596</t>
  </si>
  <si>
    <t>293 262644</t>
  </si>
  <si>
    <t>284 315 019</t>
  </si>
  <si>
    <t>8 947 625</t>
  </si>
  <si>
    <t>3 426 275</t>
  </si>
  <si>
    <t>277 893 612</t>
  </si>
  <si>
    <t>20 950 267</t>
  </si>
  <si>
    <t>228 971 445</t>
  </si>
  <si>
    <t>29 290 999</t>
  </si>
  <si>
    <t>264 147 662</t>
  </si>
  <si>
    <t>259 201 664</t>
  </si>
  <si>
    <t>4 945 998</t>
  </si>
  <si>
    <t>3 623 584</t>
  </si>
  <si>
    <t>254 150 975</t>
  </si>
  <si>
    <t>6 420 671</t>
  </si>
  <si>
    <t>224 299 354</t>
  </si>
  <si>
    <t>105 259</t>
  </si>
  <si>
    <t>7 259 206</t>
  </si>
  <si>
    <t>6 630 136</t>
  </si>
  <si>
    <t>629 070</t>
  </si>
  <si>
    <t>427 929</t>
  </si>
  <si>
    <t>422 145</t>
  </si>
  <si>
    <t>1 025 526</t>
  </si>
  <si>
    <t>4 507 612</t>
  </si>
  <si>
    <t>180 101</t>
  </si>
  <si>
    <t>1 925 540</t>
  </si>
  <si>
    <t>43 729</t>
  </si>
  <si>
    <t>6 417 852</t>
  </si>
  <si>
    <t>46 830</t>
  </si>
  <si>
    <t>17 074</t>
  </si>
  <si>
    <t>171 987</t>
  </si>
  <si>
    <t>1 271</t>
  </si>
  <si>
    <t>55 169</t>
  </si>
  <si>
    <t>388 768</t>
  </si>
  <si>
    <t>133 640</t>
  </si>
  <si>
    <t>161 822</t>
  </si>
  <si>
    <t>95 816</t>
  </si>
  <si>
    <t>2 661 493</t>
  </si>
  <si>
    <t>13 746</t>
  </si>
  <si>
    <t>143 794</t>
  </si>
  <si>
    <t>241 340</t>
  </si>
  <si>
    <t>1 023 097</t>
  </si>
  <si>
    <t>1 480 856</t>
  </si>
  <si>
    <t>1 530 614</t>
  </si>
  <si>
    <t>970 118</t>
  </si>
  <si>
    <t>267 518</t>
  </si>
  <si>
    <t>204 540 936</t>
  </si>
  <si>
    <t>231 182</t>
  </si>
  <si>
    <t>191 714 371</t>
  </si>
  <si>
    <t>3 487 093</t>
  </si>
  <si>
    <t>7 721 231</t>
  </si>
  <si>
    <t>4 423 572</t>
  </si>
  <si>
    <t>184 710 809</t>
  </si>
  <si>
    <t>2 559 834</t>
  </si>
  <si>
    <t>5 438 402</t>
  </si>
  <si>
    <t>225 819</t>
  </si>
  <si>
    <t>187 783 579</t>
  </si>
  <si>
    <t>4 359 885</t>
  </si>
  <si>
    <t>20б 144 905</t>
  </si>
  <si>
    <t>235 439</t>
  </si>
  <si>
    <t>192 972 958</t>
  </si>
  <si>
    <t>184 961 263</t>
  </si>
  <si>
    <t>2 271 296</t>
  </si>
  <si>
    <t>5 680 224</t>
  </si>
  <si>
    <t>8950 119</t>
  </si>
  <si>
    <t>175 449 143</t>
  </si>
  <si>
    <t>22 005 908</t>
  </si>
  <si>
    <t>195 556 512</t>
  </si>
  <si>
    <t>3 824 095</t>
  </si>
  <si>
    <t>5 241 270</t>
  </si>
  <si>
    <t>8 295 740</t>
  </si>
  <si>
    <t>183 356 879</t>
  </si>
  <si>
    <t>79 767</t>
  </si>
  <si>
    <t>150 000</t>
  </si>
  <si>
    <t>170 900 134</t>
  </si>
  <si>
    <t>1 830 952</t>
  </si>
  <si>
    <t>18 260 105</t>
  </si>
  <si>
    <t>158 609</t>
  </si>
  <si>
    <t>16 636 608</t>
  </si>
  <si>
    <t>1 623 497</t>
  </si>
  <si>
    <t>547 829</t>
  </si>
  <si>
    <t>3 884 978</t>
  </si>
  <si>
    <t>3 275 517</t>
  </si>
  <si>
    <t>16 439 315</t>
  </si>
  <si>
    <t>2 141 134</t>
  </si>
  <si>
    <t>14 279 206</t>
  </si>
  <si>
    <t>1541 229</t>
  </si>
  <si>
    <t>32 577 877</t>
  </si>
  <si>
    <t>561 553</t>
  </si>
  <si>
    <t>31 903 490</t>
  </si>
  <si>
    <t>674 375</t>
  </si>
  <si>
    <t>904 986</t>
  </si>
  <si>
    <t>3438 934</t>
  </si>
  <si>
    <t>99 454</t>
  </si>
  <si>
    <t>15256 547</t>
  </si>
  <si>
    <t>15272 313</t>
  </si>
  <si>
    <t>559 092</t>
  </si>
  <si>
    <t>2053 822</t>
  </si>
  <si>
    <t>1832 498</t>
  </si>
  <si>
    <t>22361 275</t>
  </si>
  <si>
    <t>34539 468</t>
  </si>
  <si>
    <t>33964 535</t>
  </si>
  <si>
    <t>5 842 619</t>
  </si>
  <si>
    <t>33021 994</t>
  </si>
  <si>
    <t>1665 424</t>
  </si>
  <si>
    <t>31595 276</t>
  </si>
  <si>
    <t>1426 703</t>
  </si>
  <si>
    <t>324 099</t>
  </si>
  <si>
    <t>2562 151</t>
  </si>
  <si>
    <t>4278 003</t>
  </si>
  <si>
    <t>13322 868</t>
  </si>
  <si>
    <t>15 138 408</t>
  </si>
  <si>
    <t>1 943 734</t>
  </si>
  <si>
    <t>15 031 314</t>
  </si>
  <si>
    <t>5880 727</t>
  </si>
  <si>
    <t>35 095 430</t>
  </si>
  <si>
    <t>3295 210</t>
  </si>
  <si>
    <t>34066 715</t>
  </si>
  <si>
    <t>1 028 715</t>
  </si>
  <si>
    <t>70 285</t>
  </si>
  <si>
    <t>6 638 868</t>
  </si>
  <si>
    <t>4 297 745</t>
  </si>
  <si>
    <t>13598 277</t>
  </si>
  <si>
    <t>15818 228</t>
  </si>
  <si>
    <t>2948 001</t>
  </si>
  <si>
    <t>13369 064</t>
  </si>
  <si>
    <t>4 235 669</t>
  </si>
  <si>
    <t>4 776 762</t>
  </si>
  <si>
    <t>32 302 145</t>
  </si>
  <si>
    <t>958 423</t>
  </si>
  <si>
    <t>677 432</t>
  </si>
  <si>
    <t>3 018 316</t>
  </si>
  <si>
    <t>4 135 591</t>
  </si>
  <si>
    <t>9 768 773</t>
  </si>
  <si>
    <t>15995 097</t>
  </si>
  <si>
    <t>3 336 060</t>
  </si>
  <si>
    <t>9 813 155</t>
  </si>
  <si>
    <t>Год</t>
  </si>
  <si>
    <t>ИПЦ</t>
  </si>
  <si>
    <t>60,55</t>
  </si>
  <si>
    <t>11.12.2020</t>
  </si>
  <si>
    <t>67,00</t>
  </si>
  <si>
    <t>10.12.2020</t>
  </si>
  <si>
    <t>92,50</t>
  </si>
  <si>
    <t>09.12.2020</t>
  </si>
  <si>
    <t>112,55</t>
  </si>
  <si>
    <t>08.12.2020</t>
  </si>
  <si>
    <t>113,97</t>
  </si>
  <si>
    <t>07.12.2020</t>
  </si>
  <si>
    <t>87,65</t>
  </si>
  <si>
    <t>04.12.2020</t>
  </si>
  <si>
    <t>90,28</t>
  </si>
  <si>
    <t>03.12.2020</t>
  </si>
  <si>
    <t>92,98</t>
  </si>
  <si>
    <t>02.12.2020</t>
  </si>
  <si>
    <t>129,15</t>
  </si>
  <si>
    <t>01.12.2020</t>
  </si>
  <si>
    <t>135,70</t>
  </si>
  <si>
    <t>30.11.2020</t>
  </si>
  <si>
    <t>27.11.2020</t>
  </si>
  <si>
    <t>131,25</t>
  </si>
  <si>
    <t>26.11.2020</t>
  </si>
  <si>
    <t>116,65</t>
  </si>
  <si>
    <t>25.11.2020</t>
  </si>
  <si>
    <t>115,75</t>
  </si>
  <si>
    <t>24.11.2020</t>
  </si>
  <si>
    <t>64,30</t>
  </si>
  <si>
    <t>23.11.2020</t>
  </si>
  <si>
    <t>93,30</t>
  </si>
  <si>
    <t>20.11.2020</t>
  </si>
  <si>
    <t>83,40</t>
  </si>
  <si>
    <t>19.11.2020</t>
  </si>
  <si>
    <t>108,10</t>
  </si>
  <si>
    <t>18.11.2020</t>
  </si>
  <si>
    <t>101,90</t>
  </si>
  <si>
    <t>17.11.2020</t>
  </si>
  <si>
    <t>99,75</t>
  </si>
  <si>
    <t>16.11.2020</t>
  </si>
  <si>
    <t>92,71</t>
  </si>
  <si>
    <t>13.11.2020</t>
  </si>
  <si>
    <t>104,25</t>
  </si>
  <si>
    <t>12.11.2020</t>
  </si>
  <si>
    <t>117,80</t>
  </si>
  <si>
    <t>11.11.2020</t>
  </si>
  <si>
    <t>104,50</t>
  </si>
  <si>
    <t>10.11.2020</t>
  </si>
  <si>
    <t>124,35</t>
  </si>
  <si>
    <t>09.11.2020</t>
  </si>
  <si>
    <t>121,10</t>
  </si>
  <si>
    <t>06.11.2020</t>
  </si>
  <si>
    <t>211,10</t>
  </si>
  <si>
    <t>05.11.2020</t>
  </si>
  <si>
    <t>148,20</t>
  </si>
  <si>
    <t>03.11.2020</t>
  </si>
  <si>
    <t>83,70</t>
  </si>
  <si>
    <t>02.11.2020</t>
  </si>
  <si>
    <t>97,35</t>
  </si>
  <si>
    <t>30.10.2020</t>
  </si>
  <si>
    <t>106,35</t>
  </si>
  <si>
    <t>29.10.2020</t>
  </si>
  <si>
    <t>134,30</t>
  </si>
  <si>
    <t>28.10.2020</t>
  </si>
  <si>
    <t>141,35</t>
  </si>
  <si>
    <t>27.10.2020</t>
  </si>
  <si>
    <t>165,20</t>
  </si>
  <si>
    <t>26.10.2020</t>
  </si>
  <si>
    <t>189,00</t>
  </si>
  <si>
    <t>23.10.2020</t>
  </si>
  <si>
    <t>179,80</t>
  </si>
  <si>
    <t>22.10.2020</t>
  </si>
  <si>
    <t>83,10</t>
  </si>
  <si>
    <t>21.10.2020</t>
  </si>
  <si>
    <t>77,50</t>
  </si>
  <si>
    <t>20.10.2020</t>
  </si>
  <si>
    <t>57,95</t>
  </si>
  <si>
    <t>19.10.2020</t>
  </si>
  <si>
    <t>101,05</t>
  </si>
  <si>
    <t>16.10.2020</t>
  </si>
  <si>
    <t>132,20</t>
  </si>
  <si>
    <t>15.10.2020</t>
  </si>
  <si>
    <t>180,70</t>
  </si>
  <si>
    <t>14.10.2020</t>
  </si>
  <si>
    <t>143,60</t>
  </si>
  <si>
    <t>13.10.2020</t>
  </si>
  <si>
    <t>155,10</t>
  </si>
  <si>
    <t>12.10.2020</t>
  </si>
  <si>
    <t>117,75</t>
  </si>
  <si>
    <t>09.10.2020</t>
  </si>
  <si>
    <t>168,40</t>
  </si>
  <si>
    <t>08.10.2020</t>
  </si>
  <si>
    <t>81,90</t>
  </si>
  <si>
    <t>07.10.2020</t>
  </si>
  <si>
    <t>91,95</t>
  </si>
  <si>
    <t>06.10.2020</t>
  </si>
  <si>
    <t>182,75</t>
  </si>
  <si>
    <t>05.10.2020</t>
  </si>
  <si>
    <t>132,10</t>
  </si>
  <si>
    <t>02.10.2020</t>
  </si>
  <si>
    <t>83,50</t>
  </si>
  <si>
    <t>01.10.2020</t>
  </si>
  <si>
    <t>130,80</t>
  </si>
  <si>
    <t>30.09.2020</t>
  </si>
  <si>
    <t>86,10</t>
  </si>
  <si>
    <t>29.09.2020</t>
  </si>
  <si>
    <t>105,40</t>
  </si>
  <si>
    <t>28.09.2020</t>
  </si>
  <si>
    <t>170,48</t>
  </si>
  <si>
    <t>25.09.2020</t>
  </si>
  <si>
    <t>204,68</t>
  </si>
  <si>
    <t>24.09.2020</t>
  </si>
  <si>
    <t>122,95</t>
  </si>
  <si>
    <t>23.09.2020</t>
  </si>
  <si>
    <t>81,45</t>
  </si>
  <si>
    <t>22.09.2020</t>
  </si>
  <si>
    <t>66,00</t>
  </si>
  <si>
    <t>21.09.2020</t>
  </si>
  <si>
    <t>90,90</t>
  </si>
  <si>
    <t>18.09.2020</t>
  </si>
  <si>
    <t>69,60</t>
  </si>
  <si>
    <t>17.09.2020</t>
  </si>
  <si>
    <t>87,40</t>
  </si>
  <si>
    <t>16.09.2020</t>
  </si>
  <si>
    <t>58,65</t>
  </si>
  <si>
    <t>15.09.2020</t>
  </si>
  <si>
    <t>98,03</t>
  </si>
  <si>
    <t>14.09.2020</t>
  </si>
  <si>
    <t>106,70</t>
  </si>
  <si>
    <t>11.09.2020</t>
  </si>
  <si>
    <t>98,55</t>
  </si>
  <si>
    <t>10.09.2020</t>
  </si>
  <si>
    <t>81,60</t>
  </si>
  <si>
    <t>09.09.2020</t>
  </si>
  <si>
    <t>136,55</t>
  </si>
  <si>
    <t>08.09.2020</t>
  </si>
  <si>
    <t>151,40</t>
  </si>
  <si>
    <t>07.09.2020</t>
  </si>
  <si>
    <t>88,03</t>
  </si>
  <si>
    <t>04.09.2020</t>
  </si>
  <si>
    <t>97,50</t>
  </si>
  <si>
    <t>03.09.2020</t>
  </si>
  <si>
    <t>105,75</t>
  </si>
  <si>
    <t>02.09.2020</t>
  </si>
  <si>
    <t>118,20</t>
  </si>
  <si>
    <t>01.09.2020</t>
  </si>
  <si>
    <t>91,10</t>
  </si>
  <si>
    <t>31.08.2020</t>
  </si>
  <si>
    <t>28.08.2020</t>
  </si>
  <si>
    <t>101,40</t>
  </si>
  <si>
    <t>27.08.2020</t>
  </si>
  <si>
    <t>91,35</t>
  </si>
  <si>
    <t>26.08.2020</t>
  </si>
  <si>
    <t>107,90</t>
  </si>
  <si>
    <t>25.08.2020</t>
  </si>
  <si>
    <t>128,59</t>
  </si>
  <si>
    <t>24.08.2020</t>
  </si>
  <si>
    <t>169,42</t>
  </si>
  <si>
    <t>21.08.2020</t>
  </si>
  <si>
    <t>127,85</t>
  </si>
  <si>
    <t>20.08.2020</t>
  </si>
  <si>
    <t>120,55</t>
  </si>
  <si>
    <t>19.08.2020</t>
  </si>
  <si>
    <t>113,95</t>
  </si>
  <si>
    <t>18.08.2020</t>
  </si>
  <si>
    <t>81,15</t>
  </si>
  <si>
    <t>17.08.2020</t>
  </si>
  <si>
    <t>90,80</t>
  </si>
  <si>
    <t>14.08.2020</t>
  </si>
  <si>
    <t>148,60</t>
  </si>
  <si>
    <t>13.08.2020</t>
  </si>
  <si>
    <t>133,55</t>
  </si>
  <si>
    <t>12.08.2020</t>
  </si>
  <si>
    <t>157,42</t>
  </si>
  <si>
    <t>11.08.2020</t>
  </si>
  <si>
    <t>175,33</t>
  </si>
  <si>
    <t>10.08.2020</t>
  </si>
  <si>
    <t>136,04</t>
  </si>
  <si>
    <t>07.08.2020</t>
  </si>
  <si>
    <t>171,45</t>
  </si>
  <si>
    <t>06.08.2020</t>
  </si>
  <si>
    <t>152,95</t>
  </si>
  <si>
    <t>05.08.2020</t>
  </si>
  <si>
    <t>277,80</t>
  </si>
  <si>
    <t>04.08.2020</t>
  </si>
  <si>
    <t>200,00</t>
  </si>
  <si>
    <t>03.08.2020</t>
  </si>
  <si>
    <t>190,65</t>
  </si>
  <si>
    <t>31.07.2020</t>
  </si>
  <si>
    <t>199,25</t>
  </si>
  <si>
    <t>30.07.2020</t>
  </si>
  <si>
    <t>144,70</t>
  </si>
  <si>
    <t>29.07.2020</t>
  </si>
  <si>
    <t>28.07.2020</t>
  </si>
  <si>
    <t>162,90</t>
  </si>
  <si>
    <t>27.07.2020</t>
  </si>
  <si>
    <t>185,90</t>
  </si>
  <si>
    <t>24.07.2020</t>
  </si>
  <si>
    <t>177,30</t>
  </si>
  <si>
    <t>23.07.2020</t>
  </si>
  <si>
    <t>202,90</t>
  </si>
  <si>
    <t>22.07.2020</t>
  </si>
  <si>
    <t>185,95</t>
  </si>
  <si>
    <t>21.07.2020</t>
  </si>
  <si>
    <t>150,30</t>
  </si>
  <si>
    <t>20.07.2020</t>
  </si>
  <si>
    <t>175,50</t>
  </si>
  <si>
    <t>17.07.2020</t>
  </si>
  <si>
    <t>138,60</t>
  </si>
  <si>
    <t>16.07.2020</t>
  </si>
  <si>
    <t>113,45</t>
  </si>
  <si>
    <t>15.07.2020</t>
  </si>
  <si>
    <t>125,75</t>
  </si>
  <si>
    <t>14.07.2020</t>
  </si>
  <si>
    <t>113,55</t>
  </si>
  <si>
    <t>13.07.2020</t>
  </si>
  <si>
    <t>120,75</t>
  </si>
  <si>
    <t>10.07.2020</t>
  </si>
  <si>
    <t>135,05</t>
  </si>
  <si>
    <t>09.07.2020</t>
  </si>
  <si>
    <t>133,85</t>
  </si>
  <si>
    <t>08.07.2020</t>
  </si>
  <si>
    <t>118,30</t>
  </si>
  <si>
    <t>07.07.2020</t>
  </si>
  <si>
    <t>135,30</t>
  </si>
  <si>
    <t>06.07.2020</t>
  </si>
  <si>
    <t>180,55</t>
  </si>
  <si>
    <t>03.07.2020</t>
  </si>
  <si>
    <t>02.07.2020</t>
  </si>
  <si>
    <t>100,70</t>
  </si>
  <si>
    <t>30.06.2020</t>
  </si>
  <si>
    <t>92,35</t>
  </si>
  <si>
    <t>29.06.2020</t>
  </si>
  <si>
    <t>161,40</t>
  </si>
  <si>
    <t>26.06.2020</t>
  </si>
  <si>
    <t>193,65</t>
  </si>
  <si>
    <t>25.06.2020</t>
  </si>
  <si>
    <t>304,45</t>
  </si>
  <si>
    <t>23.06.2020</t>
  </si>
  <si>
    <t>159,40</t>
  </si>
  <si>
    <t>22.06.2020</t>
  </si>
  <si>
    <t>251,50</t>
  </si>
  <si>
    <t>19.06.2020</t>
  </si>
  <si>
    <t>201,45</t>
  </si>
  <si>
    <t>18.06.2020</t>
  </si>
  <si>
    <t>250,98</t>
  </si>
  <si>
    <t>17.06.2020</t>
  </si>
  <si>
    <t>160,65</t>
  </si>
  <si>
    <t>16.06.2020</t>
  </si>
  <si>
    <t>208,30</t>
  </si>
  <si>
    <t>15.06.2020</t>
  </si>
  <si>
    <t>182,70</t>
  </si>
  <si>
    <t>11.06.2020</t>
  </si>
  <si>
    <t>134,70</t>
  </si>
  <si>
    <t>10.06.2020</t>
  </si>
  <si>
    <t>120,50</t>
  </si>
  <si>
    <t>09.06.2020</t>
  </si>
  <si>
    <t>128,75</t>
  </si>
  <si>
    <t>08.06.2020</t>
  </si>
  <si>
    <t>126,85</t>
  </si>
  <si>
    <t>05.06.2020</t>
  </si>
  <si>
    <t>129,93</t>
  </si>
  <si>
    <t>04.06.2020</t>
  </si>
  <si>
    <t>120,70</t>
  </si>
  <si>
    <t>03.06.2020</t>
  </si>
  <si>
    <t>129,30</t>
  </si>
  <si>
    <t>02.06.2020</t>
  </si>
  <si>
    <t>131,05</t>
  </si>
  <si>
    <t>01.06.2020</t>
  </si>
  <si>
    <t>171,94</t>
  </si>
  <si>
    <t>29.05.2020</t>
  </si>
  <si>
    <t>182,39</t>
  </si>
  <si>
    <t>28.05.2020</t>
  </si>
  <si>
    <t>171,60</t>
  </si>
  <si>
    <t>27.05.2020</t>
  </si>
  <si>
    <t>117,70</t>
  </si>
  <si>
    <t>26.05.2020</t>
  </si>
  <si>
    <t>122,40</t>
  </si>
  <si>
    <t>25.05.2020</t>
  </si>
  <si>
    <t>22.05.2020</t>
  </si>
  <si>
    <t>95,55</t>
  </si>
  <si>
    <t>21.05.2020</t>
  </si>
  <si>
    <t>207,65</t>
  </si>
  <si>
    <t>20.05.2020</t>
  </si>
  <si>
    <t>166,40</t>
  </si>
  <si>
    <t>19.05.2020</t>
  </si>
  <si>
    <t>231,70</t>
  </si>
  <si>
    <t>18.05.2020</t>
  </si>
  <si>
    <t>168,10</t>
  </si>
  <si>
    <t>15.05.2020</t>
  </si>
  <si>
    <t>166,30</t>
  </si>
  <si>
    <t>14.05.2020</t>
  </si>
  <si>
    <t>146,25</t>
  </si>
  <si>
    <t>13.05.2020</t>
  </si>
  <si>
    <t>114,00</t>
  </si>
  <si>
    <t>12.05.2020</t>
  </si>
  <si>
    <t>112,20</t>
  </si>
  <si>
    <t>08.05.2020</t>
  </si>
  <si>
    <t>138,30</t>
  </si>
  <si>
    <t>07.05.2020</t>
  </si>
  <si>
    <t>72,60</t>
  </si>
  <si>
    <t>06.05.2020</t>
  </si>
  <si>
    <t>107,45</t>
  </si>
  <si>
    <t>30.04.2020</t>
  </si>
  <si>
    <t>65,60</t>
  </si>
  <si>
    <t>29.04.2020</t>
  </si>
  <si>
    <t>89,50</t>
  </si>
  <si>
    <t>28.04.2020</t>
  </si>
  <si>
    <t>131,45</t>
  </si>
  <si>
    <t>27.04.2020</t>
  </si>
  <si>
    <t>24.04.2020</t>
  </si>
  <si>
    <t>143,80</t>
  </si>
  <si>
    <t>23.04.2020</t>
  </si>
  <si>
    <t>59,40</t>
  </si>
  <si>
    <t>22.04.2020</t>
  </si>
  <si>
    <t>73,85</t>
  </si>
  <si>
    <t>21.04.2020</t>
  </si>
  <si>
    <t>20.04.2020</t>
  </si>
  <si>
    <t>67,25</t>
  </si>
  <si>
    <t>17.04.2020</t>
  </si>
  <si>
    <t>16.04.2020</t>
  </si>
  <si>
    <t>126,40</t>
  </si>
  <si>
    <t>15.04.2020</t>
  </si>
  <si>
    <t>147,80</t>
  </si>
  <si>
    <t>14.04.2020</t>
  </si>
  <si>
    <t>159,10</t>
  </si>
  <si>
    <t>13.04.2020</t>
  </si>
  <si>
    <t>182,30</t>
  </si>
  <si>
    <t>10.04.2020</t>
  </si>
  <si>
    <t>191,25</t>
  </si>
  <si>
    <t>09.04.2020</t>
  </si>
  <si>
    <t>158,00</t>
  </si>
  <si>
    <t>08.04.2020</t>
  </si>
  <si>
    <t>164,20</t>
  </si>
  <si>
    <t>07.04.2020</t>
  </si>
  <si>
    <t>76,90</t>
  </si>
  <si>
    <t>06.04.2020</t>
  </si>
  <si>
    <t>142,60</t>
  </si>
  <si>
    <t>27.03.2020</t>
  </si>
  <si>
    <t>147,85</t>
  </si>
  <si>
    <t>26.03.2020</t>
  </si>
  <si>
    <t>91,45</t>
  </si>
  <si>
    <t>25.03.2020</t>
  </si>
  <si>
    <t>118,00</t>
  </si>
  <si>
    <t>24.03.2020</t>
  </si>
  <si>
    <t>148,50</t>
  </si>
  <si>
    <t>23.03.2020</t>
  </si>
  <si>
    <t>108,75</t>
  </si>
  <si>
    <t>20.03.2020</t>
  </si>
  <si>
    <t>140,55</t>
  </si>
  <si>
    <t>19.03.2020</t>
  </si>
  <si>
    <t>174,50</t>
  </si>
  <si>
    <t>18.03.2020</t>
  </si>
  <si>
    <t>207,90</t>
  </si>
  <si>
    <t>17.03.2020</t>
  </si>
  <si>
    <t>16.03.2020</t>
  </si>
  <si>
    <t>185,40</t>
  </si>
  <si>
    <t>13.03.2020</t>
  </si>
  <si>
    <t>129,20</t>
  </si>
  <si>
    <t>12.03.2020</t>
  </si>
  <si>
    <t>142,70</t>
  </si>
  <si>
    <t>11.03.2020</t>
  </si>
  <si>
    <t>139,79</t>
  </si>
  <si>
    <t>10.03.2020</t>
  </si>
  <si>
    <t>06.03.2020</t>
  </si>
  <si>
    <t>141,15</t>
  </si>
  <si>
    <t>05.03.2020</t>
  </si>
  <si>
    <t>163,15</t>
  </si>
  <si>
    <t>04.03.2020</t>
  </si>
  <si>
    <t>96,45</t>
  </si>
  <si>
    <t>03.03.2020</t>
  </si>
  <si>
    <t>161,05</t>
  </si>
  <si>
    <t>02.03.2020</t>
  </si>
  <si>
    <t>74,85</t>
  </si>
  <si>
    <t>28.02.2020</t>
  </si>
  <si>
    <t>125,60</t>
  </si>
  <si>
    <t>27.02.2020</t>
  </si>
  <si>
    <t>111,15</t>
  </si>
  <si>
    <t>26.02.2020</t>
  </si>
  <si>
    <t>115,45</t>
  </si>
  <si>
    <t>25.02.2020</t>
  </si>
  <si>
    <t>153,85</t>
  </si>
  <si>
    <t>21.02.2020</t>
  </si>
  <si>
    <t>90,45</t>
  </si>
  <si>
    <t>20.02.2020</t>
  </si>
  <si>
    <t>43,10</t>
  </si>
  <si>
    <t>19.02.2020</t>
  </si>
  <si>
    <t>60,50</t>
  </si>
  <si>
    <t>18.02.2020</t>
  </si>
  <si>
    <t>59,07</t>
  </si>
  <si>
    <t>17.02.2020</t>
  </si>
  <si>
    <t>82,48</t>
  </si>
  <si>
    <t>14.02.2020</t>
  </si>
  <si>
    <t>79,55</t>
  </si>
  <si>
    <t>13.02.2020</t>
  </si>
  <si>
    <t>79,70</t>
  </si>
  <si>
    <t>12.02.2020</t>
  </si>
  <si>
    <t>86,65</t>
  </si>
  <si>
    <t>11.02.2020</t>
  </si>
  <si>
    <t>10.02.2020</t>
  </si>
  <si>
    <t>68,90</t>
  </si>
  <si>
    <t>07.02.2020</t>
  </si>
  <si>
    <t>96,75</t>
  </si>
  <si>
    <t>06.02.2020</t>
  </si>
  <si>
    <t>124,30</t>
  </si>
  <si>
    <t>05.02.2020</t>
  </si>
  <si>
    <t>131,89</t>
  </si>
  <si>
    <t>04.02.2020</t>
  </si>
  <si>
    <t>77,90</t>
  </si>
  <si>
    <t>03.02.2020</t>
  </si>
  <si>
    <t>157,95</t>
  </si>
  <si>
    <t>31.01.2020</t>
  </si>
  <si>
    <t>134,67</t>
  </si>
  <si>
    <t>30.01.2020</t>
  </si>
  <si>
    <t>92,30</t>
  </si>
  <si>
    <t>29.01.2020</t>
  </si>
  <si>
    <t>80,65</t>
  </si>
  <si>
    <t>28.01.2020</t>
  </si>
  <si>
    <t>121,14</t>
  </si>
  <si>
    <t>27.01.2020</t>
  </si>
  <si>
    <t>83,85</t>
  </si>
  <si>
    <t>24.01.2020</t>
  </si>
  <si>
    <t>85,94</t>
  </si>
  <si>
    <t>23.01.2020</t>
  </si>
  <si>
    <t>112,18</t>
  </si>
  <si>
    <t>22.01.2020</t>
  </si>
  <si>
    <t>91,65</t>
  </si>
  <si>
    <t>21.01.2020</t>
  </si>
  <si>
    <t>41,30</t>
  </si>
  <si>
    <t>20.01.2020</t>
  </si>
  <si>
    <t>70,50</t>
  </si>
  <si>
    <t>17.01.2020</t>
  </si>
  <si>
    <t>113,50</t>
  </si>
  <si>
    <t>16.01.2020</t>
  </si>
  <si>
    <t>69,20</t>
  </si>
  <si>
    <t>15.01.2020</t>
  </si>
  <si>
    <t>30,80</t>
  </si>
  <si>
    <t>14.01.2020</t>
  </si>
  <si>
    <t>107,30</t>
  </si>
  <si>
    <t>13.01.2020</t>
  </si>
  <si>
    <t>102,70</t>
  </si>
  <si>
    <t>10.01.2020</t>
  </si>
  <si>
    <t>24,45</t>
  </si>
  <si>
    <t>31.12.2019</t>
  </si>
  <si>
    <t>106,60</t>
  </si>
  <si>
    <t>30.12.2019</t>
  </si>
  <si>
    <t>76,80</t>
  </si>
  <si>
    <t>27.12.2019</t>
  </si>
  <si>
    <t>140,94</t>
  </si>
  <si>
    <t>26.12.2019</t>
  </si>
  <si>
    <t>90,70</t>
  </si>
  <si>
    <t>25.12.2019</t>
  </si>
  <si>
    <t>107,35</t>
  </si>
  <si>
    <t>24.12.2019</t>
  </si>
  <si>
    <t>139,45</t>
  </si>
  <si>
    <t>23.12.2019</t>
  </si>
  <si>
    <t>102,00</t>
  </si>
  <si>
    <t>20.12.2019</t>
  </si>
  <si>
    <t>120,65</t>
  </si>
  <si>
    <t>19.12.2019</t>
  </si>
  <si>
    <t>124,38</t>
  </si>
  <si>
    <t>18.12.2019</t>
  </si>
  <si>
    <t>130,20</t>
  </si>
  <si>
    <t>17.12.2019</t>
  </si>
  <si>
    <t>128,15</t>
  </si>
  <si>
    <t>16.12.2019</t>
  </si>
  <si>
    <t>100,30</t>
  </si>
  <si>
    <t>13.12.2019</t>
  </si>
  <si>
    <t>154,70</t>
  </si>
  <si>
    <t>12.12.2019</t>
  </si>
  <si>
    <t>58,50</t>
  </si>
  <si>
    <t>11.12.2019</t>
  </si>
  <si>
    <t>72,70</t>
  </si>
  <si>
    <t>10.12.2019</t>
  </si>
  <si>
    <t>104,30</t>
  </si>
  <si>
    <t>09.12.2019</t>
  </si>
  <si>
    <t>78,90</t>
  </si>
  <si>
    <t>06.12.2019</t>
  </si>
  <si>
    <t>94,10</t>
  </si>
  <si>
    <t>05.12.2019</t>
  </si>
  <si>
    <t>74,50</t>
  </si>
  <si>
    <t>04.12.2019</t>
  </si>
  <si>
    <t>65,70</t>
  </si>
  <si>
    <t>03.12.2019</t>
  </si>
  <si>
    <t>73,80</t>
  </si>
  <si>
    <t>02.12.2019</t>
  </si>
  <si>
    <t>73,60</t>
  </si>
  <si>
    <t>29.11.2019</t>
  </si>
  <si>
    <t>52,05</t>
  </si>
  <si>
    <t>28.11.2019</t>
  </si>
  <si>
    <t>87,30</t>
  </si>
  <si>
    <t>27.11.2019</t>
  </si>
  <si>
    <t>102,60</t>
  </si>
  <si>
    <t>26.11.2019</t>
  </si>
  <si>
    <t>81,40</t>
  </si>
  <si>
    <t>25.11.2019</t>
  </si>
  <si>
    <t>50,20</t>
  </si>
  <si>
    <t>22.11.2019</t>
  </si>
  <si>
    <t>66,40</t>
  </si>
  <si>
    <t>21.11.2019</t>
  </si>
  <si>
    <t>34,15</t>
  </si>
  <si>
    <t>20.11.2019</t>
  </si>
  <si>
    <t>60,80</t>
  </si>
  <si>
    <t>19.11.2019</t>
  </si>
  <si>
    <t>48,56</t>
  </si>
  <si>
    <t>18.11.2019</t>
  </si>
  <si>
    <t>65,90</t>
  </si>
  <si>
    <t>15.11.2019</t>
  </si>
  <si>
    <t>67,15</t>
  </si>
  <si>
    <t>14.11.2019</t>
  </si>
  <si>
    <t>49,15</t>
  </si>
  <si>
    <t>13.11.2019</t>
  </si>
  <si>
    <t>28,15</t>
  </si>
  <si>
    <t>12.11.2019</t>
  </si>
  <si>
    <t>42,40</t>
  </si>
  <si>
    <t>11.11.2019</t>
  </si>
  <si>
    <t>31,90</t>
  </si>
  <si>
    <t>08.11.2019</t>
  </si>
  <si>
    <t>69,00</t>
  </si>
  <si>
    <t>07.11.2019</t>
  </si>
  <si>
    <t>67,20</t>
  </si>
  <si>
    <t>06.11.2019</t>
  </si>
  <si>
    <t>114,60</t>
  </si>
  <si>
    <t>05.11.2019</t>
  </si>
  <si>
    <t>76,70</t>
  </si>
  <si>
    <t>01.11.2019</t>
  </si>
  <si>
    <t>31.10.2019</t>
  </si>
  <si>
    <t>30.10.2019</t>
  </si>
  <si>
    <t>43,50</t>
  </si>
  <si>
    <t>29.10.2019</t>
  </si>
  <si>
    <t>154,30</t>
  </si>
  <si>
    <t>28.10.2019</t>
  </si>
  <si>
    <t>78,80</t>
  </si>
  <si>
    <t>25.10.2019</t>
  </si>
  <si>
    <t>68,60</t>
  </si>
  <si>
    <t>24.10.2019</t>
  </si>
  <si>
    <t>110,50</t>
  </si>
  <si>
    <t>23.10.2019</t>
  </si>
  <si>
    <t>71,10</t>
  </si>
  <si>
    <t>22.10.2019</t>
  </si>
  <si>
    <t>77,00</t>
  </si>
  <si>
    <t>21.10.2019</t>
  </si>
  <si>
    <t>82,30</t>
  </si>
  <si>
    <t>18.10.2019</t>
  </si>
  <si>
    <t>76,00</t>
  </si>
  <si>
    <t>17.10.2019</t>
  </si>
  <si>
    <t>62,05</t>
  </si>
  <si>
    <t>16.10.2019</t>
  </si>
  <si>
    <t>25,85</t>
  </si>
  <si>
    <t>15.10.2019</t>
  </si>
  <si>
    <t>14.10.2019</t>
  </si>
  <si>
    <t>61,60</t>
  </si>
  <si>
    <t>11.10.2019</t>
  </si>
  <si>
    <t>41,10</t>
  </si>
  <si>
    <t>10.10.2019</t>
  </si>
  <si>
    <t>44,80</t>
  </si>
  <si>
    <t>09.10.2019</t>
  </si>
  <si>
    <t>8,30</t>
  </si>
  <si>
    <t>08.10.2019</t>
  </si>
  <si>
    <t>55,45</t>
  </si>
  <si>
    <t>07.10.2019</t>
  </si>
  <si>
    <t>43,30</t>
  </si>
  <si>
    <t>04.10.2019</t>
  </si>
  <si>
    <t>55,80</t>
  </si>
  <si>
    <t>03.10.2019</t>
  </si>
  <si>
    <t>72,00</t>
  </si>
  <si>
    <t>02.10.2019</t>
  </si>
  <si>
    <t>68,12</t>
  </si>
  <si>
    <t>01.10.2019</t>
  </si>
  <si>
    <t>95,65</t>
  </si>
  <si>
    <t>30.09.2019</t>
  </si>
  <si>
    <t>35,40</t>
  </si>
  <si>
    <t>27.09.2019</t>
  </si>
  <si>
    <t>59,10</t>
  </si>
  <si>
    <t>26.09.2019</t>
  </si>
  <si>
    <t>76,55</t>
  </si>
  <si>
    <t>25.09.2019</t>
  </si>
  <si>
    <t>81,20</t>
  </si>
  <si>
    <t>24.09.2019</t>
  </si>
  <si>
    <t>23.09.2019</t>
  </si>
  <si>
    <t>61,90</t>
  </si>
  <si>
    <t>20.09.2019</t>
  </si>
  <si>
    <t>39,45</t>
  </si>
  <si>
    <t>19.09.2019</t>
  </si>
  <si>
    <t>81,65</t>
  </si>
  <si>
    <t>18.09.2019</t>
  </si>
  <si>
    <t>54,90</t>
  </si>
  <si>
    <t>17.09.2019</t>
  </si>
  <si>
    <t>77,85</t>
  </si>
  <si>
    <t>16.09.2019</t>
  </si>
  <si>
    <t>38,65</t>
  </si>
  <si>
    <t>13.09.2019</t>
  </si>
  <si>
    <t>45,85</t>
  </si>
  <si>
    <t>12.09.2019</t>
  </si>
  <si>
    <t>50,05</t>
  </si>
  <si>
    <t>11.09.2019</t>
  </si>
  <si>
    <t>43,05</t>
  </si>
  <si>
    <t>10.09.2019</t>
  </si>
  <si>
    <t>47,75</t>
  </si>
  <si>
    <t>09.09.2019</t>
  </si>
  <si>
    <t>58,55</t>
  </si>
  <si>
    <t>06.09.2019</t>
  </si>
  <si>
    <t>05.09.2019</t>
  </si>
  <si>
    <t>53,30</t>
  </si>
  <si>
    <t>04.09.2019</t>
  </si>
  <si>
    <t>03.09.2019</t>
  </si>
  <si>
    <t>62,95</t>
  </si>
  <si>
    <t>02.09.2019</t>
  </si>
  <si>
    <t>57,70</t>
  </si>
  <si>
    <t>30.08.2019</t>
  </si>
  <si>
    <t>56,30</t>
  </si>
  <si>
    <t>29.08.2019</t>
  </si>
  <si>
    <t>61,47</t>
  </si>
  <si>
    <t>28.08.2019</t>
  </si>
  <si>
    <t>61,02</t>
  </si>
  <si>
    <t>27.08.2019</t>
  </si>
  <si>
    <t>99,25</t>
  </si>
  <si>
    <t>26.08.2019</t>
  </si>
  <si>
    <t>65,10</t>
  </si>
  <si>
    <t>23.08.2019</t>
  </si>
  <si>
    <t>70,85</t>
  </si>
  <si>
    <t>22.08.2019</t>
  </si>
  <si>
    <t>69,25</t>
  </si>
  <si>
    <t>21.08.2019</t>
  </si>
  <si>
    <t>63,75</t>
  </si>
  <si>
    <t>20.08.2019</t>
  </si>
  <si>
    <t>49,25</t>
  </si>
  <si>
    <t>19.08.2019</t>
  </si>
  <si>
    <t>60,10</t>
  </si>
  <si>
    <t>16.08.2019</t>
  </si>
  <si>
    <t>44,95</t>
  </si>
  <si>
    <t>15.08.2019</t>
  </si>
  <si>
    <t>48,65</t>
  </si>
  <si>
    <t>14.08.2019</t>
  </si>
  <si>
    <t>52,25</t>
  </si>
  <si>
    <t>13.08.2019</t>
  </si>
  <si>
    <t>49,50</t>
  </si>
  <si>
    <t>12.08.2019</t>
  </si>
  <si>
    <t>50,70</t>
  </si>
  <si>
    <t>09.08.2019</t>
  </si>
  <si>
    <t>58,59</t>
  </si>
  <si>
    <t>08.08.2019</t>
  </si>
  <si>
    <t>51,00</t>
  </si>
  <si>
    <t>07.08.2019</t>
  </si>
  <si>
    <t>06.08.2019</t>
  </si>
  <si>
    <t>61,00</t>
  </si>
  <si>
    <t>05.08.2019</t>
  </si>
  <si>
    <t>69,90</t>
  </si>
  <si>
    <t>02.08.2019</t>
  </si>
  <si>
    <t>52,90</t>
  </si>
  <si>
    <t>01.08.2019</t>
  </si>
  <si>
    <t>88,15</t>
  </si>
  <si>
    <t>31.07.2019</t>
  </si>
  <si>
    <t>75,60</t>
  </si>
  <si>
    <t>30.07.2019</t>
  </si>
  <si>
    <t>92,60</t>
  </si>
  <si>
    <t>29.07.2019</t>
  </si>
  <si>
    <t>69,55</t>
  </si>
  <si>
    <t>26.07.2019</t>
  </si>
  <si>
    <t>131,75</t>
  </si>
  <si>
    <t>25.07.2019</t>
  </si>
  <si>
    <t>75,75</t>
  </si>
  <si>
    <t>24.07.2019</t>
  </si>
  <si>
    <t>46,05</t>
  </si>
  <si>
    <t>23.07.2019</t>
  </si>
  <si>
    <t>56,70</t>
  </si>
  <si>
    <t>22.07.2019</t>
  </si>
  <si>
    <t>19.07.2019</t>
  </si>
  <si>
    <t>57,60</t>
  </si>
  <si>
    <t>18.07.2019</t>
  </si>
  <si>
    <t>17.07.2019</t>
  </si>
  <si>
    <t>60,90</t>
  </si>
  <si>
    <t>16.07.2019</t>
  </si>
  <si>
    <t>59,70</t>
  </si>
  <si>
    <t>15.07.2019</t>
  </si>
  <si>
    <t>61,40</t>
  </si>
  <si>
    <t>12.07.2019</t>
  </si>
  <si>
    <t>54,15</t>
  </si>
  <si>
    <t>11.07.2019</t>
  </si>
  <si>
    <t>48,40</t>
  </si>
  <si>
    <t>10.07.2019</t>
  </si>
  <si>
    <t>78,50</t>
  </si>
  <si>
    <t>09.07.2019</t>
  </si>
  <si>
    <t>08.07.2019</t>
  </si>
  <si>
    <t>62,70</t>
  </si>
  <si>
    <t>05.07.2019</t>
  </si>
  <si>
    <t>25,35</t>
  </si>
  <si>
    <t>04.07.2019</t>
  </si>
  <si>
    <t>61,38</t>
  </si>
  <si>
    <t>03.07.2019</t>
  </si>
  <si>
    <t>46,22</t>
  </si>
  <si>
    <t>02.07.2019</t>
  </si>
  <si>
    <t>64,15</t>
  </si>
  <si>
    <t>01.07.2019</t>
  </si>
  <si>
    <t>42,27</t>
  </si>
  <si>
    <t>28.06.2019</t>
  </si>
  <si>
    <t>61,50</t>
  </si>
  <si>
    <t>27.06.2019</t>
  </si>
  <si>
    <t>57,00</t>
  </si>
  <si>
    <t>26.06.2019</t>
  </si>
  <si>
    <t>42,60</t>
  </si>
  <si>
    <t>25.06.2019</t>
  </si>
  <si>
    <t>59,80</t>
  </si>
  <si>
    <t>24.06.2019</t>
  </si>
  <si>
    <t>32,30</t>
  </si>
  <si>
    <t>21.06.2019</t>
  </si>
  <si>
    <t>38,90</t>
  </si>
  <si>
    <t>20.06.2019</t>
  </si>
  <si>
    <t>56,50</t>
  </si>
  <si>
    <t>19.06.2019</t>
  </si>
  <si>
    <t>35,88</t>
  </si>
  <si>
    <t>18.06.2019</t>
  </si>
  <si>
    <t>47,27</t>
  </si>
  <si>
    <t>17.06.2019</t>
  </si>
  <si>
    <t>42,90</t>
  </si>
  <si>
    <t>14.06.2019</t>
  </si>
  <si>
    <t>62,60</t>
  </si>
  <si>
    <t>13.06.2019</t>
  </si>
  <si>
    <t>42,03</t>
  </si>
  <si>
    <t>11.06.2019</t>
  </si>
  <si>
    <t>64,17</t>
  </si>
  <si>
    <t>10.06.2019</t>
  </si>
  <si>
    <t>16,90</t>
  </si>
  <si>
    <t>07.06.2019</t>
  </si>
  <si>
    <t>73,20</t>
  </si>
  <si>
    <t>06.06.2019</t>
  </si>
  <si>
    <t>82,50</t>
  </si>
  <si>
    <t>05.06.2019</t>
  </si>
  <si>
    <t>04.06.2019</t>
  </si>
  <si>
    <t>28,85</t>
  </si>
  <si>
    <t>03.06.2019</t>
  </si>
  <si>
    <t>31.05.2019</t>
  </si>
  <si>
    <t>72,63</t>
  </si>
  <si>
    <t>30.05.2019</t>
  </si>
  <si>
    <t>29.05.2019</t>
  </si>
  <si>
    <t>127,65</t>
  </si>
  <si>
    <t>28.05.2019</t>
  </si>
  <si>
    <t>80,09</t>
  </si>
  <si>
    <t>27.05.2019</t>
  </si>
  <si>
    <t>50,81</t>
  </si>
  <si>
    <t>24.05.2019</t>
  </si>
  <si>
    <t>77,70</t>
  </si>
  <si>
    <t>23.05.2019</t>
  </si>
  <si>
    <t>58,47</t>
  </si>
  <si>
    <t>22.05.2019</t>
  </si>
  <si>
    <t>22,87</t>
  </si>
  <si>
    <t>21.05.2019</t>
  </si>
  <si>
    <t>31,95</t>
  </si>
  <si>
    <t>20.05.2019</t>
  </si>
  <si>
    <t>35,90</t>
  </si>
  <si>
    <t>17.05.2019</t>
  </si>
  <si>
    <t>64,55</t>
  </si>
  <si>
    <t>16.05.2019</t>
  </si>
  <si>
    <t>29,05</t>
  </si>
  <si>
    <t>15.05.2019</t>
  </si>
  <si>
    <t>30,50</t>
  </si>
  <si>
    <t>14.05.2019</t>
  </si>
  <si>
    <t>36,10</t>
  </si>
  <si>
    <t>13.05.2019</t>
  </si>
  <si>
    <t>116,72</t>
  </si>
  <si>
    <t>08.05.2019</t>
  </si>
  <si>
    <t>66,90</t>
  </si>
  <si>
    <t>07.05.2019</t>
  </si>
  <si>
    <t>96,09</t>
  </si>
  <si>
    <t>06.05.2019</t>
  </si>
  <si>
    <t>71,39</t>
  </si>
  <si>
    <t>30.04.2019</t>
  </si>
  <si>
    <t>69,84</t>
  </si>
  <si>
    <t>29.04.2019</t>
  </si>
  <si>
    <t>76,10</t>
  </si>
  <si>
    <t>26.04.2019</t>
  </si>
  <si>
    <t>156,10</t>
  </si>
  <si>
    <t>25.04.2019</t>
  </si>
  <si>
    <t>74,90</t>
  </si>
  <si>
    <t>24.04.2019</t>
  </si>
  <si>
    <t>118,36</t>
  </si>
  <si>
    <t>23.04.2019</t>
  </si>
  <si>
    <t>68,50</t>
  </si>
  <si>
    <t>22.04.2019</t>
  </si>
  <si>
    <t>43,67</t>
  </si>
  <si>
    <t>19.04.2019</t>
  </si>
  <si>
    <t>47,80</t>
  </si>
  <si>
    <t>18.04.2019</t>
  </si>
  <si>
    <t>66,54</t>
  </si>
  <si>
    <t>17.04.2019</t>
  </si>
  <si>
    <t>128,39</t>
  </si>
  <si>
    <t>16.04.2019</t>
  </si>
  <si>
    <t>96,87</t>
  </si>
  <si>
    <t>15.04.2019</t>
  </si>
  <si>
    <t>135,55</t>
  </si>
  <si>
    <t>12.04.2019</t>
  </si>
  <si>
    <t>114,85</t>
  </si>
  <si>
    <t>11.04.2019</t>
  </si>
  <si>
    <t>92,93</t>
  </si>
  <si>
    <t>10.04.2019</t>
  </si>
  <si>
    <t>09.04.2019</t>
  </si>
  <si>
    <t>68,66</t>
  </si>
  <si>
    <t>08.04.2019</t>
  </si>
  <si>
    <t>55,50</t>
  </si>
  <si>
    <t>05.04.2019</t>
  </si>
  <si>
    <t>69,30</t>
  </si>
  <si>
    <t>04.04.2019</t>
  </si>
  <si>
    <t>63,00</t>
  </si>
  <si>
    <t>03.04.2019</t>
  </si>
  <si>
    <t>89,70</t>
  </si>
  <si>
    <t>02.04.2019</t>
  </si>
  <si>
    <t>137,80</t>
  </si>
  <si>
    <t>01.04.2019</t>
  </si>
  <si>
    <t>122,04</t>
  </si>
  <si>
    <t>29.03.2019</t>
  </si>
  <si>
    <t>142,16</t>
  </si>
  <si>
    <t>28.03.2019</t>
  </si>
  <si>
    <t>27.03.2019</t>
  </si>
  <si>
    <t>174,95</t>
  </si>
  <si>
    <t>26.03.2019</t>
  </si>
  <si>
    <t>123,50</t>
  </si>
  <si>
    <t>25.03.2019</t>
  </si>
  <si>
    <t>149,60</t>
  </si>
  <si>
    <t>22.03.2019</t>
  </si>
  <si>
    <t>118,98</t>
  </si>
  <si>
    <t>21.03.2019</t>
  </si>
  <si>
    <t>114,90</t>
  </si>
  <si>
    <t>20.03.2019</t>
  </si>
  <si>
    <t>108,35</t>
  </si>
  <si>
    <t>19.03.2019</t>
  </si>
  <si>
    <t>131,26</t>
  </si>
  <si>
    <t>18.03.2019</t>
  </si>
  <si>
    <t>96,07</t>
  </si>
  <si>
    <t>15.03.2019</t>
  </si>
  <si>
    <t>96,91</t>
  </si>
  <si>
    <t>14.03.2019</t>
  </si>
  <si>
    <t>153,90</t>
  </si>
  <si>
    <t>13.03.2019</t>
  </si>
  <si>
    <t>97,90</t>
  </si>
  <si>
    <t>12.03.2019</t>
  </si>
  <si>
    <t>114,20</t>
  </si>
  <si>
    <t>11.03.2019</t>
  </si>
  <si>
    <t>07.03.2019</t>
  </si>
  <si>
    <t>06.03.2019</t>
  </si>
  <si>
    <t>121,70</t>
  </si>
  <si>
    <t>05.03.2019</t>
  </si>
  <si>
    <t>136,10</t>
  </si>
  <si>
    <t>04.03.2019</t>
  </si>
  <si>
    <t>219,85</t>
  </si>
  <si>
    <t>01.03.2019</t>
  </si>
  <si>
    <t>48,80</t>
  </si>
  <si>
    <t>28.02.2019</t>
  </si>
  <si>
    <t>90,00</t>
  </si>
  <si>
    <t>27.02.2019</t>
  </si>
  <si>
    <t>80,10</t>
  </si>
  <si>
    <t>26.02.2019</t>
  </si>
  <si>
    <t>204,55</t>
  </si>
  <si>
    <t>25.02.2019</t>
  </si>
  <si>
    <t>139,60</t>
  </si>
  <si>
    <t>22.02.2019</t>
  </si>
  <si>
    <t>109,15</t>
  </si>
  <si>
    <t>21.02.2019</t>
  </si>
  <si>
    <t>82,27</t>
  </si>
  <si>
    <t>20.02.2019</t>
  </si>
  <si>
    <t>19.02.2019</t>
  </si>
  <si>
    <t>44,00</t>
  </si>
  <si>
    <t>18.02.2019</t>
  </si>
  <si>
    <t>89,40</t>
  </si>
  <si>
    <t>15.02.2019</t>
  </si>
  <si>
    <t>104,40</t>
  </si>
  <si>
    <t>14.02.2019</t>
  </si>
  <si>
    <t>13.02.2019</t>
  </si>
  <si>
    <t>96,70</t>
  </si>
  <si>
    <t>12.02.2019</t>
  </si>
  <si>
    <t>92,90</t>
  </si>
  <si>
    <t>11.02.2019</t>
  </si>
  <si>
    <t>104,05</t>
  </si>
  <si>
    <t>08.02.2019</t>
  </si>
  <si>
    <t>122,50</t>
  </si>
  <si>
    <t>07.02.2019</t>
  </si>
  <si>
    <t>100,10</t>
  </si>
  <si>
    <t>06.02.2019</t>
  </si>
  <si>
    <t>100,75</t>
  </si>
  <si>
    <t>05.02.2019</t>
  </si>
  <si>
    <t>192,68</t>
  </si>
  <si>
    <t>04.02.2019</t>
  </si>
  <si>
    <t>136,33</t>
  </si>
  <si>
    <t>01.02.2019</t>
  </si>
  <si>
    <t>133,98</t>
  </si>
  <si>
    <t>31.01.2019</t>
  </si>
  <si>
    <t>140,38</t>
  </si>
  <si>
    <t>30.01.2019</t>
  </si>
  <si>
    <t>118,48</t>
  </si>
  <si>
    <t>29.01.2019</t>
  </si>
  <si>
    <t>150,81</t>
  </si>
  <si>
    <t>28.01.2019</t>
  </si>
  <si>
    <t>128,33</t>
  </si>
  <si>
    <t>25.01.2019</t>
  </si>
  <si>
    <t>160,05</t>
  </si>
  <si>
    <t>24.01.2019</t>
  </si>
  <si>
    <t>23.01.2019</t>
  </si>
  <si>
    <t>75,15</t>
  </si>
  <si>
    <t>22.01.2019</t>
  </si>
  <si>
    <t>89,80</t>
  </si>
  <si>
    <t>21.01.2019</t>
  </si>
  <si>
    <t>116,90</t>
  </si>
  <si>
    <t>18.01.2019</t>
  </si>
  <si>
    <t>100,40</t>
  </si>
  <si>
    <t>17.01.2019</t>
  </si>
  <si>
    <t>146,50</t>
  </si>
  <si>
    <t>16.01.2019</t>
  </si>
  <si>
    <t>145,73</t>
  </si>
  <si>
    <t>15.01.2019</t>
  </si>
  <si>
    <t>177,00</t>
  </si>
  <si>
    <t>14.01.2019</t>
  </si>
  <si>
    <t>144,19</t>
  </si>
  <si>
    <t>11.01.2019</t>
  </si>
  <si>
    <t>121,60</t>
  </si>
  <si>
    <t>10.01.2019</t>
  </si>
  <si>
    <t>80,78</t>
  </si>
  <si>
    <t>29.12.2018</t>
  </si>
  <si>
    <t>155,15</t>
  </si>
  <si>
    <t>28.12.2018</t>
  </si>
  <si>
    <t>221,89</t>
  </si>
  <si>
    <t>27.12.2018</t>
  </si>
  <si>
    <t>185,10</t>
  </si>
  <si>
    <t>26.12.2018</t>
  </si>
  <si>
    <t>104,21</t>
  </si>
  <si>
    <t>25.12.2018</t>
  </si>
  <si>
    <t>130,70</t>
  </si>
  <si>
    <t>24.12.2018</t>
  </si>
  <si>
    <t>151,00</t>
  </si>
  <si>
    <t>21.12.2018</t>
  </si>
  <si>
    <t>116,00</t>
  </si>
  <si>
    <t>20.12.2018</t>
  </si>
  <si>
    <t>103,00</t>
  </si>
  <si>
    <t>19.12.2018</t>
  </si>
  <si>
    <t>18.12.2018</t>
  </si>
  <si>
    <t>92,65</t>
  </si>
  <si>
    <t>17.12.2018</t>
  </si>
  <si>
    <t>58,20</t>
  </si>
  <si>
    <t>14.12.2018</t>
  </si>
  <si>
    <t>13.12.2018</t>
  </si>
  <si>
    <t>12.12.2018</t>
  </si>
  <si>
    <t>78,45</t>
  </si>
  <si>
    <t>11.12.2018</t>
  </si>
  <si>
    <t>124,00</t>
  </si>
  <si>
    <t>10.12.2018</t>
  </si>
  <si>
    <t>85,90</t>
  </si>
  <si>
    <t>07.12.2018</t>
  </si>
  <si>
    <t>94,90</t>
  </si>
  <si>
    <t>06.12.2018</t>
  </si>
  <si>
    <t>93,46</t>
  </si>
  <si>
    <t>05.12.2018</t>
  </si>
  <si>
    <t>79,60</t>
  </si>
  <si>
    <t>04.12.2018</t>
  </si>
  <si>
    <t>136,35</t>
  </si>
  <si>
    <t>03.12.2018</t>
  </si>
  <si>
    <t>125,70</t>
  </si>
  <si>
    <t>30.11.2018</t>
  </si>
  <si>
    <t>119,30</t>
  </si>
  <si>
    <t>29.11.2018</t>
  </si>
  <si>
    <t>90,65</t>
  </si>
  <si>
    <t>28.11.2018</t>
  </si>
  <si>
    <t>71,55</t>
  </si>
  <si>
    <t>27.11.2018</t>
  </si>
  <si>
    <t>141,50</t>
  </si>
  <si>
    <t>26.11.2018</t>
  </si>
  <si>
    <t>104,35</t>
  </si>
  <si>
    <t>23.11.2018</t>
  </si>
  <si>
    <t>94,50</t>
  </si>
  <si>
    <t>22.11.2018</t>
  </si>
  <si>
    <t>82,40</t>
  </si>
  <si>
    <t>21.11.2018</t>
  </si>
  <si>
    <t>110,35</t>
  </si>
  <si>
    <t>20.11.2018</t>
  </si>
  <si>
    <t>131,76</t>
  </si>
  <si>
    <t>19.11.2018</t>
  </si>
  <si>
    <t>164,41</t>
  </si>
  <si>
    <t>16.11.2018</t>
  </si>
  <si>
    <t>183,15</t>
  </si>
  <si>
    <t>15.11.2018</t>
  </si>
  <si>
    <t>153,63</t>
  </si>
  <si>
    <t>14.11.2018</t>
  </si>
  <si>
    <t>109,20</t>
  </si>
  <si>
    <t>13.11.2018</t>
  </si>
  <si>
    <t>111,50</t>
  </si>
  <si>
    <t>12.11.2018</t>
  </si>
  <si>
    <t>141,30</t>
  </si>
  <si>
    <t>09.11.2018</t>
  </si>
  <si>
    <t>110,05</t>
  </si>
  <si>
    <t>08.11.2018</t>
  </si>
  <si>
    <t>148,95</t>
  </si>
  <si>
    <t>07.11.2018</t>
  </si>
  <si>
    <t>134,35</t>
  </si>
  <si>
    <t>06.11.2018</t>
  </si>
  <si>
    <t>122,90</t>
  </si>
  <si>
    <t>02.11.2018</t>
  </si>
  <si>
    <t>120,40</t>
  </si>
  <si>
    <t>01.11.2018</t>
  </si>
  <si>
    <t>137,10</t>
  </si>
  <si>
    <t>31.10.2018</t>
  </si>
  <si>
    <t>30.10.2018</t>
  </si>
  <si>
    <t>145,46</t>
  </si>
  <si>
    <t>29.10.2018</t>
  </si>
  <si>
    <t>26.10.2018</t>
  </si>
  <si>
    <t>165,65</t>
  </si>
  <si>
    <t>25.10.2018</t>
  </si>
  <si>
    <t>187,60</t>
  </si>
  <si>
    <t>24.10.2018</t>
  </si>
  <si>
    <t>123,00</t>
  </si>
  <si>
    <t>23.10.2018</t>
  </si>
  <si>
    <t>115,96</t>
  </si>
  <si>
    <t>22.10.2018</t>
  </si>
  <si>
    <t>86,98</t>
  </si>
  <si>
    <t>19.10.2018</t>
  </si>
  <si>
    <t>92,85</t>
  </si>
  <si>
    <t>18.10.2018</t>
  </si>
  <si>
    <t>109,95</t>
  </si>
  <si>
    <t>17.10.2018</t>
  </si>
  <si>
    <t>133,20</t>
  </si>
  <si>
    <t>16.10.2018</t>
  </si>
  <si>
    <t>112,00</t>
  </si>
  <si>
    <t>15.10.2018</t>
  </si>
  <si>
    <t>121,00</t>
  </si>
  <si>
    <t>12.10.2018</t>
  </si>
  <si>
    <t>11.10.2018</t>
  </si>
  <si>
    <t>10.10.2018</t>
  </si>
  <si>
    <t>109,30</t>
  </si>
  <si>
    <t>09.10.2018</t>
  </si>
  <si>
    <t>139,50</t>
  </si>
  <si>
    <t>08.10.2018</t>
  </si>
  <si>
    <t>79,48</t>
  </si>
  <si>
    <t>05.10.2018</t>
  </si>
  <si>
    <t>120,95</t>
  </si>
  <si>
    <t>04.10.2018</t>
  </si>
  <si>
    <t>166,90</t>
  </si>
  <si>
    <t>03.10.2018</t>
  </si>
  <si>
    <t>151,85</t>
  </si>
  <si>
    <t>02.10.2018</t>
  </si>
  <si>
    <t>99,20</t>
  </si>
  <si>
    <t>01.10.2018</t>
  </si>
  <si>
    <t>159,30</t>
  </si>
  <si>
    <t>28.09.2018</t>
  </si>
  <si>
    <t>193,25</t>
  </si>
  <si>
    <t>27.09.2018</t>
  </si>
  <si>
    <t>26.09.2018</t>
  </si>
  <si>
    <t>134,65</t>
  </si>
  <si>
    <t>25.09.2018</t>
  </si>
  <si>
    <t>24.09.2018</t>
  </si>
  <si>
    <t>21.09.2018</t>
  </si>
  <si>
    <t>186,45</t>
  </si>
  <si>
    <t>20.09.2018</t>
  </si>
  <si>
    <t>148,30</t>
  </si>
  <si>
    <t>19.09.2018</t>
  </si>
  <si>
    <t>124,20</t>
  </si>
  <si>
    <t>18.09.2018</t>
  </si>
  <si>
    <t>152,20</t>
  </si>
  <si>
    <t>17.09.2018</t>
  </si>
  <si>
    <t>114,10</t>
  </si>
  <si>
    <t>14.09.2018</t>
  </si>
  <si>
    <t>104,95</t>
  </si>
  <si>
    <t>13.09.2018</t>
  </si>
  <si>
    <t>123,04</t>
  </si>
  <si>
    <t>12.09.2018</t>
  </si>
  <si>
    <t>136,45</t>
  </si>
  <si>
    <t>11.09.2018</t>
  </si>
  <si>
    <t>123,35</t>
  </si>
  <si>
    <t>10.09.2018</t>
  </si>
  <si>
    <t>78,60</t>
  </si>
  <si>
    <t>07.09.2018</t>
  </si>
  <si>
    <t>06.09.2018</t>
  </si>
  <si>
    <t>231,50</t>
  </si>
  <si>
    <t>05.09.2018</t>
  </si>
  <si>
    <t>137,22</t>
  </si>
  <si>
    <t>04.09.2018</t>
  </si>
  <si>
    <t>196,62</t>
  </si>
  <si>
    <t>03.09.2018</t>
  </si>
  <si>
    <t>130,50</t>
  </si>
  <si>
    <t>31.08.2018</t>
  </si>
  <si>
    <t>182,80</t>
  </si>
  <si>
    <t>30.08.2018</t>
  </si>
  <si>
    <t>125,50</t>
  </si>
  <si>
    <t>29.08.2018</t>
  </si>
  <si>
    <t>146,40</t>
  </si>
  <si>
    <t>28.08.2018</t>
  </si>
  <si>
    <t>154,90</t>
  </si>
  <si>
    <t>27.08.2018</t>
  </si>
  <si>
    <t>24.08.2018</t>
  </si>
  <si>
    <t>222,63</t>
  </si>
  <si>
    <t>23.08.2018</t>
  </si>
  <si>
    <t>230,50</t>
  </si>
  <si>
    <t>22.08.2018</t>
  </si>
  <si>
    <t>173,40</t>
  </si>
  <si>
    <t>21.08.2018</t>
  </si>
  <si>
    <t>219,55</t>
  </si>
  <si>
    <t>20.08.2018</t>
  </si>
  <si>
    <t>167,05</t>
  </si>
  <si>
    <t>17.08.2018</t>
  </si>
  <si>
    <t>197,90</t>
  </si>
  <si>
    <t>16.08.2018</t>
  </si>
  <si>
    <t>15.08.2018</t>
  </si>
  <si>
    <t>14.08.2018</t>
  </si>
  <si>
    <t>119,50</t>
  </si>
  <si>
    <t>13.08.2018</t>
  </si>
  <si>
    <t>94,70</t>
  </si>
  <si>
    <t>10.08.2018</t>
  </si>
  <si>
    <t>163,10</t>
  </si>
  <si>
    <t>09.08.2018</t>
  </si>
  <si>
    <t>137,70</t>
  </si>
  <si>
    <t>08.08.2018</t>
  </si>
  <si>
    <t>143,35</t>
  </si>
  <si>
    <t>07.08.2018</t>
  </si>
  <si>
    <t>140,60</t>
  </si>
  <si>
    <t>06.08.2018</t>
  </si>
  <si>
    <t>137,05</t>
  </si>
  <si>
    <t>03.08.2018</t>
  </si>
  <si>
    <t>131,20</t>
  </si>
  <si>
    <t>02.08.2018</t>
  </si>
  <si>
    <t>166,70</t>
  </si>
  <si>
    <t>01.08.2018</t>
  </si>
  <si>
    <t>31.07.2018</t>
  </si>
  <si>
    <t>18,00</t>
  </si>
  <si>
    <t>30.07.2018</t>
  </si>
  <si>
    <t>198,05</t>
  </si>
  <si>
    <t>27.07.2018</t>
  </si>
  <si>
    <t>118,10</t>
  </si>
  <si>
    <t>26.07.2018</t>
  </si>
  <si>
    <t>163,50</t>
  </si>
  <si>
    <t>25.07.2018</t>
  </si>
  <si>
    <t>24.07.2018</t>
  </si>
  <si>
    <t>209,75</t>
  </si>
  <si>
    <t>23.07.2018</t>
  </si>
  <si>
    <t>133,50</t>
  </si>
  <si>
    <t>20.07.2018</t>
  </si>
  <si>
    <t>218,20</t>
  </si>
  <si>
    <t>19.07.2018</t>
  </si>
  <si>
    <t>130,65</t>
  </si>
  <si>
    <t>18.07.2018</t>
  </si>
  <si>
    <t>115,00</t>
  </si>
  <si>
    <t>17.07.2018</t>
  </si>
  <si>
    <t>188,30</t>
  </si>
  <si>
    <t>16.07.2018</t>
  </si>
  <si>
    <t>99,00</t>
  </si>
  <si>
    <t>13.07.2018</t>
  </si>
  <si>
    <t>94,30</t>
  </si>
  <si>
    <t>12.07.2018</t>
  </si>
  <si>
    <t>104,85</t>
  </si>
  <si>
    <t>11.07.2018</t>
  </si>
  <si>
    <t>10.07.2018</t>
  </si>
  <si>
    <t>137,40</t>
  </si>
  <si>
    <t>09.07.2018</t>
  </si>
  <si>
    <t>131,70</t>
  </si>
  <si>
    <t>06.07.2018</t>
  </si>
  <si>
    <t>138,45</t>
  </si>
  <si>
    <t>05.07.2018</t>
  </si>
  <si>
    <t>227,75</t>
  </si>
  <si>
    <t>04.07.2018</t>
  </si>
  <si>
    <t>195,83</t>
  </si>
  <si>
    <t>03.07.2018</t>
  </si>
  <si>
    <t>105,65</t>
  </si>
  <si>
    <t>02.07.2018</t>
  </si>
  <si>
    <t>224,35</t>
  </si>
  <si>
    <t>29.06.2018</t>
  </si>
  <si>
    <t>218,50</t>
  </si>
  <si>
    <t>28.06.2018</t>
  </si>
  <si>
    <t>94,25</t>
  </si>
  <si>
    <t>27.06.2018</t>
  </si>
  <si>
    <t>90,64</t>
  </si>
  <si>
    <t>26.06.2018</t>
  </si>
  <si>
    <t>157,00</t>
  </si>
  <si>
    <t>25.06.2018</t>
  </si>
  <si>
    <t>178,55</t>
  </si>
  <si>
    <t>22.06.2018</t>
  </si>
  <si>
    <t>180,80</t>
  </si>
  <si>
    <t>21.06.2018</t>
  </si>
  <si>
    <t>108,20</t>
  </si>
  <si>
    <t>20.06.2018</t>
  </si>
  <si>
    <t>74,60</t>
  </si>
  <si>
    <t>19.06.2018</t>
  </si>
  <si>
    <t>186,65</t>
  </si>
  <si>
    <t>18.06.2018</t>
  </si>
  <si>
    <t>133,22</t>
  </si>
  <si>
    <t>15.06.2018</t>
  </si>
  <si>
    <t>104,10</t>
  </si>
  <si>
    <t>14.06.2018</t>
  </si>
  <si>
    <t>57,12</t>
  </si>
  <si>
    <t>13.06.2018</t>
  </si>
  <si>
    <t>102,10</t>
  </si>
  <si>
    <t>09.06.2018</t>
  </si>
  <si>
    <t>98,30</t>
  </si>
  <si>
    <t>08.06.2018</t>
  </si>
  <si>
    <t>81,30</t>
  </si>
  <si>
    <t>07.06.2018</t>
  </si>
  <si>
    <t>55,55</t>
  </si>
  <si>
    <t>06.06.2018</t>
  </si>
  <si>
    <t>151,67</t>
  </si>
  <si>
    <t>05.06.2018</t>
  </si>
  <si>
    <t>155,30</t>
  </si>
  <si>
    <t>04.06.2018</t>
  </si>
  <si>
    <t>95,75</t>
  </si>
  <si>
    <t>01.06.2018</t>
  </si>
  <si>
    <t>85,58</t>
  </si>
  <si>
    <t>31.05.2018</t>
  </si>
  <si>
    <t>30.05.2018</t>
  </si>
  <si>
    <t>93,40</t>
  </si>
  <si>
    <t>29.05.2018</t>
  </si>
  <si>
    <t>84,80</t>
  </si>
  <si>
    <t>28.05.2018</t>
  </si>
  <si>
    <t>93,90</t>
  </si>
  <si>
    <t>25.05.2018</t>
  </si>
  <si>
    <t>103,60</t>
  </si>
  <si>
    <t>24.05.2018</t>
  </si>
  <si>
    <t>75,10</t>
  </si>
  <si>
    <t>23.05.2018</t>
  </si>
  <si>
    <t>73,22</t>
  </si>
  <si>
    <t>22.05.2018</t>
  </si>
  <si>
    <t>100,53</t>
  </si>
  <si>
    <t>21.05.2018</t>
  </si>
  <si>
    <t>100,05</t>
  </si>
  <si>
    <t>18.05.2018</t>
  </si>
  <si>
    <t>93,70</t>
  </si>
  <si>
    <t>17.05.2018</t>
  </si>
  <si>
    <t>59,28</t>
  </si>
  <si>
    <t>16.05.2018</t>
  </si>
  <si>
    <t>45,05</t>
  </si>
  <si>
    <t>15.05.2018</t>
  </si>
  <si>
    <t>169,03</t>
  </si>
  <si>
    <t>14.05.2018</t>
  </si>
  <si>
    <t>88,25</t>
  </si>
  <si>
    <t>11.05.2018</t>
  </si>
  <si>
    <t>103,76</t>
  </si>
  <si>
    <t>10.05.2018</t>
  </si>
  <si>
    <t>98,75</t>
  </si>
  <si>
    <t>08.05.2018</t>
  </si>
  <si>
    <t>131,47</t>
  </si>
  <si>
    <t>07.05.2018</t>
  </si>
  <si>
    <t>51,45</t>
  </si>
  <si>
    <t>04.05.2018</t>
  </si>
  <si>
    <t>150,95</t>
  </si>
  <si>
    <t>03.05.2018</t>
  </si>
  <si>
    <t>28.04.2018</t>
  </si>
  <si>
    <t>127,05</t>
  </si>
  <si>
    <t>27.04.2018</t>
  </si>
  <si>
    <t>85,70</t>
  </si>
  <si>
    <t>26.04.2018</t>
  </si>
  <si>
    <t>91,25</t>
  </si>
  <si>
    <t>25.04.2018</t>
  </si>
  <si>
    <t>115,81</t>
  </si>
  <si>
    <t>24.04.2018</t>
  </si>
  <si>
    <t>23.04.2018</t>
  </si>
  <si>
    <t>106,96</t>
  </si>
  <si>
    <t>20.04.2018</t>
  </si>
  <si>
    <t>151,56</t>
  </si>
  <si>
    <t>19.04.2018</t>
  </si>
  <si>
    <t>214,31</t>
  </si>
  <si>
    <t>18.04.2018</t>
  </si>
  <si>
    <t>187,81</t>
  </si>
  <si>
    <t>17.04.2018</t>
  </si>
  <si>
    <t>189,11</t>
  </si>
  <si>
    <t>16.04.2018</t>
  </si>
  <si>
    <t>155,40</t>
  </si>
  <si>
    <t>13.04.2018</t>
  </si>
  <si>
    <t>144,30</t>
  </si>
  <si>
    <t>12.04.2018</t>
  </si>
  <si>
    <t>71,80</t>
  </si>
  <si>
    <t>11.04.2018</t>
  </si>
  <si>
    <t>10.04.2018</t>
  </si>
  <si>
    <t>96,05</t>
  </si>
  <si>
    <t>09.04.2018</t>
  </si>
  <si>
    <t>84,12</t>
  </si>
  <si>
    <t>06.04.2018</t>
  </si>
  <si>
    <t>100,72</t>
  </si>
  <si>
    <t>05.04.2018</t>
  </si>
  <si>
    <t>131,30</t>
  </si>
  <si>
    <t>04.04.2018</t>
  </si>
  <si>
    <t>199,65</t>
  </si>
  <si>
    <t>03.04.2018</t>
  </si>
  <si>
    <t>02.04.2018</t>
  </si>
  <si>
    <t>30.03.2018</t>
  </si>
  <si>
    <t>120,67</t>
  </si>
  <si>
    <t>29.03.2018</t>
  </si>
  <si>
    <t>102,35</t>
  </si>
  <si>
    <t>28.03.2018</t>
  </si>
  <si>
    <t>27.03.2018</t>
  </si>
  <si>
    <t>26.03.2018</t>
  </si>
  <si>
    <t>109,75</t>
  </si>
  <si>
    <t>23.03.2018</t>
  </si>
  <si>
    <t>121,55</t>
  </si>
  <si>
    <t>22.03.2018</t>
  </si>
  <si>
    <t>76,20</t>
  </si>
  <si>
    <t>21.03.2018</t>
  </si>
  <si>
    <t>20.03.2018</t>
  </si>
  <si>
    <t>95,05</t>
  </si>
  <si>
    <t>19.03.2018</t>
  </si>
  <si>
    <t>16.03.2018</t>
  </si>
  <si>
    <t>78,65</t>
  </si>
  <si>
    <t>15.03.2018</t>
  </si>
  <si>
    <t>84,60</t>
  </si>
  <si>
    <t>14.03.2018</t>
  </si>
  <si>
    <t>13.03.2018</t>
  </si>
  <si>
    <t>199,95</t>
  </si>
  <si>
    <t>12.03.2018</t>
  </si>
  <si>
    <t>138,05</t>
  </si>
  <si>
    <t>07.03.2018</t>
  </si>
  <si>
    <t>94,79</t>
  </si>
  <si>
    <t>06.03.2018</t>
  </si>
  <si>
    <t>166,45</t>
  </si>
  <si>
    <t>05.03.2018</t>
  </si>
  <si>
    <t>167,35</t>
  </si>
  <si>
    <t>02.03.2018</t>
  </si>
  <si>
    <t>130,89</t>
  </si>
  <si>
    <t>01.03.2018</t>
  </si>
  <si>
    <t>104,45</t>
  </si>
  <si>
    <t>28.02.2018</t>
  </si>
  <si>
    <t>27.02.2018</t>
  </si>
  <si>
    <t>146,00</t>
  </si>
  <si>
    <t>26.02.2018</t>
  </si>
  <si>
    <t>135,73</t>
  </si>
  <si>
    <t>22.02.2018</t>
  </si>
  <si>
    <t>153,05</t>
  </si>
  <si>
    <t>21.02.2018</t>
  </si>
  <si>
    <t>146,60</t>
  </si>
  <si>
    <t>20.02.2018</t>
  </si>
  <si>
    <t>165,35</t>
  </si>
  <si>
    <t>19.02.2018</t>
  </si>
  <si>
    <t>150,75</t>
  </si>
  <si>
    <t>16.02.2018</t>
  </si>
  <si>
    <t>15.02.2018</t>
  </si>
  <si>
    <t>207,15</t>
  </si>
  <si>
    <t>14.02.2018</t>
  </si>
  <si>
    <t>190,40</t>
  </si>
  <si>
    <t>13.02.2018</t>
  </si>
  <si>
    <t>167,90</t>
  </si>
  <si>
    <t>12.02.2018</t>
  </si>
  <si>
    <t>155,00</t>
  </si>
  <si>
    <t>09.02.2018</t>
  </si>
  <si>
    <t>159,20</t>
  </si>
  <si>
    <t>08.02.2018</t>
  </si>
  <si>
    <t>07.02.2018</t>
  </si>
  <si>
    <t>134,53</t>
  </si>
  <si>
    <t>06.02.2018</t>
  </si>
  <si>
    <t>127,50</t>
  </si>
  <si>
    <t>05.02.2018</t>
  </si>
  <si>
    <t>118,35</t>
  </si>
  <si>
    <t>02.02.2018</t>
  </si>
  <si>
    <t>148,39</t>
  </si>
  <si>
    <t>01.02.2018</t>
  </si>
  <si>
    <t>193,18</t>
  </si>
  <si>
    <t>31.01.2018</t>
  </si>
  <si>
    <t>144,73</t>
  </si>
  <si>
    <t>30.01.2018</t>
  </si>
  <si>
    <t>201,94</t>
  </si>
  <si>
    <t>29.01.2018</t>
  </si>
  <si>
    <t>248,87</t>
  </si>
  <si>
    <t>26.01.2018</t>
  </si>
  <si>
    <t>227,07</t>
  </si>
  <si>
    <t>25.01.2018</t>
  </si>
  <si>
    <t>214,00</t>
  </si>
  <si>
    <t>24.01.2018</t>
  </si>
  <si>
    <t>172,20</t>
  </si>
  <si>
    <t>23.01.2018</t>
  </si>
  <si>
    <t>176,56</t>
  </si>
  <si>
    <t>22.01.2018</t>
  </si>
  <si>
    <t>142,05</t>
  </si>
  <si>
    <t>19.01.2018</t>
  </si>
  <si>
    <t>159,98</t>
  </si>
  <si>
    <t>18.01.2018</t>
  </si>
  <si>
    <t>172,04</t>
  </si>
  <si>
    <t>17.01.2018</t>
  </si>
  <si>
    <t>141,18</t>
  </si>
  <si>
    <t>16.01.2018</t>
  </si>
  <si>
    <t>162,70</t>
  </si>
  <si>
    <t>15.01.2018</t>
  </si>
  <si>
    <t>157,41</t>
  </si>
  <si>
    <t>12.01.2018</t>
  </si>
  <si>
    <t>151,12</t>
  </si>
  <si>
    <t>11.01.2018</t>
  </si>
  <si>
    <t>10.01.2018</t>
  </si>
  <si>
    <t>81,49</t>
  </si>
  <si>
    <t>29.12.2017</t>
  </si>
  <si>
    <t>28.12.2017</t>
  </si>
  <si>
    <t>97,67</t>
  </si>
  <si>
    <t>27.12.2017</t>
  </si>
  <si>
    <t>108,57</t>
  </si>
  <si>
    <t>26.12.2017</t>
  </si>
  <si>
    <t>164,62</t>
  </si>
  <si>
    <t>25.12.2017</t>
  </si>
  <si>
    <t>150,92</t>
  </si>
  <si>
    <t>22.12.2017</t>
  </si>
  <si>
    <t>126,54</t>
  </si>
  <si>
    <t>21.12.2017</t>
  </si>
  <si>
    <t>142,83</t>
  </si>
  <si>
    <t>20.12.2017</t>
  </si>
  <si>
    <t>19.12.2017</t>
  </si>
  <si>
    <t>128,57</t>
  </si>
  <si>
    <t>18.12.2017</t>
  </si>
  <si>
    <t>91,68</t>
  </si>
  <si>
    <t>15.12.2017</t>
  </si>
  <si>
    <t>123,64</t>
  </si>
  <si>
    <t>14.12.2017</t>
  </si>
  <si>
    <t>144,36</t>
  </si>
  <si>
    <t>13.12.2017</t>
  </si>
  <si>
    <t>105,25</t>
  </si>
  <si>
    <t>12.12.2017</t>
  </si>
  <si>
    <t>107,02</t>
  </si>
  <si>
    <t>11.12.2017</t>
  </si>
  <si>
    <t>123,65</t>
  </si>
  <si>
    <t>08.12.2017</t>
  </si>
  <si>
    <t>128,10</t>
  </si>
  <si>
    <t>07.12.2017</t>
  </si>
  <si>
    <t>06.12.2017</t>
  </si>
  <si>
    <t>108,66</t>
  </si>
  <si>
    <t>05.12.2017</t>
  </si>
  <si>
    <t>138,12</t>
  </si>
  <si>
    <t>04.12.2017</t>
  </si>
  <si>
    <t>107,07</t>
  </si>
  <si>
    <t>01.12.2017</t>
  </si>
  <si>
    <t>110,83</t>
  </si>
  <si>
    <t>30.11.2017</t>
  </si>
  <si>
    <t>123,03</t>
  </si>
  <si>
    <t>29.11.2017</t>
  </si>
  <si>
    <t>80,62</t>
  </si>
  <si>
    <t>28.11.2017</t>
  </si>
  <si>
    <t>110,55</t>
  </si>
  <si>
    <t>27.11.2017</t>
  </si>
  <si>
    <t>113,80</t>
  </si>
  <si>
    <t>24.11.2017</t>
  </si>
  <si>
    <t>121,30</t>
  </si>
  <si>
    <t>23.11.2017</t>
  </si>
  <si>
    <t>112,72</t>
  </si>
  <si>
    <t>22.11.2017</t>
  </si>
  <si>
    <t>132,05</t>
  </si>
  <si>
    <t>21.11.2017</t>
  </si>
  <si>
    <t>152,05</t>
  </si>
  <si>
    <t>20.11.2017</t>
  </si>
  <si>
    <t>177,25</t>
  </si>
  <si>
    <t>17.11.2017</t>
  </si>
  <si>
    <t>16.11.2017</t>
  </si>
  <si>
    <t>122,30</t>
  </si>
  <si>
    <t>15.11.2017</t>
  </si>
  <si>
    <t>142,90</t>
  </si>
  <si>
    <t>14.11.2017</t>
  </si>
  <si>
    <t>129,51</t>
  </si>
  <si>
    <t>13.11.2017</t>
  </si>
  <si>
    <t>131,53</t>
  </si>
  <si>
    <t>10.11.2017</t>
  </si>
  <si>
    <t>174,25</t>
  </si>
  <si>
    <t>09.11.2017</t>
  </si>
  <si>
    <t>08.11.2017</t>
  </si>
  <si>
    <t>105,90</t>
  </si>
  <si>
    <t>07.11.2017</t>
  </si>
  <si>
    <t>211,62</t>
  </si>
  <si>
    <t>03.11.2017</t>
  </si>
  <si>
    <t>127,70</t>
  </si>
  <si>
    <t>02.11.2017</t>
  </si>
  <si>
    <t>90,14</t>
  </si>
  <si>
    <t>01.11.2017</t>
  </si>
  <si>
    <t>134,26</t>
  </si>
  <si>
    <t>31.10.2017</t>
  </si>
  <si>
    <t>30.10.2017</t>
  </si>
  <si>
    <t>120,07</t>
  </si>
  <si>
    <t>27.10.2017</t>
  </si>
  <si>
    <t>139,57</t>
  </si>
  <si>
    <t>26.10.2017</t>
  </si>
  <si>
    <t>141,20</t>
  </si>
  <si>
    <t>25.10.2017</t>
  </si>
  <si>
    <t>135,80</t>
  </si>
  <si>
    <t>24.10.2017</t>
  </si>
  <si>
    <t>207,42</t>
  </si>
  <si>
    <t>23.10.2017</t>
  </si>
  <si>
    <t>187,08</t>
  </si>
  <si>
    <t>20.10.2017</t>
  </si>
  <si>
    <t>111,80</t>
  </si>
  <si>
    <t>19.10.2017</t>
  </si>
  <si>
    <t>104,75</t>
  </si>
  <si>
    <t>18.10.2017</t>
  </si>
  <si>
    <t>159,64</t>
  </si>
  <si>
    <t>17.10.2017</t>
  </si>
  <si>
    <t>120,13</t>
  </si>
  <si>
    <t>16.10.2017</t>
  </si>
  <si>
    <t>107,48</t>
  </si>
  <si>
    <t>13.10.2017</t>
  </si>
  <si>
    <t>168,65</t>
  </si>
  <si>
    <t>12.10.2017</t>
  </si>
  <si>
    <t>154,00</t>
  </si>
  <si>
    <t>11.10.2017</t>
  </si>
  <si>
    <t>108,58</t>
  </si>
  <si>
    <t>10.10.2017</t>
  </si>
  <si>
    <t>09.10.2017</t>
  </si>
  <si>
    <t>106,90</t>
  </si>
  <si>
    <t>06.10.2017</t>
  </si>
  <si>
    <t>118,68</t>
  </si>
  <si>
    <t>05.10.2017</t>
  </si>
  <si>
    <t>126,74</t>
  </si>
  <si>
    <t>04.10.2017</t>
  </si>
  <si>
    <t>99,35</t>
  </si>
  <si>
    <t>03.10.2017</t>
  </si>
  <si>
    <t>96,60</t>
  </si>
  <si>
    <t>02.10.2017</t>
  </si>
  <si>
    <t>145,48</t>
  </si>
  <si>
    <t>29.09.2017</t>
  </si>
  <si>
    <t>107,82</t>
  </si>
  <si>
    <t>28.09.2017</t>
  </si>
  <si>
    <t>114,26</t>
  </si>
  <si>
    <t>27.09.2017</t>
  </si>
  <si>
    <t>131,21</t>
  </si>
  <si>
    <t>26.09.2017</t>
  </si>
  <si>
    <t>185,33</t>
  </si>
  <si>
    <t>25.09.2017</t>
  </si>
  <si>
    <t>167,55</t>
  </si>
  <si>
    <t>22.09.2017</t>
  </si>
  <si>
    <t>155,20</t>
  </si>
  <si>
    <t>21.09.2017</t>
  </si>
  <si>
    <t>168,16</t>
  </si>
  <si>
    <t>20.09.2017</t>
  </si>
  <si>
    <t>191,00</t>
  </si>
  <si>
    <t>19.09.2017</t>
  </si>
  <si>
    <t>138,83</t>
  </si>
  <si>
    <t>18.09.2017</t>
  </si>
  <si>
    <t>109,17</t>
  </si>
  <si>
    <t>15.09.2017</t>
  </si>
  <si>
    <t>14.09.2017</t>
  </si>
  <si>
    <t>122,35</t>
  </si>
  <si>
    <t>13.09.2017</t>
  </si>
  <si>
    <t>155,59</t>
  </si>
  <si>
    <t>12.09.2017</t>
  </si>
  <si>
    <t>209,78</t>
  </si>
  <si>
    <t>—</t>
  </si>
  <si>
    <t>135,97</t>
  </si>
  <si>
    <t>98,33</t>
  </si>
  <si>
    <t>183,20</t>
  </si>
  <si>
    <t>60,05</t>
  </si>
  <si>
    <t>105,67</t>
  </si>
  <si>
    <t>136,57</t>
  </si>
  <si>
    <t>84,68</t>
  </si>
  <si>
    <t>76,72</t>
  </si>
  <si>
    <t>89,68</t>
  </si>
  <si>
    <t>97,60</t>
  </si>
  <si>
    <t>142,65</t>
  </si>
  <si>
    <t>178,05</t>
  </si>
  <si>
    <t>149,40</t>
  </si>
  <si>
    <t>158,78</t>
  </si>
  <si>
    <t>79,45</t>
  </si>
  <si>
    <t>99,29</t>
  </si>
  <si>
    <t>84,50</t>
  </si>
  <si>
    <t>180,00</t>
  </si>
  <si>
    <t>151,94</t>
  </si>
  <si>
    <t>155,02</t>
  </si>
  <si>
    <t>69,75</t>
  </si>
  <si>
    <t>102,30</t>
  </si>
  <si>
    <t>95,50</t>
  </si>
  <si>
    <t>68,85</t>
  </si>
  <si>
    <t>94,22</t>
  </si>
  <si>
    <t>70,45</t>
  </si>
  <si>
    <t>60,79</t>
  </si>
  <si>
    <t>63,33</t>
  </si>
  <si>
    <t>108,23</t>
  </si>
  <si>
    <t>101,45</t>
  </si>
  <si>
    <t>92,37</t>
  </si>
  <si>
    <t>100,19</t>
  </si>
  <si>
    <t>121,44</t>
  </si>
  <si>
    <t>141,10</t>
  </si>
  <si>
    <t>90,63</t>
  </si>
  <si>
    <t>139,38</t>
  </si>
  <si>
    <t>122,14</t>
  </si>
  <si>
    <t>107,74</t>
  </si>
  <si>
    <t>129,78</t>
  </si>
  <si>
    <t>125,87</t>
  </si>
  <si>
    <t>125,25</t>
  </si>
  <si>
    <t>71,26</t>
  </si>
  <si>
    <t>58,80</t>
  </si>
  <si>
    <t>55,30</t>
  </si>
  <si>
    <t>88,35</t>
  </si>
  <si>
    <t>85,48</t>
  </si>
  <si>
    <t>149,16</t>
  </si>
  <si>
    <t>117,61</t>
  </si>
  <si>
    <t>135,74</t>
  </si>
  <si>
    <t>110,63</t>
  </si>
  <si>
    <t>101,65</t>
  </si>
  <si>
    <t>154,81</t>
  </si>
  <si>
    <t>175,11</t>
  </si>
  <si>
    <t>149,41</t>
  </si>
  <si>
    <t>143,41</t>
  </si>
  <si>
    <t>103,11</t>
  </si>
  <si>
    <t>142,10</t>
  </si>
  <si>
    <t>108,06</t>
  </si>
  <si>
    <t>181,66</t>
  </si>
  <si>
    <t>155,95</t>
  </si>
  <si>
    <t>118,74</t>
  </si>
  <si>
    <t>117,36</t>
  </si>
  <si>
    <t>98,60</t>
  </si>
  <si>
    <t>113,65</t>
  </si>
  <si>
    <t>96,90</t>
  </si>
  <si>
    <t>92,26</t>
  </si>
  <si>
    <t>112,65</t>
  </si>
  <si>
    <t>102,06</t>
  </si>
  <si>
    <t>72,43</t>
  </si>
  <si>
    <t>80,96</t>
  </si>
  <si>
    <t>65,96</t>
  </si>
  <si>
    <t>97,85</t>
  </si>
  <si>
    <t>52,52</t>
  </si>
  <si>
    <t>103,90</t>
  </si>
  <si>
    <t>88,84</t>
  </si>
  <si>
    <t>160,22</t>
  </si>
  <si>
    <t>177,32</t>
  </si>
  <si>
    <t>147,52</t>
  </si>
  <si>
    <t>153,92</t>
  </si>
  <si>
    <t>92,13</t>
  </si>
  <si>
    <t>128,89</t>
  </si>
  <si>
    <t>92,64</t>
  </si>
  <si>
    <t>132,40</t>
  </si>
  <si>
    <t>139,91</t>
  </si>
  <si>
    <t>105,72</t>
  </si>
  <si>
    <t>122,44</t>
  </si>
  <si>
    <t>118,24</t>
  </si>
  <si>
    <t>124,19</t>
  </si>
  <si>
    <t>147,21</t>
  </si>
  <si>
    <t>157,77</t>
  </si>
  <si>
    <t>157,10</t>
  </si>
  <si>
    <t>186,03</t>
  </si>
  <si>
    <t>100,97</t>
  </si>
  <si>
    <t>125,61</t>
  </si>
  <si>
    <t>114,41</t>
  </si>
  <si>
    <t>158,90</t>
  </si>
  <si>
    <t>109,26</t>
  </si>
  <si>
    <t>126,08</t>
  </si>
  <si>
    <t>135,64</t>
  </si>
  <si>
    <t>137,84</t>
  </si>
  <si>
    <t>115,36</t>
  </si>
  <si>
    <t>77,05</t>
  </si>
  <si>
    <t>76,82</t>
  </si>
  <si>
    <t>138,37</t>
  </si>
  <si>
    <t>94,54</t>
  </si>
  <si>
    <t>179,83</t>
  </si>
  <si>
    <t>159,71</t>
  </si>
  <si>
    <t>155,04</t>
  </si>
  <si>
    <t>83,52</t>
  </si>
  <si>
    <t>118,26</t>
  </si>
  <si>
    <t>90,05</t>
  </si>
  <si>
    <t>78,67</t>
  </si>
  <si>
    <t>95,60</t>
  </si>
  <si>
    <t>78,56</t>
  </si>
  <si>
    <t>80,77</t>
  </si>
  <si>
    <t>215,59</t>
  </si>
  <si>
    <t>160,80</t>
  </si>
  <si>
    <t>134,97</t>
  </si>
  <si>
    <t>169,34</t>
  </si>
  <si>
    <t>190,19</t>
  </si>
  <si>
    <t>161,18</t>
  </si>
  <si>
    <t>125,92</t>
  </si>
  <si>
    <t>175,63</t>
  </si>
  <si>
    <t>125,97</t>
  </si>
  <si>
    <t>60,89</t>
  </si>
  <si>
    <t>86,32</t>
  </si>
  <si>
    <t>67,30</t>
  </si>
  <si>
    <t>102,45</t>
  </si>
  <si>
    <t>80,45</t>
  </si>
  <si>
    <t>57,18</t>
  </si>
  <si>
    <t>90,29</t>
  </si>
  <si>
    <t>95,94</t>
  </si>
  <si>
    <t>90,67</t>
  </si>
  <si>
    <t>86,47</t>
  </si>
  <si>
    <t>121,98</t>
  </si>
  <si>
    <t>108,15</t>
  </si>
  <si>
    <t>145,15</t>
  </si>
  <si>
    <t>162,12</t>
  </si>
  <si>
    <t>108,98</t>
  </si>
  <si>
    <t>92,63</t>
  </si>
  <si>
    <t>111,00</t>
  </si>
  <si>
    <t>123,31</t>
  </si>
  <si>
    <t>79,24</t>
  </si>
  <si>
    <t>75,01</t>
  </si>
  <si>
    <t>171,77</t>
  </si>
  <si>
    <t>195,75</t>
  </si>
  <si>
    <t>149,00</t>
  </si>
  <si>
    <t>139,55</t>
  </si>
  <si>
    <t>114,31</t>
  </si>
  <si>
    <t>129,57</t>
  </si>
  <si>
    <t>165,50</t>
  </si>
  <si>
    <t>288,00</t>
  </si>
  <si>
    <t>242,45</t>
  </si>
  <si>
    <t>147,20</t>
  </si>
  <si>
    <t>184,85</t>
  </si>
  <si>
    <t>197,40</t>
  </si>
  <si>
    <t>202,95</t>
  </si>
  <si>
    <t>223,45</t>
  </si>
  <si>
    <t>201,05</t>
  </si>
  <si>
    <t>214,20</t>
  </si>
  <si>
    <t>189,80</t>
  </si>
  <si>
    <t>201,40</t>
  </si>
  <si>
    <t>146,36</t>
  </si>
  <si>
    <t>187,35</t>
  </si>
  <si>
    <t>148,45</t>
  </si>
  <si>
    <t>171,84</t>
  </si>
  <si>
    <t>98,40</t>
  </si>
  <si>
    <t>131,85</t>
  </si>
  <si>
    <t>131,14</t>
  </si>
  <si>
    <t>133,90</t>
  </si>
  <si>
    <t>92,40</t>
  </si>
  <si>
    <t>86,35</t>
  </si>
  <si>
    <t>126,10</t>
  </si>
  <si>
    <t>116,35</t>
  </si>
  <si>
    <t>170,35</t>
  </si>
  <si>
    <t>234,25</t>
  </si>
  <si>
    <t>169,73</t>
  </si>
  <si>
    <t>192,53</t>
  </si>
  <si>
    <t>134,05</t>
  </si>
  <si>
    <t>141,47</t>
  </si>
  <si>
    <t>194,47</t>
  </si>
  <si>
    <t>123,70</t>
  </si>
  <si>
    <t>127,92</t>
  </si>
  <si>
    <t>124,64</t>
  </si>
  <si>
    <t>52,15</t>
  </si>
  <si>
    <t>92,20</t>
  </si>
  <si>
    <t>85,33</t>
  </si>
  <si>
    <t>104,70</t>
  </si>
  <si>
    <t>94,87</t>
  </si>
  <si>
    <t>105,22</t>
  </si>
  <si>
    <t>97,07</t>
  </si>
  <si>
    <t>121,43</t>
  </si>
  <si>
    <t>143,72</t>
  </si>
  <si>
    <t>165,79</t>
  </si>
  <si>
    <t>171,22</t>
  </si>
  <si>
    <t>153,65</t>
  </si>
  <si>
    <t>168,55</t>
  </si>
  <si>
    <t>139,74</t>
  </si>
  <si>
    <t>199,75</t>
  </si>
  <si>
    <t>165,91</t>
  </si>
  <si>
    <t>158,36</t>
  </si>
  <si>
    <t>176,54</t>
  </si>
  <si>
    <t>142,50</t>
  </si>
  <si>
    <t>153,59</t>
  </si>
  <si>
    <t>205,39</t>
  </si>
  <si>
    <t>232,55</t>
  </si>
  <si>
    <t>174,26</t>
  </si>
  <si>
    <t>142,74</t>
  </si>
  <si>
    <t>138,94</t>
  </si>
  <si>
    <t>236,39</t>
  </si>
  <si>
    <t>187,00</t>
  </si>
  <si>
    <t>263,90</t>
  </si>
  <si>
    <t>250,93</t>
  </si>
  <si>
    <t>166,55</t>
  </si>
  <si>
    <t>130,72</t>
  </si>
  <si>
    <t>207,68</t>
  </si>
  <si>
    <t>122,98</t>
  </si>
  <si>
    <t>109,89</t>
  </si>
  <si>
    <t>177,10</t>
  </si>
  <si>
    <t>167,65</t>
  </si>
  <si>
    <t>184,13</t>
  </si>
  <si>
    <t>181,93</t>
  </si>
  <si>
    <t>176,15</t>
  </si>
  <si>
    <t>186,29</t>
  </si>
  <si>
    <t>136,84</t>
  </si>
  <si>
    <t>130,64</t>
  </si>
  <si>
    <t>132,60</t>
  </si>
  <si>
    <t>152,93</t>
  </si>
  <si>
    <t>142,38</t>
  </si>
  <si>
    <t>124,45</t>
  </si>
  <si>
    <t>116,09</t>
  </si>
  <si>
    <t>165,45</t>
  </si>
  <si>
    <t>157,23</t>
  </si>
  <si>
    <t>139,70</t>
  </si>
  <si>
    <t>170,90</t>
  </si>
  <si>
    <t>161,95</t>
  </si>
  <si>
    <t>191,48</t>
  </si>
  <si>
    <t>197,09</t>
  </si>
  <si>
    <t>238,05</t>
  </si>
  <si>
    <t>181,90</t>
  </si>
  <si>
    <t>165,00</t>
  </si>
  <si>
    <t>187,15</t>
  </si>
  <si>
    <t>156,90</t>
  </si>
  <si>
    <t>168,05</t>
  </si>
  <si>
    <t>127,40</t>
  </si>
  <si>
    <t>197,60</t>
  </si>
  <si>
    <t>134,75</t>
  </si>
  <si>
    <t>178,65</t>
  </si>
  <si>
    <t>128,30</t>
  </si>
  <si>
    <t>151,30</t>
  </si>
  <si>
    <t>83,25</t>
  </si>
  <si>
    <t>86,22</t>
  </si>
  <si>
    <t>117,67</t>
  </si>
  <si>
    <t>95,29</t>
  </si>
  <si>
    <t>196,87</t>
  </si>
  <si>
    <t>219,27</t>
  </si>
  <si>
    <t>129,25</t>
  </si>
  <si>
    <t>138,34</t>
  </si>
  <si>
    <t>132,89</t>
  </si>
  <si>
    <t>130,79</t>
  </si>
  <si>
    <t>111,05</t>
  </si>
  <si>
    <t>145,58</t>
  </si>
  <si>
    <t>139,44</t>
  </si>
  <si>
    <t>116,77</t>
  </si>
  <si>
    <t>162,82</t>
  </si>
  <si>
    <t>159,96</t>
  </si>
  <si>
    <t>148,27</t>
  </si>
  <si>
    <t>126,27</t>
  </si>
  <si>
    <t>126,68</t>
  </si>
  <si>
    <t>136,58</t>
  </si>
  <si>
    <t>170,76</t>
  </si>
  <si>
    <t>140,26</t>
  </si>
  <si>
    <t>154,14</t>
  </si>
  <si>
    <t>129,69</t>
  </si>
  <si>
    <t>105,17</t>
  </si>
  <si>
    <t>145,16</t>
  </si>
  <si>
    <t>84,98</t>
  </si>
  <si>
    <t>116,88</t>
  </si>
  <si>
    <t>100,74</t>
  </si>
  <si>
    <t>104,65</t>
  </si>
  <si>
    <t>109,37</t>
  </si>
  <si>
    <t>85,20</t>
  </si>
  <si>
    <t>116,50</t>
  </si>
  <si>
    <t>115,20</t>
  </si>
  <si>
    <t>81,00</t>
  </si>
  <si>
    <t>111,95</t>
  </si>
  <si>
    <t>118,38</t>
  </si>
  <si>
    <t>72,79</t>
  </si>
  <si>
    <t>92,45</t>
  </si>
  <si>
    <t>102,75</t>
  </si>
  <si>
    <t>143,83</t>
  </si>
  <si>
    <t>120,19</t>
  </si>
  <si>
    <t>127,00</t>
  </si>
  <si>
    <t>145,85</t>
  </si>
  <si>
    <t>110,94</t>
  </si>
  <si>
    <t>127,07</t>
  </si>
  <si>
    <t>55,88</t>
  </si>
  <si>
    <t>112,50</t>
  </si>
  <si>
    <t>80,21</t>
  </si>
  <si>
    <t>85,49</t>
  </si>
  <si>
    <t>142,53</t>
  </si>
  <si>
    <t>67,40</t>
  </si>
  <si>
    <t>67,05</t>
  </si>
  <si>
    <t>71,44</t>
  </si>
  <si>
    <t>136,60</t>
  </si>
  <si>
    <t>124,22</t>
  </si>
  <si>
    <t>136,30</t>
  </si>
  <si>
    <t>89,75</t>
  </si>
  <si>
    <t>162,18</t>
  </si>
  <si>
    <t>141,70</t>
  </si>
  <si>
    <t>87,70</t>
  </si>
  <si>
    <t>87,71</t>
  </si>
  <si>
    <t>93,02</t>
  </si>
  <si>
    <t>56,14</t>
  </si>
  <si>
    <t>123,73</t>
  </si>
  <si>
    <t>119,81</t>
  </si>
  <si>
    <t>44,07</t>
  </si>
  <si>
    <t>120,79</t>
  </si>
  <si>
    <t>201,03</t>
  </si>
  <si>
    <t>170,10</t>
  </si>
  <si>
    <t>138,65</t>
  </si>
  <si>
    <t>144,60</t>
  </si>
  <si>
    <t>147,71</t>
  </si>
  <si>
    <t>189,36</t>
  </si>
  <si>
    <t>278,31</t>
  </si>
  <si>
    <t>163,33</t>
  </si>
  <si>
    <t>132,23</t>
  </si>
  <si>
    <t>191,58</t>
  </si>
  <si>
    <t>236,79</t>
  </si>
  <si>
    <t>183,87</t>
  </si>
  <si>
    <t>185,87</t>
  </si>
  <si>
    <t>150,46</t>
  </si>
  <si>
    <t>215,57</t>
  </si>
  <si>
    <t>215,00</t>
  </si>
  <si>
    <t>260,25</t>
  </si>
  <si>
    <t>276,51</t>
  </si>
  <si>
    <t>179,94</t>
  </si>
  <si>
    <t>170,67</t>
  </si>
  <si>
    <t>221,76</t>
  </si>
  <si>
    <t>117,74</t>
  </si>
  <si>
    <t>214,15</t>
  </si>
  <si>
    <t>219,15</t>
  </si>
  <si>
    <t>186,22</t>
  </si>
  <si>
    <t>188,60</t>
  </si>
  <si>
    <t>192,51</t>
  </si>
  <si>
    <t>171,11</t>
  </si>
  <si>
    <t>175,67</t>
  </si>
  <si>
    <t>169,58</t>
  </si>
  <si>
    <t>192,90</t>
  </si>
  <si>
    <t>139,85</t>
  </si>
  <si>
    <t>161,13</t>
  </si>
  <si>
    <t>91,53</t>
  </si>
  <si>
    <t>113,68</t>
  </si>
  <si>
    <t>152,63</t>
  </si>
  <si>
    <t>148,41</t>
  </si>
  <si>
    <t>202,88</t>
  </si>
  <si>
    <t>165,23</t>
  </si>
  <si>
    <t>161,33</t>
  </si>
  <si>
    <t>156,68</t>
  </si>
  <si>
    <t>131,95</t>
  </si>
  <si>
    <t>148,83</t>
  </si>
  <si>
    <t>254,75</t>
  </si>
  <si>
    <t>252,83</t>
  </si>
  <si>
    <t>332,35</t>
  </si>
  <si>
    <t>259,30</t>
  </si>
  <si>
    <t>254,72</t>
  </si>
  <si>
    <t>303,28</t>
  </si>
  <si>
    <t>246,71</t>
  </si>
  <si>
    <t>202,11</t>
  </si>
  <si>
    <t>190,17</t>
  </si>
  <si>
    <t>174,12</t>
  </si>
  <si>
    <t>311,25</t>
  </si>
  <si>
    <t>167,85</t>
  </si>
  <si>
    <t>7,65</t>
  </si>
  <si>
    <t>155,97</t>
  </si>
  <si>
    <t>197,71</t>
  </si>
  <si>
    <t>209,90</t>
  </si>
  <si>
    <t>199,13</t>
  </si>
  <si>
    <t>300,43</t>
  </si>
  <si>
    <t>240,63</t>
  </si>
  <si>
    <t>275,23</t>
  </si>
  <si>
    <t>276,03</t>
  </si>
  <si>
    <t>198,27</t>
  </si>
  <si>
    <t>261,28</t>
  </si>
  <si>
    <t>258,90</t>
  </si>
  <si>
    <t>212,65</t>
  </si>
  <si>
    <t>218,49</t>
  </si>
  <si>
    <t>122,39</t>
  </si>
  <si>
    <t>124,06</t>
  </si>
  <si>
    <t>213,31</t>
  </si>
  <si>
    <t>235,11</t>
  </si>
  <si>
    <t>212,10</t>
  </si>
  <si>
    <t>290,36</t>
  </si>
  <si>
    <t>142,17</t>
  </si>
  <si>
    <t>178,32</t>
  </si>
  <si>
    <t>113,16</t>
  </si>
  <si>
    <t>212,72</t>
  </si>
  <si>
    <t>211,29</t>
  </si>
  <si>
    <t>159,52</t>
  </si>
  <si>
    <t>140,22</t>
  </si>
  <si>
    <t>183,42</t>
  </si>
  <si>
    <t>188,00</t>
  </si>
  <si>
    <t>103,87</t>
  </si>
  <si>
    <t>162,25</t>
  </si>
  <si>
    <t>88,87</t>
  </si>
  <si>
    <t>159,90</t>
  </si>
  <si>
    <t>144,49</t>
  </si>
  <si>
    <t>131,57</t>
  </si>
  <si>
    <t>93,49</t>
  </si>
  <si>
    <t>102,65</t>
  </si>
  <si>
    <t>135,07</t>
  </si>
  <si>
    <t>115,85</t>
  </si>
  <si>
    <t>77,30</t>
  </si>
  <si>
    <t>78,63</t>
  </si>
  <si>
    <t>135,65</t>
  </si>
  <si>
    <t>100,25</t>
  </si>
  <si>
    <t>141,40</t>
  </si>
  <si>
    <t>141,45</t>
  </si>
  <si>
    <t>181,30</t>
  </si>
  <si>
    <t>164,82</t>
  </si>
  <si>
    <t>132,52</t>
  </si>
  <si>
    <t>156,11</t>
  </si>
  <si>
    <t>126,25</t>
  </si>
  <si>
    <t>143,94</t>
  </si>
  <si>
    <t>113,88</t>
  </si>
  <si>
    <t>128,43</t>
  </si>
  <si>
    <t>121,56</t>
  </si>
  <si>
    <t>124,40</t>
  </si>
  <si>
    <t>77,18</t>
  </si>
  <si>
    <t>110,88</t>
  </si>
  <si>
    <t>75,93</t>
  </si>
  <si>
    <t>53,65</t>
  </si>
  <si>
    <t>97,27</t>
  </si>
  <si>
    <t>127,55</t>
  </si>
  <si>
    <t>143,75</t>
  </si>
  <si>
    <t>106,65</t>
  </si>
  <si>
    <t>112,15</t>
  </si>
  <si>
    <t>106,20</t>
  </si>
  <si>
    <t>214,05</t>
  </si>
  <si>
    <t>73,40</t>
  </si>
  <si>
    <t>124,05</t>
  </si>
  <si>
    <t>122,84</t>
  </si>
  <si>
    <t>157,84</t>
  </si>
  <si>
    <t>143,11</t>
  </si>
  <si>
    <t>110,99</t>
  </si>
  <si>
    <t>142,82</t>
  </si>
  <si>
    <t>161,77</t>
  </si>
  <si>
    <t>73,35</t>
  </si>
  <si>
    <t>116,40</t>
  </si>
  <si>
    <t>99,32</t>
  </si>
  <si>
    <t>84,40</t>
  </si>
  <si>
    <t>65,93</t>
  </si>
  <si>
    <t>109,10</t>
  </si>
  <si>
    <t>94,85</t>
  </si>
  <si>
    <t>102,20</t>
  </si>
  <si>
    <t>138,07</t>
  </si>
  <si>
    <t>93,92</t>
  </si>
  <si>
    <t>95,87</t>
  </si>
  <si>
    <t>111,84</t>
  </si>
  <si>
    <t>107,70</t>
  </si>
  <si>
    <t>118,07</t>
  </si>
  <si>
    <t>51,87</t>
  </si>
  <si>
    <t>119,15</t>
  </si>
  <si>
    <t>71,85</t>
  </si>
  <si>
    <t>105,95</t>
  </si>
  <si>
    <t>72,25</t>
  </si>
  <si>
    <t>133,34</t>
  </si>
  <si>
    <t>115,39</t>
  </si>
  <si>
    <t>67,96</t>
  </si>
  <si>
    <t>106,80</t>
  </si>
  <si>
    <t>71,30</t>
  </si>
  <si>
    <t>108,85</t>
  </si>
  <si>
    <t>91,50</t>
  </si>
  <si>
    <t>80,30</t>
  </si>
  <si>
    <t>102,48</t>
  </si>
  <si>
    <t>92,32</t>
  </si>
  <si>
    <t>96,50</t>
  </si>
  <si>
    <t>76,15</t>
  </si>
  <si>
    <t>56,76</t>
  </si>
  <si>
    <t>42,25</t>
  </si>
  <si>
    <t>35,60</t>
  </si>
  <si>
    <t>67,53</t>
  </si>
  <si>
    <t>78,38</t>
  </si>
  <si>
    <t>41,90</t>
  </si>
  <si>
    <t>88,80</t>
  </si>
  <si>
    <t>35,80</t>
  </si>
  <si>
    <t>23,05</t>
  </si>
  <si>
    <t>59,08</t>
  </si>
  <si>
    <t>65,80</t>
  </si>
  <si>
    <t>53,45</t>
  </si>
  <si>
    <t>25,90</t>
  </si>
  <si>
    <t>63,60</t>
  </si>
  <si>
    <t>71,00</t>
  </si>
  <si>
    <t>66,30</t>
  </si>
  <si>
    <t>70,80</t>
  </si>
  <si>
    <t>97,47</t>
  </si>
  <si>
    <t>123,52</t>
  </si>
  <si>
    <t>46,10</t>
  </si>
  <si>
    <t>55,02</t>
  </si>
  <si>
    <t>36,90</t>
  </si>
  <si>
    <t>51,55</t>
  </si>
  <si>
    <t>75,47</t>
  </si>
  <si>
    <t>109,00</t>
  </si>
  <si>
    <t>71,57</t>
  </si>
  <si>
    <t>151,70</t>
  </si>
  <si>
    <t>107,16</t>
  </si>
  <si>
    <t>64,04</t>
  </si>
  <si>
    <t>60,84</t>
  </si>
  <si>
    <t>83,11</t>
  </si>
  <si>
    <t>81,83</t>
  </si>
  <si>
    <t>36,60</t>
  </si>
  <si>
    <t>44,75</t>
  </si>
  <si>
    <t>50,30</t>
  </si>
  <si>
    <t>77,24</t>
  </si>
  <si>
    <t>55,60</t>
  </si>
  <si>
    <t>39,27</t>
  </si>
  <si>
    <t>68,20</t>
  </si>
  <si>
    <t>72,62</t>
  </si>
  <si>
    <t>137,54</t>
  </si>
  <si>
    <t>127,47</t>
  </si>
  <si>
    <t>122,19</t>
  </si>
  <si>
    <t>86,91</t>
  </si>
  <si>
    <t>71,42</t>
  </si>
  <si>
    <t>178,15</t>
  </si>
  <si>
    <t>80,53</t>
  </si>
  <si>
    <t>90,69</t>
  </si>
  <si>
    <t>136,24</t>
  </si>
  <si>
    <t>93,25</t>
  </si>
  <si>
    <t>112,80</t>
  </si>
  <si>
    <t>68,05</t>
  </si>
  <si>
    <t>93,71</t>
  </si>
  <si>
    <t>125,80</t>
  </si>
  <si>
    <t>101,15</t>
  </si>
  <si>
    <t>126,41</t>
  </si>
  <si>
    <t>75,46</t>
  </si>
  <si>
    <t>116,24</t>
  </si>
  <si>
    <t>71,40</t>
  </si>
  <si>
    <t>48,95</t>
  </si>
  <si>
    <t>130,40</t>
  </si>
  <si>
    <t>119,00</t>
  </si>
  <si>
    <t>71,45</t>
  </si>
  <si>
    <t>100,50</t>
  </si>
  <si>
    <t>146,73</t>
  </si>
  <si>
    <t>119,14</t>
  </si>
  <si>
    <t>119,64</t>
  </si>
  <si>
    <t>86,45</t>
  </si>
  <si>
    <t>63,35</t>
  </si>
  <si>
    <t>59,45</t>
  </si>
  <si>
    <t>48,60</t>
  </si>
  <si>
    <t>97,15</t>
  </si>
  <si>
    <t>46,45</t>
  </si>
  <si>
    <t>37,55</t>
  </si>
  <si>
    <t>102,12</t>
  </si>
  <si>
    <t>51,97</t>
  </si>
  <si>
    <t>104,18</t>
  </si>
  <si>
    <t>62,15</t>
  </si>
  <si>
    <t>86,55</t>
  </si>
  <si>
    <t>87,66</t>
  </si>
  <si>
    <t>74,15</t>
  </si>
  <si>
    <t>103,20</t>
  </si>
  <si>
    <t>111,65</t>
  </si>
  <si>
    <t>233,17</t>
  </si>
  <si>
    <t>274,60</t>
  </si>
  <si>
    <t>241,05</t>
  </si>
  <si>
    <t>106,91</t>
  </si>
  <si>
    <t>193,06</t>
  </si>
  <si>
    <t>146,56</t>
  </si>
  <si>
    <t>167,41</t>
  </si>
  <si>
    <t>268,70</t>
  </si>
  <si>
    <t>238,60</t>
  </si>
  <si>
    <t>142,28</t>
  </si>
  <si>
    <t>169,70</t>
  </si>
  <si>
    <t>137,90</t>
  </si>
  <si>
    <t>134,52</t>
  </si>
  <si>
    <t>149,30</t>
  </si>
  <si>
    <t>139,47</t>
  </si>
  <si>
    <t>121,49</t>
  </si>
  <si>
    <t>133,16</t>
  </si>
  <si>
    <t>132,75</t>
  </si>
  <si>
    <t>183,10</t>
  </si>
  <si>
    <t>262,50</t>
  </si>
  <si>
    <t>249,75</t>
  </si>
  <si>
    <t>213,13</t>
  </si>
  <si>
    <t>193,45</t>
  </si>
  <si>
    <t>216,75</t>
  </si>
  <si>
    <t>234,60</t>
  </si>
  <si>
    <t>93,20</t>
  </si>
  <si>
    <t>223,80</t>
  </si>
  <si>
    <t>157,15</t>
  </si>
  <si>
    <t>239,55</t>
  </si>
  <si>
    <t>215,60</t>
  </si>
  <si>
    <t>282,92</t>
  </si>
  <si>
    <t>186,61</t>
  </si>
  <si>
    <t>160,55</t>
  </si>
  <si>
    <t>217,83</t>
  </si>
  <si>
    <t>219,65</t>
  </si>
  <si>
    <t>273,01</t>
  </si>
  <si>
    <t>294,20</t>
  </si>
  <si>
    <t>259,86</t>
  </si>
  <si>
    <t>243,25</t>
  </si>
  <si>
    <t>233,22</t>
  </si>
  <si>
    <t>227,53</t>
  </si>
  <si>
    <t>256,90</t>
  </si>
  <si>
    <t>236,45</t>
  </si>
  <si>
    <t>272,20</t>
  </si>
  <si>
    <t>172,34</t>
  </si>
  <si>
    <t>166,33</t>
  </si>
  <si>
    <t>156,20</t>
  </si>
  <si>
    <t>202,08</t>
  </si>
  <si>
    <t>193,19</t>
  </si>
  <si>
    <t>172,36</t>
  </si>
  <si>
    <t>141,27</t>
  </si>
  <si>
    <t>160,58</t>
  </si>
  <si>
    <t>190,85</t>
  </si>
  <si>
    <t>195,08</t>
  </si>
  <si>
    <t>180,46</t>
  </si>
  <si>
    <t>208,85</t>
  </si>
  <si>
    <t>144,68</t>
  </si>
  <si>
    <t>181,94</t>
  </si>
  <si>
    <t>177,35</t>
  </si>
  <si>
    <t>210,32</t>
  </si>
  <si>
    <t>187,91</t>
  </si>
  <si>
    <t>162,72</t>
  </si>
  <si>
    <t>105,79</t>
  </si>
  <si>
    <t>154,04</t>
  </si>
  <si>
    <t>138,23</t>
  </si>
  <si>
    <t>130,24</t>
  </si>
  <si>
    <t>195,09</t>
  </si>
  <si>
    <t>167,79</t>
  </si>
  <si>
    <t>113,69</t>
  </si>
  <si>
    <t>210,69</t>
  </si>
  <si>
    <t>245,18</t>
  </si>
  <si>
    <t>186,10</t>
  </si>
  <si>
    <t>207,00</t>
  </si>
  <si>
    <t>192,09</t>
  </si>
  <si>
    <t>180,35</t>
  </si>
  <si>
    <t>188,46</t>
  </si>
  <si>
    <t>182,77</t>
  </si>
  <si>
    <t>145,28</t>
  </si>
  <si>
    <t>137,16</t>
  </si>
  <si>
    <t>119,70</t>
  </si>
  <si>
    <t>181,44</t>
  </si>
  <si>
    <t>200,80</t>
  </si>
  <si>
    <t>133,41</t>
  </si>
  <si>
    <t>206,88</t>
  </si>
  <si>
    <t>127,12</t>
  </si>
  <si>
    <t>136,20</t>
  </si>
  <si>
    <t>178,57</t>
  </si>
  <si>
    <t>170,55</t>
  </si>
  <si>
    <t>146,86</t>
  </si>
  <si>
    <t>177,90</t>
  </si>
  <si>
    <t>98,90</t>
  </si>
  <si>
    <t>163,35</t>
  </si>
  <si>
    <t>176,96</t>
  </si>
  <si>
    <t>116,84</t>
  </si>
  <si>
    <t>153,33</t>
  </si>
  <si>
    <t>163,09</t>
  </si>
  <si>
    <t>148,65</t>
  </si>
  <si>
    <t>122,02</t>
  </si>
  <si>
    <t>140,29</t>
  </si>
  <si>
    <t>143,58</t>
  </si>
  <si>
    <t>240,10</t>
  </si>
  <si>
    <t>291,20</t>
  </si>
  <si>
    <t>223,40</t>
  </si>
  <si>
    <t>240,85</t>
  </si>
  <si>
    <t>176,17</t>
  </si>
  <si>
    <t>234,18</t>
  </si>
  <si>
    <t>213,72</t>
  </si>
  <si>
    <t>149,04</t>
  </si>
  <si>
    <t>147,79</t>
  </si>
  <si>
    <t>139,52</t>
  </si>
  <si>
    <t>172,10</t>
  </si>
  <si>
    <t>148,25</t>
  </si>
  <si>
    <t>128,95</t>
  </si>
  <si>
    <t>131,10</t>
  </si>
  <si>
    <t>140,90</t>
  </si>
  <si>
    <t>146,32</t>
  </si>
  <si>
    <t>120,35</t>
  </si>
  <si>
    <t>74,45</t>
  </si>
  <si>
    <t>58,00</t>
  </si>
  <si>
    <t>48,45</t>
  </si>
  <si>
    <t>53,20</t>
  </si>
  <si>
    <t>95,25</t>
  </si>
  <si>
    <t>33,90</t>
  </si>
  <si>
    <t>66,05</t>
  </si>
  <si>
    <t>53,27</t>
  </si>
  <si>
    <t>72,30</t>
  </si>
  <si>
    <t>91,05</t>
  </si>
  <si>
    <t>76,58</t>
  </si>
  <si>
    <t>94,38</t>
  </si>
  <si>
    <t>72,40</t>
  </si>
  <si>
    <t>74,64</t>
  </si>
  <si>
    <t>74,25</t>
  </si>
  <si>
    <t>112,37</t>
  </si>
  <si>
    <t>117,20</t>
  </si>
  <si>
    <t>93,80</t>
  </si>
  <si>
    <t>128,32</t>
  </si>
  <si>
    <t>147,59</t>
  </si>
  <si>
    <t>123,93</t>
  </si>
  <si>
    <t>108,90</t>
  </si>
  <si>
    <t>146,55</t>
  </si>
  <si>
    <t>56,55</t>
  </si>
  <si>
    <t>42,80</t>
  </si>
  <si>
    <t>44,69</t>
  </si>
  <si>
    <t>69,47</t>
  </si>
  <si>
    <t>42,95</t>
  </si>
  <si>
    <t>61,57</t>
  </si>
  <si>
    <t>50,22</t>
  </si>
  <si>
    <t>39,78</t>
  </si>
  <si>
    <t>49,47</t>
  </si>
  <si>
    <t>67,34</t>
  </si>
  <si>
    <t>52,28</t>
  </si>
  <si>
    <t>52,44</t>
  </si>
  <si>
    <t>39,30</t>
  </si>
  <si>
    <t>66,50</t>
  </si>
  <si>
    <t>38,89</t>
  </si>
  <si>
    <t>114,72</t>
  </si>
  <si>
    <t>148,64</t>
  </si>
  <si>
    <t>125,27</t>
  </si>
  <si>
    <t>132,99</t>
  </si>
  <si>
    <t>135,98</t>
  </si>
  <si>
    <t>140,25</t>
  </si>
  <si>
    <t>150,27</t>
  </si>
  <si>
    <t>52,69</t>
  </si>
  <si>
    <t>28,64</t>
  </si>
  <si>
    <t>63,20</t>
  </si>
  <si>
    <t>65,05</t>
  </si>
  <si>
    <t>63,95</t>
  </si>
  <si>
    <t>52,38</t>
  </si>
  <si>
    <t>75,67</t>
  </si>
  <si>
    <t>82,05</t>
  </si>
  <si>
    <t>53,67</t>
  </si>
  <si>
    <t>71,84</t>
  </si>
  <si>
    <t>78,89</t>
  </si>
  <si>
    <t>95,68</t>
  </si>
  <si>
    <t>78,46</t>
  </si>
  <si>
    <t>78,37</t>
  </si>
  <si>
    <t>86,52</t>
  </si>
  <si>
    <t>101,00</t>
  </si>
  <si>
    <t>64,64</t>
  </si>
  <si>
    <t>75,89</t>
  </si>
  <si>
    <t>63,98</t>
  </si>
  <si>
    <t>82,71</t>
  </si>
  <si>
    <t>85,41</t>
  </si>
  <si>
    <t>49,97</t>
  </si>
  <si>
    <t>86,54</t>
  </si>
  <si>
    <t>59,99</t>
  </si>
  <si>
    <t>77,63</t>
  </si>
  <si>
    <t>68,01</t>
  </si>
  <si>
    <t>51,20</t>
  </si>
  <si>
    <t>105,88</t>
  </si>
  <si>
    <t>121,21</t>
  </si>
  <si>
    <t>109,13</t>
  </si>
  <si>
    <t>86,16</t>
  </si>
  <si>
    <t>96,83</t>
  </si>
  <si>
    <t>77,31</t>
  </si>
  <si>
    <t>53,56</t>
  </si>
  <si>
    <t>88,18</t>
  </si>
  <si>
    <t>61,95</t>
  </si>
  <si>
    <t>68,28</t>
  </si>
  <si>
    <t>47,69</t>
  </si>
  <si>
    <t>121,22</t>
  </si>
  <si>
    <t>33,28</t>
  </si>
  <si>
    <t>68,71</t>
  </si>
  <si>
    <t>91,96</t>
  </si>
  <si>
    <t>102,84</t>
  </si>
  <si>
    <t>134,60</t>
  </si>
  <si>
    <t>64,37</t>
  </si>
  <si>
    <t>46,30</t>
  </si>
  <si>
    <t>49,60</t>
  </si>
  <si>
    <t>62,83</t>
  </si>
  <si>
    <t>70,46</t>
  </si>
  <si>
    <t>59,89</t>
  </si>
  <si>
    <t>57,63</t>
  </si>
  <si>
    <t>55,78</t>
  </si>
  <si>
    <t>68,10</t>
  </si>
  <si>
    <t>45,22</t>
  </si>
  <si>
    <t>59,33</t>
  </si>
  <si>
    <t>44,58</t>
  </si>
  <si>
    <t>73,33</t>
  </si>
  <si>
    <t>49,55</t>
  </si>
  <si>
    <t>59,96</t>
  </si>
  <si>
    <t>47,10</t>
  </si>
  <si>
    <t>74,17</t>
  </si>
  <si>
    <t>60,42</t>
  </si>
  <si>
    <t>77,40</t>
  </si>
  <si>
    <t>135,38</t>
  </si>
  <si>
    <t>111,73</t>
  </si>
  <si>
    <t>87,36</t>
  </si>
  <si>
    <t>80,08</t>
  </si>
  <si>
    <t>105,30</t>
  </si>
  <si>
    <t>62,03</t>
  </si>
  <si>
    <t>117,49</t>
  </si>
  <si>
    <t>82,74</t>
  </si>
  <si>
    <t>99,13</t>
  </si>
  <si>
    <t>70,59</t>
  </si>
  <si>
    <t>63,90</t>
  </si>
  <si>
    <t>77,37</t>
  </si>
  <si>
    <t>66,26</t>
  </si>
  <si>
    <t>57,30</t>
  </si>
  <si>
    <t>92,55</t>
  </si>
  <si>
    <t>96,95</t>
  </si>
  <si>
    <t>73,21</t>
  </si>
  <si>
    <t>72,94</t>
  </si>
  <si>
    <t>105,45</t>
  </si>
  <si>
    <t>78,36</t>
  </si>
  <si>
    <t>102,51</t>
  </si>
  <si>
    <t>122,82</t>
  </si>
  <si>
    <t>91,84</t>
  </si>
  <si>
    <t>38,47</t>
  </si>
  <si>
    <t>56,86</t>
  </si>
  <si>
    <t>64,85</t>
  </si>
  <si>
    <t>46,40</t>
  </si>
  <si>
    <t>39,90</t>
  </si>
  <si>
    <t>87,42</t>
  </si>
  <si>
    <t>61,43</t>
  </si>
  <si>
    <t>42,85</t>
  </si>
  <si>
    <t>38,05</t>
  </si>
  <si>
    <t>63,66</t>
  </si>
  <si>
    <t>112,51</t>
  </si>
  <si>
    <t>97,97</t>
  </si>
  <si>
    <t>76,69</t>
  </si>
  <si>
    <t>71,72</t>
  </si>
  <si>
    <t>121,80</t>
  </si>
  <si>
    <t>54,78</t>
  </si>
  <si>
    <t>51,63</t>
  </si>
  <si>
    <t>37,71</t>
  </si>
  <si>
    <t>72,52</t>
  </si>
  <si>
    <t>48,69</t>
  </si>
  <si>
    <t>32,37</t>
  </si>
  <si>
    <t>57,73</t>
  </si>
  <si>
    <t>44,39</t>
  </si>
  <si>
    <t>47,29</t>
  </si>
  <si>
    <t>49,92</t>
  </si>
  <si>
    <t>53,79</t>
  </si>
  <si>
    <t>53,66</t>
  </si>
  <si>
    <t>55,99</t>
  </si>
  <si>
    <t>61,24</t>
  </si>
  <si>
    <t>73,66</t>
  </si>
  <si>
    <t>85,45</t>
  </si>
  <si>
    <t>79,42</t>
  </si>
  <si>
    <t>126,70</t>
  </si>
  <si>
    <t>62,85</t>
  </si>
  <si>
    <t>96,80</t>
  </si>
  <si>
    <t>48,25</t>
  </si>
  <si>
    <t>57,08</t>
  </si>
  <si>
    <t>54,30</t>
  </si>
  <si>
    <t>66,25</t>
  </si>
  <si>
    <t>63,99</t>
  </si>
  <si>
    <t>75,54</t>
  </si>
  <si>
    <t>84,71</t>
  </si>
  <si>
    <t>66,80</t>
  </si>
  <si>
    <t>58,34</t>
  </si>
  <si>
    <t>60,30</t>
  </si>
  <si>
    <t>70,60</t>
  </si>
  <si>
    <t>60,87</t>
  </si>
  <si>
    <t>65,37</t>
  </si>
  <si>
    <t>38,27</t>
  </si>
  <si>
    <t>49,13</t>
  </si>
  <si>
    <t>112,67</t>
  </si>
  <si>
    <t>94,93</t>
  </si>
  <si>
    <t>64,87</t>
  </si>
  <si>
    <t>60,33</t>
  </si>
  <si>
    <t>118,18</t>
  </si>
  <si>
    <t>89,63</t>
  </si>
  <si>
    <t>62,13</t>
  </si>
  <si>
    <t>78,28</t>
  </si>
  <si>
    <t>65,58</t>
  </si>
  <si>
    <t>69,94</t>
  </si>
  <si>
    <t>91,38</t>
  </si>
  <si>
    <t>101,83</t>
  </si>
  <si>
    <t>91,79</t>
  </si>
  <si>
    <t>64,43</t>
  </si>
  <si>
    <t>69,73</t>
  </si>
  <si>
    <t>75,25</t>
  </si>
  <si>
    <t>104,96</t>
  </si>
  <si>
    <t>93,16</t>
  </si>
  <si>
    <t>88,93</t>
  </si>
  <si>
    <t>76,17</t>
  </si>
  <si>
    <t>58,17</t>
  </si>
  <si>
    <t>75,80</t>
  </si>
  <si>
    <t>73,51</t>
  </si>
  <si>
    <t>64,32</t>
  </si>
  <si>
    <t>63,73</t>
  </si>
  <si>
    <t>57,80</t>
  </si>
  <si>
    <t>66,71</t>
  </si>
  <si>
    <t>87,05</t>
  </si>
  <si>
    <t>92,58</t>
  </si>
  <si>
    <t>101,50</t>
  </si>
  <si>
    <t>107,18</t>
  </si>
  <si>
    <t>105,80</t>
  </si>
  <si>
    <t>113,38</t>
  </si>
  <si>
    <t>118,95</t>
  </si>
  <si>
    <t>109,43</t>
  </si>
  <si>
    <t>119,46</t>
  </si>
  <si>
    <t>103,59</t>
  </si>
  <si>
    <t>110,11</t>
  </si>
  <si>
    <t>88,05</t>
  </si>
  <si>
    <t>85,37</t>
  </si>
  <si>
    <t>50,38</t>
  </si>
  <si>
    <t>58,22</t>
  </si>
  <si>
    <t>37,40</t>
  </si>
  <si>
    <t>54,14</t>
  </si>
  <si>
    <t>61,15</t>
  </si>
  <si>
    <t>75,35</t>
  </si>
  <si>
    <t>88,61</t>
  </si>
  <si>
    <t>106,67</t>
  </si>
  <si>
    <t>113,82</t>
  </si>
  <si>
    <t>88,90</t>
  </si>
  <si>
    <t>126,09</t>
  </si>
  <si>
    <t>111,13</t>
  </si>
  <si>
    <t>95,71</t>
  </si>
  <si>
    <t>123,10</t>
  </si>
  <si>
    <t>69,93</t>
  </si>
  <si>
    <t>85,82</t>
  </si>
  <si>
    <t>66,92</t>
  </si>
  <si>
    <t>81,84</t>
  </si>
  <si>
    <t>98,01</t>
  </si>
  <si>
    <t>75,45</t>
  </si>
  <si>
    <t>79,80</t>
  </si>
  <si>
    <t>130,94</t>
  </si>
  <si>
    <t>119,23</t>
  </si>
  <si>
    <t>124,86</t>
  </si>
  <si>
    <t>77,95</t>
  </si>
  <si>
    <t>83,75</t>
  </si>
  <si>
    <t>119,71</t>
  </si>
  <si>
    <t>160,01</t>
  </si>
  <si>
    <t>113,27</t>
  </si>
  <si>
    <t>84,35</t>
  </si>
  <si>
    <t>88,55</t>
  </si>
  <si>
    <t>67,46</t>
  </si>
  <si>
    <t>113,35</t>
  </si>
  <si>
    <t>39,75</t>
  </si>
  <si>
    <t>82,85</t>
  </si>
  <si>
    <t>113,90</t>
  </si>
  <si>
    <t>115,15</t>
  </si>
  <si>
    <t>125,02</t>
  </si>
  <si>
    <t>88,44</t>
  </si>
  <si>
    <t>83,15</t>
  </si>
  <si>
    <t>59,94</t>
  </si>
  <si>
    <t>78,59</t>
  </si>
  <si>
    <t>91,34</t>
  </si>
  <si>
    <t>77,04</t>
  </si>
  <si>
    <t>79,84</t>
  </si>
  <si>
    <t>68,54</t>
  </si>
  <si>
    <t>137,49</t>
  </si>
  <si>
    <t>130,15</t>
  </si>
  <si>
    <t>110,49</t>
  </si>
  <si>
    <t>76,29</t>
  </si>
  <si>
    <t>75,39</t>
  </si>
  <si>
    <t>85,19</t>
  </si>
  <si>
    <t>100,14</t>
  </si>
  <si>
    <t>87,68</t>
  </si>
  <si>
    <t>119,28</t>
  </si>
  <si>
    <t>161,91</t>
  </si>
  <si>
    <t>121,74</t>
  </si>
  <si>
    <t>118,40</t>
  </si>
  <si>
    <t>140,18</t>
  </si>
  <si>
    <t>127,86</t>
  </si>
  <si>
    <t>114,84</t>
  </si>
  <si>
    <t>118,73</t>
  </si>
  <si>
    <t>132,69</t>
  </si>
  <si>
    <t>140,83</t>
  </si>
  <si>
    <t>65,89</t>
  </si>
  <si>
    <t>55,51</t>
  </si>
  <si>
    <t>102,80</t>
  </si>
  <si>
    <t>84,33</t>
  </si>
  <si>
    <t>78,73</t>
  </si>
  <si>
    <t>75,82</t>
  </si>
  <si>
    <t>79,27</t>
  </si>
  <si>
    <t>66,31</t>
  </si>
  <si>
    <t>46,12</t>
  </si>
  <si>
    <t>108,97</t>
  </si>
  <si>
    <t>78,41</t>
  </si>
  <si>
    <t>108,14</t>
  </si>
  <si>
    <t>91,37</t>
  </si>
  <si>
    <t>121,58</t>
  </si>
  <si>
    <t>123,88</t>
  </si>
  <si>
    <t>99,77</t>
  </si>
  <si>
    <t>61,93</t>
  </si>
  <si>
    <t>56,93</t>
  </si>
  <si>
    <t>58,53</t>
  </si>
  <si>
    <t>88,86</t>
  </si>
  <si>
    <t>87,49</t>
  </si>
  <si>
    <t>84,70</t>
  </si>
  <si>
    <t>117,03</t>
  </si>
  <si>
    <t>123,23</t>
  </si>
  <si>
    <t>47,49</t>
  </si>
  <si>
    <t>101,25</t>
  </si>
  <si>
    <t>103,82</t>
  </si>
  <si>
    <t>87,46</t>
  </si>
  <si>
    <t>111,01</t>
  </si>
  <si>
    <t>102,46</t>
  </si>
  <si>
    <t>102,25</t>
  </si>
  <si>
    <t>150,66</t>
  </si>
  <si>
    <t>108,21</t>
  </si>
  <si>
    <t>98,00</t>
  </si>
  <si>
    <t>83,34</t>
  </si>
  <si>
    <t>58,77</t>
  </si>
  <si>
    <t>119,62</t>
  </si>
  <si>
    <t>169,89</t>
  </si>
  <si>
    <t>158,59</t>
  </si>
  <si>
    <t>159,65</t>
  </si>
  <si>
    <t>157,58</t>
  </si>
  <si>
    <t>87,76</t>
  </si>
  <si>
    <t>130,44</t>
  </si>
  <si>
    <t>180,83</t>
  </si>
  <si>
    <t>162,20</t>
  </si>
  <si>
    <t>162,31</t>
  </si>
  <si>
    <t>84,51</t>
  </si>
  <si>
    <t>80,28</t>
  </si>
  <si>
    <t>106,32</t>
  </si>
  <si>
    <t>124,36</t>
  </si>
  <si>
    <t>64,62</t>
  </si>
  <si>
    <t>98,35</t>
  </si>
  <si>
    <t>116,64</t>
  </si>
  <si>
    <t>96,04</t>
  </si>
  <si>
    <t>76,81</t>
  </si>
  <si>
    <t>90,99</t>
  </si>
  <si>
    <t>111,91</t>
  </si>
  <si>
    <t>110,73</t>
  </si>
  <si>
    <t>86,92</t>
  </si>
  <si>
    <t>113,79</t>
  </si>
  <si>
    <t>96,89</t>
  </si>
  <si>
    <t>110,00</t>
  </si>
  <si>
    <t>137,60</t>
  </si>
  <si>
    <t>77,61</t>
  </si>
  <si>
    <t>82,99</t>
  </si>
  <si>
    <t>88,65</t>
  </si>
  <si>
    <t>78,55</t>
  </si>
  <si>
    <t>95,52</t>
  </si>
  <si>
    <t>65,44</t>
  </si>
  <si>
    <t>101,61</t>
  </si>
  <si>
    <t>114,46</t>
  </si>
  <si>
    <t>113,03</t>
  </si>
  <si>
    <t>94,15</t>
  </si>
  <si>
    <t>102,73</t>
  </si>
  <si>
    <t>114,93</t>
  </si>
  <si>
    <t>103,96</t>
  </si>
  <si>
    <t>128,07</t>
  </si>
  <si>
    <t>103,15</t>
  </si>
  <si>
    <t>104,88</t>
  </si>
  <si>
    <t>97,16</t>
  </si>
  <si>
    <t>68,33</t>
  </si>
  <si>
    <t>52,57</t>
  </si>
  <si>
    <t>54,83</t>
  </si>
  <si>
    <t>75,52</t>
  </si>
  <si>
    <t>50,80</t>
  </si>
  <si>
    <t>56,43</t>
  </si>
  <si>
    <t>54,12</t>
  </si>
  <si>
    <t>58,26</t>
  </si>
  <si>
    <t>97,20</t>
  </si>
  <si>
    <t>43,89</t>
  </si>
  <si>
    <t>51,10</t>
  </si>
  <si>
    <t>57,34</t>
  </si>
  <si>
    <t>49,94</t>
  </si>
  <si>
    <t>50,07</t>
  </si>
  <si>
    <t>79,82</t>
  </si>
  <si>
    <t>83,98</t>
  </si>
  <si>
    <t>100,58</t>
  </si>
  <si>
    <t>81,99</t>
  </si>
  <si>
    <t>62,68</t>
  </si>
  <si>
    <t>55,10</t>
  </si>
  <si>
    <t>98,82</t>
  </si>
  <si>
    <t>72,08</t>
  </si>
  <si>
    <t>94,67</t>
  </si>
  <si>
    <t>71,90</t>
  </si>
  <si>
    <t>76,31</t>
  </si>
  <si>
    <t>42,22</t>
  </si>
  <si>
    <t>43,49</t>
  </si>
  <si>
    <t>37,30</t>
  </si>
  <si>
    <t>49,99</t>
  </si>
  <si>
    <t>88,09</t>
  </si>
  <si>
    <t>79,90</t>
  </si>
  <si>
    <t>107,77</t>
  </si>
  <si>
    <t>82,16</t>
  </si>
  <si>
    <t>79,46</t>
  </si>
  <si>
    <t>70,00</t>
  </si>
  <si>
    <t>60,95</t>
  </si>
  <si>
    <t>85,92</t>
  </si>
  <si>
    <t>117,87</t>
  </si>
  <si>
    <t>102,09</t>
  </si>
  <si>
    <t>108,11</t>
  </si>
  <si>
    <t>95,43</t>
  </si>
  <si>
    <t>98,95</t>
  </si>
  <si>
    <t>83,31</t>
  </si>
  <si>
    <t>88,33</t>
  </si>
  <si>
    <t>104,44</t>
  </si>
  <si>
    <t>112,98</t>
  </si>
  <si>
    <t>94,76</t>
  </si>
  <si>
    <t>71,91</t>
  </si>
  <si>
    <t>49,18</t>
  </si>
  <si>
    <t>71,31</t>
  </si>
  <si>
    <t>93,51</t>
  </si>
  <si>
    <t>129,16</t>
  </si>
  <si>
    <t>86,75</t>
  </si>
  <si>
    <t>45,18</t>
  </si>
  <si>
    <t>71,50</t>
  </si>
  <si>
    <t>93,47</t>
  </si>
  <si>
    <t>80,52</t>
  </si>
  <si>
    <t>96,49</t>
  </si>
  <si>
    <t>91,67</t>
  </si>
  <si>
    <t>64,53</t>
  </si>
  <si>
    <t>76,23</t>
  </si>
  <si>
    <t>69,16</t>
  </si>
  <si>
    <t>58,46</t>
  </si>
  <si>
    <t>43,58</t>
  </si>
  <si>
    <t>53,99</t>
  </si>
  <si>
    <t>85,54</t>
  </si>
  <si>
    <t>62,72</t>
  </si>
  <si>
    <t>79,32</t>
  </si>
  <si>
    <t>109,41</t>
  </si>
  <si>
    <t>134,86</t>
  </si>
  <si>
    <t>158,01</t>
  </si>
  <si>
    <t>133,28</t>
  </si>
  <si>
    <t>86,21</t>
  </si>
  <si>
    <t>73,62</t>
  </si>
  <si>
    <t>103,72</t>
  </si>
  <si>
    <t>66,09</t>
  </si>
  <si>
    <t>70,69</t>
  </si>
  <si>
    <t>82,65</t>
  </si>
  <si>
    <t>76,43</t>
  </si>
  <si>
    <t>77,28</t>
  </si>
  <si>
    <t>103,85</t>
  </si>
  <si>
    <t>51,48</t>
  </si>
  <si>
    <t>100,59</t>
  </si>
  <si>
    <t>71,74</t>
  </si>
  <si>
    <t>65,68</t>
  </si>
  <si>
    <t>54,32</t>
  </si>
  <si>
    <t>90,22</t>
  </si>
  <si>
    <t>86,40</t>
  </si>
  <si>
    <t>77,59</t>
  </si>
  <si>
    <t>90,88</t>
  </si>
  <si>
    <t>74,63</t>
  </si>
  <si>
    <t>43,22</t>
  </si>
  <si>
    <t>49,96</t>
  </si>
  <si>
    <t>65,53</t>
  </si>
  <si>
    <t>59,06</t>
  </si>
  <si>
    <t>70,66</t>
  </si>
  <si>
    <t>85,60</t>
  </si>
  <si>
    <t>70,05</t>
  </si>
  <si>
    <t>64,20</t>
  </si>
  <si>
    <t>53,28</t>
  </si>
  <si>
    <t>61,04</t>
  </si>
  <si>
    <t>107,83</t>
  </si>
  <si>
    <t>49,23</t>
  </si>
  <si>
    <t>73,15</t>
  </si>
  <si>
    <t>63,61</t>
  </si>
  <si>
    <t>87,29</t>
  </si>
  <si>
    <t>72,50</t>
  </si>
  <si>
    <t>60,56</t>
  </si>
  <si>
    <t>64,05</t>
  </si>
  <si>
    <t>48,94</t>
  </si>
  <si>
    <t>67,91</t>
  </si>
  <si>
    <t>48,47</t>
  </si>
  <si>
    <t>102,13</t>
  </si>
  <si>
    <t>71,46</t>
  </si>
  <si>
    <t>89,88</t>
  </si>
  <si>
    <t>74,53</t>
  </si>
  <si>
    <t>83,64</t>
  </si>
  <si>
    <t>116,82</t>
  </si>
  <si>
    <t>63,15</t>
  </si>
  <si>
    <t>69,96</t>
  </si>
  <si>
    <t>129,46</t>
  </si>
  <si>
    <t>89,33</t>
  </si>
  <si>
    <t>91,54</t>
  </si>
  <si>
    <t>63,97</t>
  </si>
  <si>
    <t>83,54</t>
  </si>
  <si>
    <t>79,88</t>
  </si>
  <si>
    <t>82,78</t>
  </si>
  <si>
    <t>100,01</t>
  </si>
  <si>
    <t>111,07</t>
  </si>
  <si>
    <t>76,67</t>
  </si>
  <si>
    <t>92,03</t>
  </si>
  <si>
    <t>114,53</t>
  </si>
  <si>
    <t>84,49</t>
  </si>
  <si>
    <t>95,48</t>
  </si>
  <si>
    <t>86,61</t>
  </si>
  <si>
    <t>111,98</t>
  </si>
  <si>
    <t>141,73</t>
  </si>
  <si>
    <t>87,11</t>
  </si>
  <si>
    <t>59,98</t>
  </si>
  <si>
    <t>59,25</t>
  </si>
  <si>
    <t>93,69</t>
  </si>
  <si>
    <t>82,02</t>
  </si>
  <si>
    <t>105,24</t>
  </si>
  <si>
    <t>92,44</t>
  </si>
  <si>
    <t>93,12</t>
  </si>
  <si>
    <t>109,46</t>
  </si>
  <si>
    <t>45,34</t>
  </si>
  <si>
    <t>129,18</t>
  </si>
  <si>
    <t>102,68</t>
  </si>
  <si>
    <t>115,74</t>
  </si>
  <si>
    <t>98,02</t>
  </si>
  <si>
    <t>107,94</t>
  </si>
  <si>
    <t>115,38</t>
  </si>
  <si>
    <t>47,91</t>
  </si>
  <si>
    <t>45,68</t>
  </si>
  <si>
    <t>59,90</t>
  </si>
  <si>
    <t>63,46</t>
  </si>
  <si>
    <t>110,80</t>
  </si>
  <si>
    <t>267,88</t>
  </si>
  <si>
    <t>137,96</t>
  </si>
  <si>
    <t>234,23</t>
  </si>
  <si>
    <t>148,70</t>
  </si>
  <si>
    <t>193,60</t>
  </si>
  <si>
    <t>191,99</t>
  </si>
  <si>
    <t>123,68</t>
  </si>
  <si>
    <t>156,33</t>
  </si>
  <si>
    <t>127,58</t>
  </si>
  <si>
    <t>258,05</t>
  </si>
  <si>
    <t>205,24</t>
  </si>
  <si>
    <t>89,03</t>
  </si>
  <si>
    <t>228,15</t>
  </si>
  <si>
    <t>287,75</t>
  </si>
  <si>
    <t>253,02</t>
  </si>
  <si>
    <t>269,59</t>
  </si>
  <si>
    <t>203,55</t>
  </si>
  <si>
    <t>127,95</t>
  </si>
  <si>
    <t>123,21</t>
  </si>
  <si>
    <t>242,36</t>
  </si>
  <si>
    <t>164,93</t>
  </si>
  <si>
    <t>218,58</t>
  </si>
  <si>
    <t>123,34</t>
  </si>
  <si>
    <t>91,52</t>
  </si>
  <si>
    <t>120,90</t>
  </si>
  <si>
    <t>124,02</t>
  </si>
  <si>
    <t>116,49</t>
  </si>
  <si>
    <t>112,40</t>
  </si>
  <si>
    <t>112,10</t>
  </si>
  <si>
    <t>81,94</t>
  </si>
  <si>
    <t>124,87</t>
  </si>
  <si>
    <t>114,83</t>
  </si>
  <si>
    <t>86,11</t>
  </si>
  <si>
    <t>152,35</t>
  </si>
  <si>
    <t>129,47</t>
  </si>
  <si>
    <t>109,76</t>
  </si>
  <si>
    <t>98,46</t>
  </si>
  <si>
    <t>106,25</t>
  </si>
  <si>
    <t>121,67</t>
  </si>
  <si>
    <t>125,23</t>
  </si>
  <si>
    <t>99,50</t>
  </si>
  <si>
    <t>103,22</t>
  </si>
  <si>
    <t>126,36</t>
  </si>
  <si>
    <t>173,11</t>
  </si>
  <si>
    <t>111,09</t>
  </si>
  <si>
    <t>125,67</t>
  </si>
  <si>
    <t>104,72</t>
  </si>
  <si>
    <t>128,83</t>
  </si>
  <si>
    <t>95,83</t>
  </si>
  <si>
    <t>99,46</t>
  </si>
  <si>
    <t>156,44</t>
  </si>
  <si>
    <t>142,02</t>
  </si>
  <si>
    <t>128,16</t>
  </si>
  <si>
    <t>100,08</t>
  </si>
  <si>
    <t>157,05</t>
  </si>
  <si>
    <t>147,00</t>
  </si>
  <si>
    <t>100,90</t>
  </si>
  <si>
    <t>90,86</t>
  </si>
  <si>
    <t>88,22</t>
  </si>
  <si>
    <t>108,64</t>
  </si>
  <si>
    <t>169,25</t>
  </si>
  <si>
    <t>238,15</t>
  </si>
  <si>
    <t>169,64</t>
  </si>
  <si>
    <t>164,34</t>
  </si>
  <si>
    <t>195,22</t>
  </si>
  <si>
    <t>161,30</t>
  </si>
  <si>
    <t>119,67</t>
  </si>
  <si>
    <t>132,48</t>
  </si>
  <si>
    <t>110,29</t>
  </si>
  <si>
    <t>157,79</t>
  </si>
  <si>
    <t>134,66</t>
  </si>
  <si>
    <t>111,22</t>
  </si>
  <si>
    <t>125,37</t>
  </si>
  <si>
    <t>141,22</t>
  </si>
  <si>
    <t>139,19</t>
  </si>
  <si>
    <t>119,86</t>
  </si>
  <si>
    <t>74,13</t>
  </si>
  <si>
    <t>79,40</t>
  </si>
  <si>
    <t>111,63</t>
  </si>
  <si>
    <t>121,06</t>
  </si>
  <si>
    <t>72,73</t>
  </si>
  <si>
    <t>101,51</t>
  </si>
  <si>
    <t>67,44</t>
  </si>
  <si>
    <t>37,21</t>
  </si>
  <si>
    <t>38,64</t>
  </si>
  <si>
    <t>60,44</t>
  </si>
  <si>
    <t>75,68</t>
  </si>
  <si>
    <t>107,41</t>
  </si>
  <si>
    <t>134,59</t>
  </si>
  <si>
    <t>121,03</t>
  </si>
  <si>
    <t>74,89</t>
  </si>
  <si>
    <t>44,73</t>
  </si>
  <si>
    <t>74,28</t>
  </si>
  <si>
    <t>72,22</t>
  </si>
  <si>
    <t>84,25</t>
  </si>
  <si>
    <t>62,51</t>
  </si>
  <si>
    <t>99,60</t>
  </si>
  <si>
    <t>94,31</t>
  </si>
  <si>
    <t>77,20</t>
  </si>
  <si>
    <t>79,54</t>
  </si>
  <si>
    <t>37,62</t>
  </si>
  <si>
    <t>53,39</t>
  </si>
  <si>
    <t>39,34</t>
  </si>
  <si>
    <t>45,25</t>
  </si>
  <si>
    <t>58,40</t>
  </si>
  <si>
    <t>70,10</t>
  </si>
  <si>
    <t>97,30</t>
  </si>
  <si>
    <t>118,12</t>
  </si>
  <si>
    <t>104,24</t>
  </si>
  <si>
    <t>114,34</t>
  </si>
  <si>
    <t>101,64</t>
  </si>
  <si>
    <t>79,93</t>
  </si>
  <si>
    <t>75,76</t>
  </si>
  <si>
    <t>65,61</t>
  </si>
  <si>
    <t>62,42</t>
  </si>
  <si>
    <t>64,71</t>
  </si>
  <si>
    <t>57,47</t>
  </si>
  <si>
    <t>55,28</t>
  </si>
  <si>
    <t>49,34</t>
  </si>
  <si>
    <t>53,35</t>
  </si>
  <si>
    <t>52,65</t>
  </si>
  <si>
    <t>54,92</t>
  </si>
  <si>
    <t>32,86</t>
  </si>
  <si>
    <t>32,77</t>
  </si>
  <si>
    <t>26,90</t>
  </si>
  <si>
    <t>50,49</t>
  </si>
  <si>
    <t>37,94</t>
  </si>
  <si>
    <t>56,38</t>
  </si>
  <si>
    <t>50,90</t>
  </si>
  <si>
    <t>69,57</t>
  </si>
  <si>
    <t>51,69</t>
  </si>
  <si>
    <t>95,18</t>
  </si>
  <si>
    <t>62,97</t>
  </si>
  <si>
    <t>100,09</t>
  </si>
  <si>
    <t>56,82</t>
  </si>
  <si>
    <t>42,92</t>
  </si>
  <si>
    <t>38,84</t>
  </si>
  <si>
    <t>43,06</t>
  </si>
  <si>
    <t>20,53</t>
  </si>
  <si>
    <t>41,35</t>
  </si>
  <si>
    <t>75,40</t>
  </si>
  <si>
    <t>94,75</t>
  </si>
  <si>
    <t>118,82</t>
  </si>
  <si>
    <t>125,00</t>
  </si>
  <si>
    <t>94,53</t>
  </si>
  <si>
    <t>82,20</t>
  </si>
  <si>
    <t>48,59</t>
  </si>
  <si>
    <t>45,06</t>
  </si>
  <si>
    <t>43,31</t>
  </si>
  <si>
    <t>42,26</t>
  </si>
  <si>
    <t>52,45</t>
  </si>
  <si>
    <t>43,14</t>
  </si>
  <si>
    <t>47,44</t>
  </si>
  <si>
    <t>39,79</t>
  </si>
  <si>
    <t>29,19</t>
  </si>
  <si>
    <t>38,37</t>
  </si>
  <si>
    <t>48,24</t>
  </si>
  <si>
    <t>89,90</t>
  </si>
  <si>
    <t>102,90</t>
  </si>
  <si>
    <t>113,91</t>
  </si>
  <si>
    <t>121,38</t>
  </si>
  <si>
    <t>108,86</t>
  </si>
  <si>
    <t>114,01</t>
  </si>
  <si>
    <t>111,69</t>
  </si>
  <si>
    <t>67,62</t>
  </si>
  <si>
    <t>64,97</t>
  </si>
  <si>
    <t>53,58</t>
  </si>
  <si>
    <t>30,76</t>
  </si>
  <si>
    <t>56,97</t>
  </si>
  <si>
    <t>53,86</t>
  </si>
  <si>
    <t>35,20</t>
  </si>
  <si>
    <t>32,62</t>
  </si>
  <si>
    <t>16,00</t>
  </si>
  <si>
    <t>26,67</t>
  </si>
  <si>
    <t>24,33</t>
  </si>
  <si>
    <t>20,67</t>
  </si>
  <si>
    <t>27,35</t>
  </si>
  <si>
    <t>28,65</t>
  </si>
  <si>
    <t>36,26</t>
  </si>
  <si>
    <t>51,65</t>
  </si>
  <si>
    <t>39,35</t>
  </si>
  <si>
    <t>54,73</t>
  </si>
  <si>
    <t>65,18</t>
  </si>
  <si>
    <t>43,04</t>
  </si>
  <si>
    <t>46,03</t>
  </si>
  <si>
    <t>35,93</t>
  </si>
  <si>
    <t>33,51</t>
  </si>
  <si>
    <t>33,80</t>
  </si>
  <si>
    <t>28,60</t>
  </si>
  <si>
    <t>27,55</t>
  </si>
  <si>
    <t>38,70</t>
  </si>
  <si>
    <t>22,28</t>
  </si>
  <si>
    <t>46,83</t>
  </si>
  <si>
    <t>40,32</t>
  </si>
  <si>
    <t>34,48</t>
  </si>
  <si>
    <t>54,33</t>
  </si>
  <si>
    <t>26,09</t>
  </si>
  <si>
    <t>45,26</t>
  </si>
  <si>
    <t>53,96</t>
  </si>
  <si>
    <t>39,23</t>
  </si>
  <si>
    <t>82,66</t>
  </si>
  <si>
    <t>95,09</t>
  </si>
  <si>
    <t>85,22</t>
  </si>
  <si>
    <t>55,69</t>
  </si>
  <si>
    <t>43,78</t>
  </si>
  <si>
    <t>38,53</t>
  </si>
  <si>
    <t>44,97</t>
  </si>
  <si>
    <t>49,67</t>
  </si>
  <si>
    <t>59,52</t>
  </si>
  <si>
    <t>49,84</t>
  </si>
  <si>
    <t>32,97</t>
  </si>
  <si>
    <t>20,45</t>
  </si>
  <si>
    <t>26,29</t>
  </si>
  <si>
    <t>27,91</t>
  </si>
  <si>
    <t>41,04</t>
  </si>
  <si>
    <t>35,04</t>
  </si>
  <si>
    <t>47,14</t>
  </si>
  <si>
    <t>23,62</t>
  </si>
  <si>
    <t>28,88</t>
  </si>
  <si>
    <t>38,86</t>
  </si>
  <si>
    <t>36,16</t>
  </si>
  <si>
    <t>34,38</t>
  </si>
  <si>
    <t>24,11</t>
  </si>
  <si>
    <t>36,87</t>
  </si>
  <si>
    <t>25,18</t>
  </si>
  <si>
    <t>30,27</t>
  </si>
  <si>
    <t>25,99</t>
  </si>
  <si>
    <t>39,25</t>
  </si>
  <si>
    <t>37,16</t>
  </si>
  <si>
    <t>21,38</t>
  </si>
  <si>
    <t>22,98</t>
  </si>
  <si>
    <t>30,57</t>
  </si>
  <si>
    <t>43,98</t>
  </si>
  <si>
    <t>22,03</t>
  </si>
  <si>
    <t>10,20</t>
  </si>
  <si>
    <t>72,24</t>
  </si>
  <si>
    <t>95,15</t>
  </si>
  <si>
    <t>49,45</t>
  </si>
  <si>
    <t>57,29</t>
  </si>
  <si>
    <t>83,93</t>
  </si>
  <si>
    <t>98,10</t>
  </si>
  <si>
    <t>95,27</t>
  </si>
  <si>
    <t>69,15</t>
  </si>
  <si>
    <t>79,59</t>
  </si>
  <si>
    <t>65,57</t>
  </si>
  <si>
    <t>46,14</t>
  </si>
  <si>
    <t>92,31</t>
  </si>
  <si>
    <t>76,78</t>
  </si>
  <si>
    <t>90,11</t>
  </si>
  <si>
    <t>Вся информация по процентной ставке RUONIA, пуб</t>
  </si>
  <si>
    <t>Date</t>
  </si>
  <si>
    <t>2 yr</t>
  </si>
  <si>
    <t>5 yr</t>
  </si>
  <si>
    <t>10 yr</t>
  </si>
  <si>
    <t>N/A</t>
  </si>
  <si>
    <t>3.276,58</t>
  </si>
  <si>
    <t>3.258,31</t>
  </si>
  <si>
    <t>3.211,66</t>
  </si>
  <si>
    <t>3.179,61</t>
  </si>
  <si>
    <t>3.195,08</t>
  </si>
  <si>
    <t>3.184,72</t>
  </si>
  <si>
    <t>3.162,67</t>
  </si>
  <si>
    <t>3.189,61</t>
  </si>
  <si>
    <t>3.147,79</t>
  </si>
  <si>
    <t>3.107,58</t>
  </si>
  <si>
    <t>3.142,68</t>
  </si>
  <si>
    <t>3.138,62</t>
  </si>
  <si>
    <t>3.134,52</t>
  </si>
  <si>
    <t>3.095,84</t>
  </si>
  <si>
    <t>3.047,06</t>
  </si>
  <si>
    <t>3.051,04</t>
  </si>
  <si>
    <t>3.046,49</t>
  </si>
  <si>
    <t>3.080,68</t>
  </si>
  <si>
    <t>3.052,22</t>
  </si>
  <si>
    <t>3.079,74</t>
  </si>
  <si>
    <t>3.025,22</t>
  </si>
  <si>
    <t>3.025,83</t>
  </si>
  <si>
    <t>3.015,03</t>
  </si>
  <si>
    <t>2.998,61</t>
  </si>
  <si>
    <t>2.987,75</t>
  </si>
  <si>
    <t>2.895,62</t>
  </si>
  <si>
    <t>2.861,39</t>
  </si>
  <si>
    <t>2.786,42</t>
  </si>
  <si>
    <t>2.737,54</t>
  </si>
  <si>
    <t>2.690,59</t>
  </si>
  <si>
    <t>2.709,04</t>
  </si>
  <si>
    <t>2.693,46</t>
  </si>
  <si>
    <t>2.763,03</t>
  </si>
  <si>
    <t>2.785,59</t>
  </si>
  <si>
    <t>2.816,70</t>
  </si>
  <si>
    <t>2.803,17</t>
  </si>
  <si>
    <t>2.786,23</t>
  </si>
  <si>
    <t>2.803,06</t>
  </si>
  <si>
    <t>2.794,27</t>
  </si>
  <si>
    <t>2.799,54</t>
  </si>
  <si>
    <t>2.817,29</t>
  </si>
  <si>
    <t>2.856,08</t>
  </si>
  <si>
    <t>2.829,23</t>
  </si>
  <si>
    <t>2.846,14</t>
  </si>
  <si>
    <t>2.834,09</t>
  </si>
  <si>
    <t>2.846,39</t>
  </si>
  <si>
    <t>2.842,58</t>
  </si>
  <si>
    <t>2.892,99</t>
  </si>
  <si>
    <t>2.881,98</t>
  </si>
  <si>
    <t>2.852,42</t>
  </si>
  <si>
    <t>2.889,80</t>
  </si>
  <si>
    <t>2.910,12</t>
  </si>
  <si>
    <t>2.927,17</t>
  </si>
  <si>
    <t>2.896,83</t>
  </si>
  <si>
    <t>2.912,76</t>
  </si>
  <si>
    <t>2.884,66</t>
  </si>
  <si>
    <t>2.863,67</t>
  </si>
  <si>
    <t>2.951,79</t>
  </si>
  <si>
    <t>2.971,74</t>
  </si>
  <si>
    <t>2.975,01</t>
  </si>
  <si>
    <t>2.980,58</t>
  </si>
  <si>
    <t>2.928,38</t>
  </si>
  <si>
    <t>2.910,51</t>
  </si>
  <si>
    <t>2.897,55</t>
  </si>
  <si>
    <t>2.876,07</t>
  </si>
  <si>
    <t>2.888,79</t>
  </si>
  <si>
    <t>2.932,29</t>
  </si>
  <si>
    <t>2.921,55</t>
  </si>
  <si>
    <t>2.931,92</t>
  </si>
  <si>
    <t>2.956,50</t>
  </si>
  <si>
    <t>2.975,00</t>
  </si>
  <si>
    <t>2.966,20</t>
  </si>
  <si>
    <t>2.980,17</t>
  </si>
  <si>
    <t>3.012,01</t>
  </si>
  <si>
    <t>3.051,97</t>
  </si>
  <si>
    <t>3.029,05</t>
  </si>
  <si>
    <t>3.029,42</t>
  </si>
  <si>
    <t>2.995,61</t>
  </si>
  <si>
    <t>2.993,69</t>
  </si>
  <si>
    <t>3.056,54</t>
  </si>
  <si>
    <t>3.050,70</t>
  </si>
  <si>
    <t>3.052,46</t>
  </si>
  <si>
    <t>3.061,99</t>
  </si>
  <si>
    <t>3.080,44</t>
  </si>
  <si>
    <t>3.053,99</t>
  </si>
  <si>
    <t>3.005,63</t>
  </si>
  <si>
    <t>2.960,78</t>
  </si>
  <si>
    <t>2.972,35</t>
  </si>
  <si>
    <t>2.988,50</t>
  </si>
  <si>
    <t>2.992,78</t>
  </si>
  <si>
    <t>2.940,46</t>
  </si>
  <si>
    <t>2.929,97</t>
  </si>
  <si>
    <t>2.911,57</t>
  </si>
  <si>
    <t>2.882,63</t>
  </si>
  <si>
    <t>2.918,42</t>
  </si>
  <si>
    <t>2.895,45</t>
  </si>
  <si>
    <t>2.884,88</t>
  </si>
  <si>
    <t>2.863,12</t>
  </si>
  <si>
    <t>2.851,79</t>
  </si>
  <si>
    <t>2.834,65</t>
  </si>
  <si>
    <t>2.825,71</t>
  </si>
  <si>
    <t>2.802,24</t>
  </si>
  <si>
    <t>2.774,79</t>
  </si>
  <si>
    <t>2.747,91</t>
  </si>
  <si>
    <t>2.744,54</t>
  </si>
  <si>
    <t>2.766,79</t>
  </si>
  <si>
    <t>2.800,94</t>
  </si>
  <si>
    <t>2.782,43</t>
  </si>
  <si>
    <t>2.815,83</t>
  </si>
  <si>
    <t>2.825,21</t>
  </si>
  <si>
    <t>2.835,18</t>
  </si>
  <si>
    <t>2.801,66</t>
  </si>
  <si>
    <t>2.788,79</t>
  </si>
  <si>
    <t>2.743,20</t>
  </si>
  <si>
    <t>2.767,95</t>
  </si>
  <si>
    <t>2.761,74</t>
  </si>
  <si>
    <t>2.760,75</t>
  </si>
  <si>
    <t>2.791,97</t>
  </si>
  <si>
    <t>2.763,29</t>
  </si>
  <si>
    <t>2.758,67</t>
  </si>
  <si>
    <t>2.740,10</t>
  </si>
  <si>
    <t>2.748,30</t>
  </si>
  <si>
    <t>2.719,06</t>
  </si>
  <si>
    <t>2.743,80</t>
  </si>
  <si>
    <t>2.785,18</t>
  </si>
  <si>
    <t>2.795,90</t>
  </si>
  <si>
    <t>2.796,30</t>
  </si>
  <si>
    <t>2.792,74</t>
  </si>
  <si>
    <t>2.831,08</t>
  </si>
  <si>
    <t>2.796,51</t>
  </si>
  <si>
    <t>2.750,24</t>
  </si>
  <si>
    <t>2.734,83</t>
  </si>
  <si>
    <t>2.779,98</t>
  </si>
  <si>
    <t>2.741,02</t>
  </si>
  <si>
    <t>2.754,04</t>
  </si>
  <si>
    <t>2.757,93</t>
  </si>
  <si>
    <t>2.709,38</t>
  </si>
  <si>
    <t>2.718,67</t>
  </si>
  <si>
    <t>2.770,79</t>
  </si>
  <si>
    <t>2.711,72</t>
  </si>
  <si>
    <t>2.694,25</t>
  </si>
  <si>
    <t>2.593,91</t>
  </si>
  <si>
    <t>2.590,31</t>
  </si>
  <si>
    <t>2.604,98</t>
  </si>
  <si>
    <t>2.642,04</t>
  </si>
  <si>
    <t>2.641,55</t>
  </si>
  <si>
    <t>2.634,00</t>
  </si>
  <si>
    <t>2.632,10</t>
  </si>
  <si>
    <t>2.653,51</t>
  </si>
  <si>
    <t>2.624,64</t>
  </si>
  <si>
    <t>2.650,56</t>
  </si>
  <si>
    <t>2.663,14</t>
  </si>
  <si>
    <t>2.612,24</t>
  </si>
  <si>
    <t>2.570,91</t>
  </si>
  <si>
    <t>2.562,03</t>
  </si>
  <si>
    <t>2.599,41</t>
  </si>
  <si>
    <t>2.573,41</t>
  </si>
  <si>
    <t>2.525,97</t>
  </si>
  <si>
    <t>2.534,97</t>
  </si>
  <si>
    <t>2.515,05</t>
  </si>
  <si>
    <t>2.498,94</t>
  </si>
  <si>
    <t>2.631,83</t>
  </si>
  <si>
    <t>2.628,85</t>
  </si>
  <si>
    <t>2.677,86</t>
  </si>
  <si>
    <t>2.701,77</t>
  </si>
  <si>
    <t>2.670,12</t>
  </si>
  <si>
    <t>2.634,74</t>
  </si>
  <si>
    <t>2.622,59</t>
  </si>
  <si>
    <t>2.572,23</t>
  </si>
  <si>
    <t>2.545,95</t>
  </si>
  <si>
    <t>2.473,61</t>
  </si>
  <si>
    <t>2.508,81</t>
  </si>
  <si>
    <t>2.433,35</t>
  </si>
  <si>
    <t>2.401,11</t>
  </si>
  <si>
    <t>2.489,97</t>
  </si>
  <si>
    <t>2.452,69</t>
  </si>
  <si>
    <t>2.415,97</t>
  </si>
  <si>
    <t>2.253,35</t>
  </si>
  <si>
    <t>2.331,61</t>
  </si>
  <si>
    <t>2.275,70</t>
  </si>
  <si>
    <t>2.112,64</t>
  </si>
  <si>
    <t>2.224,74</t>
  </si>
  <si>
    <t>2.266,90</t>
  </si>
  <si>
    <t>2.316,38</t>
  </si>
  <si>
    <t>2.286,40</t>
  </si>
  <si>
    <t>2.492,88</t>
  </si>
  <si>
    <t>2.719,51</t>
  </si>
  <si>
    <t>2.828,01</t>
  </si>
  <si>
    <t>2.821,37</t>
  </si>
  <si>
    <t>2.765,77</t>
  </si>
  <si>
    <t>2.785,08</t>
  </si>
  <si>
    <t>2.915,84</t>
  </si>
  <si>
    <t>3.017,42</t>
  </si>
  <si>
    <t>3.002,68</t>
  </si>
  <si>
    <t>3.106,03</t>
  </si>
  <si>
    <t>3.125,10</t>
  </si>
  <si>
    <t>3.114,57</t>
  </si>
  <si>
    <t>3.074,05</t>
  </si>
  <si>
    <t>3.110,06</t>
  </si>
  <si>
    <t>3.096,88</t>
  </si>
  <si>
    <t>3.122,27</t>
  </si>
  <si>
    <t>3.097,58</t>
  </si>
  <si>
    <t>3.062,41</t>
  </si>
  <si>
    <t>3.087,63</t>
  </si>
  <si>
    <t>3.096,68</t>
  </si>
  <si>
    <t>3.114,25</t>
  </si>
  <si>
    <t>3.097,60</t>
  </si>
  <si>
    <t>3.070,84</t>
  </si>
  <si>
    <t>3.076,65</t>
  </si>
  <si>
    <t>3.108,58</t>
  </si>
  <si>
    <t>3.128,80</t>
  </si>
  <si>
    <t>3.113,10</t>
  </si>
  <si>
    <t>3.146,20</t>
  </si>
  <si>
    <t>3.141,20</t>
  </si>
  <si>
    <t>3.174,62</t>
  </si>
  <si>
    <t>3.209,22</t>
  </si>
  <si>
    <t>3.219,92</t>
  </si>
  <si>
    <t>3.196,88</t>
  </si>
  <si>
    <t>3.157,23</t>
  </si>
  <si>
    <t>3.132,63</t>
  </si>
  <si>
    <t>3.129,77</t>
  </si>
  <si>
    <t>3.151,69</t>
  </si>
  <si>
    <t>3.123,66</t>
  </si>
  <si>
    <t>3.118,08</t>
  </si>
  <si>
    <t>3.078,87</t>
  </si>
  <si>
    <t>3.076,37</t>
  </si>
  <si>
    <t>3.045,87</t>
  </si>
  <si>
    <t>3.050,47</t>
  </si>
  <si>
    <t>3.031,67</t>
  </si>
  <si>
    <t>3.030,59</t>
  </si>
  <si>
    <t>3.015,93</t>
  </si>
  <si>
    <t>3.008,39</t>
  </si>
  <si>
    <t>3.023,92</t>
  </si>
  <si>
    <t>3.013,29</t>
  </si>
  <si>
    <t>3.006,16</t>
  </si>
  <si>
    <t>2.996,63</t>
  </si>
  <si>
    <t>2.982,86</t>
  </si>
  <si>
    <t>2.954,40</t>
  </si>
  <si>
    <t>2.932,40</t>
  </si>
  <si>
    <t>2.945,03</t>
  </si>
  <si>
    <t>2.928,76</t>
  </si>
  <si>
    <t>2.899,29</t>
  </si>
  <si>
    <t>2.900,66</t>
  </si>
  <si>
    <t>2.883,48</t>
  </si>
  <si>
    <t>2.921,18</t>
  </si>
  <si>
    <t>2.935,37</t>
  </si>
  <si>
    <t>2.927,57</t>
  </si>
  <si>
    <t>2.929,05</t>
  </si>
  <si>
    <t>2.930,62</t>
  </si>
  <si>
    <t>2.955,32</t>
  </si>
  <si>
    <t>2.947,68</t>
  </si>
  <si>
    <t>2.942,60</t>
  </si>
  <si>
    <t>2.936,47</t>
  </si>
  <si>
    <t>2.941,69</t>
  </si>
  <si>
    <t>2.924,48</t>
  </si>
  <si>
    <t>2.934,82</t>
  </si>
  <si>
    <t>2.922,45</t>
  </si>
  <si>
    <t>2.933,89</t>
  </si>
  <si>
    <t>2.951,16</t>
  </si>
  <si>
    <t>2.961,46</t>
  </si>
  <si>
    <t>2.973,19</t>
  </si>
  <si>
    <t>3.008,54</t>
  </si>
  <si>
    <t>2.980,84</t>
  </si>
  <si>
    <t>2.949,55</t>
  </si>
  <si>
    <t>2.930,40</t>
  </si>
  <si>
    <t>2.893,98</t>
  </si>
  <si>
    <t>2.911,15</t>
  </si>
  <si>
    <t>2.886,48</t>
  </si>
  <si>
    <t>2.856,91</t>
  </si>
  <si>
    <t>2.873,41</t>
  </si>
  <si>
    <t>2.877,05</t>
  </si>
  <si>
    <t>2.821,58</t>
  </si>
  <si>
    <t>2.802,23</t>
  </si>
  <si>
    <t>2.761,15</t>
  </si>
  <si>
    <t>2.752,91</t>
  </si>
  <si>
    <t>2.744,35</t>
  </si>
  <si>
    <t>2.715,26</t>
  </si>
  <si>
    <t>2.697,46</t>
  </si>
  <si>
    <t>2.708,07</t>
  </si>
  <si>
    <t>2.721,51</t>
  </si>
  <si>
    <t>2.713,02</t>
  </si>
  <si>
    <t>2.707,89</t>
  </si>
  <si>
    <t>2.719,22</t>
  </si>
  <si>
    <t>2.692,55</t>
  </si>
  <si>
    <t>2.707,47</t>
  </si>
  <si>
    <t>2.719,39</t>
  </si>
  <si>
    <t>2.758,83</t>
  </si>
  <si>
    <t>2.757,98</t>
  </si>
  <si>
    <t>2.772,70</t>
  </si>
  <si>
    <t>2.760,29</t>
  </si>
  <si>
    <t>2.754,53</t>
  </si>
  <si>
    <t>2.785,46</t>
  </si>
  <si>
    <t>2.796,41</t>
  </si>
  <si>
    <t>2.794,77</t>
  </si>
  <si>
    <t>2.818,60</t>
  </si>
  <si>
    <t>2.820,86</t>
  </si>
  <si>
    <t>2.834,32</t>
  </si>
  <si>
    <t>2.791,74</t>
  </si>
  <si>
    <t>2.799,99</t>
  </si>
  <si>
    <t>2.817,05</t>
  </si>
  <si>
    <t>2.787,52</t>
  </si>
  <si>
    <t>2.786,63</t>
  </si>
  <si>
    <t>2.797,55</t>
  </si>
  <si>
    <t>2.807,06</t>
  </si>
  <si>
    <t>2.793,36</t>
  </si>
  <si>
    <t>2.774,20</t>
  </si>
  <si>
    <t>2.773,01</t>
  </si>
  <si>
    <t>2.740,04</t>
  </si>
  <si>
    <t>2.714,25</t>
  </si>
  <si>
    <t>2.677,31</t>
  </si>
  <si>
    <t>2.659,35</t>
  </si>
  <si>
    <t>2.658,24</t>
  </si>
  <si>
    <t>2.660,74</t>
  </si>
  <si>
    <t>2.675,13</t>
  </si>
  <si>
    <t>2.673,95</t>
  </si>
  <si>
    <t>2.672,84</t>
  </si>
  <si>
    <t>2.648,09</t>
  </si>
  <si>
    <t>2.615,20</t>
  </si>
  <si>
    <t>2.625,58</t>
  </si>
  <si>
    <t>2.637,04</t>
  </si>
  <si>
    <t>2.680,12</t>
  </si>
  <si>
    <t>2.689,93</t>
  </si>
  <si>
    <t>2.679,71</t>
  </si>
  <si>
    <t>2.696,69</t>
  </si>
  <si>
    <t>2.683,35</t>
  </si>
  <si>
    <t>2.649,16</t>
  </si>
  <si>
    <t>2.674,90</t>
  </si>
  <si>
    <t>2.729,42</t>
  </si>
  <si>
    <t>2.739,50</t>
  </si>
  <si>
    <t>2.734,68</t>
  </si>
  <si>
    <t>2.715,68</t>
  </si>
  <si>
    <t>2.701,02</t>
  </si>
  <si>
    <t>2.682,91</t>
  </si>
  <si>
    <t>2.701,06</t>
  </si>
  <si>
    <t>2.684,25</t>
  </si>
  <si>
    <t>2.702,59</t>
  </si>
  <si>
    <t>2.713,17</t>
  </si>
  <si>
    <t>2.755,88</t>
  </si>
  <si>
    <t>2.756,44</t>
  </si>
  <si>
    <t>2.777,58</t>
  </si>
  <si>
    <t>2.789,66</t>
  </si>
  <si>
    <t>2.822,75</t>
  </si>
  <si>
    <t>2.822,66</t>
  </si>
  <si>
    <t>2.822,55</t>
  </si>
  <si>
    <t>2.835,35</t>
  </si>
  <si>
    <t>2.842,78</t>
  </si>
  <si>
    <t>2.823,95</t>
  </si>
  <si>
    <t>2.809,81</t>
  </si>
  <si>
    <t>2.801,47</t>
  </si>
  <si>
    <t>2.765,85</t>
  </si>
  <si>
    <t>2.779,66</t>
  </si>
  <si>
    <t>2.775,14</t>
  </si>
  <si>
    <t>2.762,65</t>
  </si>
  <si>
    <t>2.761,23</t>
  </si>
  <si>
    <t>2.759,12</t>
  </si>
  <si>
    <t>2.761,69</t>
  </si>
  <si>
    <t>2.734,31</t>
  </si>
  <si>
    <t>2.739,28</t>
  </si>
  <si>
    <t>2.758,36</t>
  </si>
  <si>
    <t>2.751,75</t>
  </si>
  <si>
    <t>2.742,59</t>
  </si>
  <si>
    <t>2.729,61</t>
  </si>
  <si>
    <t>2.728,25</t>
  </si>
  <si>
    <t>2.706,29</t>
  </si>
  <si>
    <t>2.729,93</t>
  </si>
  <si>
    <t>2.665,33</t>
  </si>
  <si>
    <t>2.659,52</t>
  </si>
  <si>
    <t>2.609,78</t>
  </si>
  <si>
    <t>2.632,95</t>
  </si>
  <si>
    <t>2.619,24</t>
  </si>
  <si>
    <t>2.618,61</t>
  </si>
  <si>
    <t>2.638,71</t>
  </si>
  <si>
    <t>2.616,53</t>
  </si>
  <si>
    <t>2.571,65</t>
  </si>
  <si>
    <t>2.577,48</t>
  </si>
  <si>
    <t>2.581,11</t>
  </si>
  <si>
    <t>2.554,49</t>
  </si>
  <si>
    <t>2.562,33</t>
  </si>
  <si>
    <t>2.508,87</t>
  </si>
  <si>
    <t>2.514,87</t>
  </si>
  <si>
    <t>2.544,43</t>
  </si>
  <si>
    <t>2.565,10</t>
  </si>
  <si>
    <t>2.579,75</t>
  </si>
  <si>
    <t>2.580,95</t>
  </si>
  <si>
    <t>2.575,22</t>
  </si>
  <si>
    <t>2.559,32</t>
  </si>
  <si>
    <t>2.569,83</t>
  </si>
  <si>
    <t>2.563,72</t>
  </si>
  <si>
    <t>2.560,94</t>
  </si>
  <si>
    <t>2.579,05</t>
  </si>
  <si>
    <t>2.587,48</t>
  </si>
  <si>
    <t>2.584,74</t>
  </si>
  <si>
    <t>2.563,90</t>
  </si>
  <si>
    <t>2.560,80</t>
  </si>
  <si>
    <t>2.568,26</t>
  </si>
  <si>
    <t>2.559,84</t>
  </si>
  <si>
    <t>2.545,12</t>
  </si>
  <si>
    <t>2.559,72</t>
  </si>
  <si>
    <t>2.551,45</t>
  </si>
  <si>
    <t>2.578,58</t>
  </si>
  <si>
    <t>2.570,28</t>
  </si>
  <si>
    <t>2.560,07</t>
  </si>
  <si>
    <t>2.540,99</t>
  </si>
  <si>
    <t>2.535,50</t>
  </si>
  <si>
    <t>2.532,32</t>
  </si>
  <si>
    <t>2.527,77</t>
  </si>
  <si>
    <t>2.521,25</t>
  </si>
  <si>
    <t>2.497,10</t>
  </si>
  <si>
    <t>2.492,40</t>
  </si>
  <si>
    <t>2.512,63</t>
  </si>
  <si>
    <t>2.497,59</t>
  </si>
  <si>
    <t>2.492,70</t>
  </si>
  <si>
    <t>2.507,81</t>
  </si>
  <si>
    <t>2.483,70</t>
  </si>
  <si>
    <t>2.476,73</t>
  </si>
  <si>
    <t>2.457,79</t>
  </si>
  <si>
    <t>2.470,61</t>
  </si>
  <si>
    <t>2.468,25</t>
  </si>
  <si>
    <t>2.465,94</t>
  </si>
  <si>
    <t>2.476,64</t>
  </si>
  <si>
    <t>2.494,04</t>
  </si>
  <si>
    <t>2.466,23</t>
  </si>
  <si>
    <t>2.473,79</t>
  </si>
  <si>
    <t>2.478,01</t>
  </si>
  <si>
    <t>2.485,27</t>
  </si>
  <si>
    <t>2.490,65</t>
  </si>
  <si>
    <t>2.494,02</t>
  </si>
  <si>
    <t>2.488,63</t>
  </si>
  <si>
    <t>2.470,23</t>
  </si>
  <si>
    <t>2.487,82</t>
  </si>
  <si>
    <t>2.458,55</t>
  </si>
  <si>
    <t>2.472,41</t>
  </si>
  <si>
    <t>2.490,16</t>
  </si>
  <si>
    <t>2.460,82</t>
  </si>
  <si>
    <t>2.485,76</t>
  </si>
  <si>
    <t>2.533,32</t>
  </si>
  <si>
    <t>2.510,22</t>
  </si>
  <si>
    <t>2.502,82</t>
  </si>
  <si>
    <t>2.509,89</t>
  </si>
  <si>
    <t>2.539,73</t>
  </si>
  <si>
    <t>2.547,27</t>
  </si>
  <si>
    <t>2.523,52</t>
  </si>
  <si>
    <t>2.521,70</t>
  </si>
  <si>
    <t>2.521,10</t>
  </si>
  <si>
    <t>2.511,86</t>
  </si>
  <si>
    <t>2.498,35</t>
  </si>
  <si>
    <t>2.476,81</t>
  </si>
  <si>
    <t>2.498,23</t>
  </si>
  <si>
    <t>2.482,71</t>
  </si>
  <si>
    <t>2.491,49</t>
  </si>
  <si>
    <t>2.468,73</t>
  </si>
  <si>
    <t>2.447,64</t>
  </si>
  <si>
    <t>2.434,60</t>
  </si>
  <si>
    <t>2.439,55</t>
  </si>
  <si>
    <t>2.440,15</t>
  </si>
  <si>
    <t>2.444,45</t>
  </si>
  <si>
    <t>2.434,15</t>
  </si>
  <si>
    <t>2.414,13</t>
  </si>
  <si>
    <t>2.389,69</t>
  </si>
  <si>
    <t>2.406,50</t>
  </si>
  <si>
    <t>2.375,60</t>
  </si>
  <si>
    <t>2.369,33</t>
  </si>
  <si>
    <t>2.358,50</t>
  </si>
  <si>
    <t>2.327,81</t>
  </si>
  <si>
    <t>2.308,85</t>
  </si>
  <si>
    <t>2.290,86</t>
  </si>
  <si>
    <t>2.322,27</t>
  </si>
  <si>
    <t>2.347,17</t>
  </si>
  <si>
    <t>2.352,88</t>
  </si>
  <si>
    <t>2.358,58</t>
  </si>
  <si>
    <t>2.350,29</t>
  </si>
  <si>
    <t>2.359,13</t>
  </si>
  <si>
    <t>2.365,69</t>
  </si>
  <si>
    <t>2.378,50</t>
  </si>
  <si>
    <t>2.394,26</t>
  </si>
  <si>
    <t>2.396,84</t>
  </si>
  <si>
    <t>2.412,31</t>
  </si>
  <si>
    <t>2.445,55</t>
  </si>
  <si>
    <t>2.443,38</t>
  </si>
  <si>
    <t>2.441,19</t>
  </si>
  <si>
    <t>2.392,50</t>
  </si>
  <si>
    <t>2.398,56</t>
  </si>
  <si>
    <t>2.381,12</t>
  </si>
  <si>
    <t>2.338,71</t>
  </si>
  <si>
    <t>2.308,50</t>
  </si>
  <si>
    <t>2.342,97</t>
  </si>
  <si>
    <t>2.369,53</t>
  </si>
  <si>
    <t>2.357,97</t>
  </si>
  <si>
    <t>2.341,60</t>
  </si>
  <si>
    <t>2.373,78</t>
  </si>
  <si>
    <t>2.372,67</t>
  </si>
  <si>
    <t>2.381,45</t>
  </si>
  <si>
    <t>2.378,59</t>
  </si>
  <si>
    <t>2.374,94</t>
  </si>
  <si>
    <t>2.393,81</t>
  </si>
  <si>
    <t>2.403,47</t>
  </si>
  <si>
    <t>2.438,62</t>
  </si>
  <si>
    <t>2.445,34</t>
  </si>
  <si>
    <t>2.359,33</t>
  </si>
  <si>
    <t>2.352,71</t>
  </si>
  <si>
    <t>2.299,98</t>
  </si>
  <si>
    <t>2.317,06</t>
  </si>
  <si>
    <t>2.293,22</t>
  </si>
  <si>
    <t>2.331,59</t>
  </si>
  <si>
    <t>2.336,49</t>
  </si>
  <si>
    <t>2.305,58</t>
  </si>
  <si>
    <t>2.308,56</t>
  </si>
  <si>
    <t>2.344,79</t>
  </si>
  <si>
    <t>2.378,62</t>
  </si>
  <si>
    <t>2.411,42</t>
  </si>
  <si>
    <t>2.417,26</t>
  </si>
  <si>
    <t>2.403,02</t>
  </si>
  <si>
    <t>2.366,47</t>
  </si>
  <si>
    <t>2.417,69</t>
  </si>
  <si>
    <t>2.443,83</t>
  </si>
  <si>
    <t>2.454,28</t>
  </si>
  <si>
    <t>2.450,90</t>
  </si>
  <si>
    <t>2.465,03</t>
  </si>
  <si>
    <t>2.493,91</t>
  </si>
  <si>
    <t>2.449,70</t>
  </si>
  <si>
    <t>2.472,22</t>
  </si>
  <si>
    <t>2.475,36</t>
  </si>
  <si>
    <t>2.474,57</t>
  </si>
  <si>
    <t>2.427,29</t>
  </si>
  <si>
    <t>2.444,22</t>
  </si>
  <si>
    <t>2.430,01</t>
  </si>
  <si>
    <t>2.426,80</t>
  </si>
  <si>
    <t>2.400,89</t>
  </si>
  <si>
    <t>2.404,42</t>
  </si>
  <si>
    <t>2.402,58</t>
  </si>
  <si>
    <t>2.373,75</t>
  </si>
  <si>
    <t>2.360,26</t>
  </si>
  <si>
    <t>2.357,32</t>
  </si>
  <si>
    <t>2.340,63</t>
  </si>
  <si>
    <t>2.335,19</t>
  </si>
  <si>
    <t>2.335,85</t>
  </si>
  <si>
    <t>2.321,82</t>
  </si>
  <si>
    <t>2.320,65</t>
  </si>
  <si>
    <t>2.321,33</t>
  </si>
  <si>
    <t>2.336,38</t>
  </si>
  <si>
    <t>2.346,08</t>
  </si>
  <si>
    <t>2.345,85</t>
  </si>
  <si>
    <t>2.330,92</t>
  </si>
  <si>
    <t>2.348,44</t>
  </si>
  <si>
    <t>2.316,28</t>
  </si>
  <si>
    <t>2.312,93</t>
  </si>
  <si>
    <t>2.279,76</t>
  </si>
  <si>
    <t>2.260,04</t>
  </si>
  <si>
    <t>2.297,06</t>
  </si>
  <si>
    <t>2.291,76</t>
  </si>
  <si>
    <t>2.272,49</t>
  </si>
  <si>
    <t>2.255,12</t>
  </si>
  <si>
    <t>2.267,13</t>
  </si>
  <si>
    <t>2.282,88</t>
  </si>
  <si>
    <t>2.285,61</t>
  </si>
  <si>
    <t>2.275,05</t>
  </si>
  <si>
    <t>2.309,58</t>
  </si>
  <si>
    <t>2.293,01</t>
  </si>
  <si>
    <t>2.312,19</t>
  </si>
  <si>
    <t>2.299,88</t>
  </si>
  <si>
    <t>2.297,99</t>
  </si>
  <si>
    <t>2.295,15</t>
  </si>
  <si>
    <t>2.315,18</t>
  </si>
  <si>
    <t>2.295,72</t>
  </si>
  <si>
    <t>2.292,72</t>
  </si>
  <si>
    <t>2.293,07</t>
  </si>
  <si>
    <t>2.282,84</t>
  </si>
  <si>
    <t>2.278,30</t>
  </si>
  <si>
    <t>2.261,25</t>
  </si>
  <si>
    <t>2.247,82</t>
  </si>
  <si>
    <t>2.269,45</t>
  </si>
  <si>
    <t>2.294,78</t>
  </si>
  <si>
    <t>2.310,92</t>
  </si>
  <si>
    <t>2.346,43</t>
  </si>
  <si>
    <t>2.322,06</t>
  </si>
  <si>
    <t>2.336,15</t>
  </si>
  <si>
    <t>2.365,17</t>
  </si>
  <si>
    <t>2.373,17</t>
  </si>
  <si>
    <t>2.345,38</t>
  </si>
  <si>
    <t>2.346,86</t>
  </si>
  <si>
    <t>2.304,06</t>
  </si>
  <si>
    <t>2.301,65</t>
  </si>
  <si>
    <t>2.319,31</t>
  </si>
  <si>
    <t>2.295,95</t>
  </si>
  <si>
    <t>2.250,26</t>
  </si>
  <si>
    <t>2.231,03</t>
  </si>
  <si>
    <t>2.236,65</t>
  </si>
  <si>
    <t>2.249,68</t>
  </si>
  <si>
    <t>2.245,94</t>
  </si>
  <si>
    <t>2.256,27</t>
  </si>
  <si>
    <t>2.221,42</t>
  </si>
  <si>
    <t>2.222,56</t>
  </si>
  <si>
    <t>2.237,53</t>
  </si>
  <si>
    <t>2.253,48</t>
  </si>
  <si>
    <t>2.270,73</t>
  </si>
  <si>
    <t>2.271,74</t>
  </si>
  <si>
    <t>2.281,51</t>
  </si>
  <si>
    <t>2.267,92</t>
  </si>
  <si>
    <t>2.316,07</t>
  </si>
  <si>
    <t>2.295,34</t>
  </si>
  <si>
    <t>2.302,88</t>
  </si>
  <si>
    <t>2.297,60</t>
  </si>
  <si>
    <t>2.298,00</t>
  </si>
  <si>
    <t>2.311,28</t>
  </si>
  <si>
    <t>2.306,57</t>
  </si>
  <si>
    <t>2.294,01</t>
  </si>
  <si>
    <t>2.295,57</t>
  </si>
  <si>
    <t>2.326,87</t>
  </si>
  <si>
    <t>2.332,63</t>
  </si>
  <si>
    <t>2.326,94</t>
  </si>
  <si>
    <t>2.323,51</t>
  </si>
  <si>
    <t>2.338,39</t>
  </si>
  <si>
    <t>2.337,03</t>
  </si>
  <si>
    <t>2.357,62</t>
  </si>
  <si>
    <t>2.345,26</t>
  </si>
  <si>
    <t>2.312,92</t>
  </si>
  <si>
    <t>2.301,99</t>
  </si>
  <si>
    <t>2.297,12</t>
  </si>
  <si>
    <t>2.289,47</t>
  </si>
  <si>
    <t>2.274,07</t>
  </si>
  <si>
    <t>2.306,42</t>
  </si>
  <si>
    <t>2.307,02</t>
  </si>
  <si>
    <t>2.297,30</t>
  </si>
  <si>
    <t>2.301,49</t>
  </si>
  <si>
    <t>2.286,02</t>
  </si>
  <si>
    <t>2.253,50</t>
  </si>
  <si>
    <t>2.253,77</t>
  </si>
  <si>
    <t>2.250,99</t>
  </si>
  <si>
    <t>2.232,66</t>
  </si>
  <si>
    <t>2.230,55</t>
  </si>
  <si>
    <t>2.241,49</t>
  </si>
  <si>
    <t>2.191,19</t>
  </si>
  <si>
    <t>2.143,67</t>
  </si>
  <si>
    <t>2.175,16</t>
  </si>
  <si>
    <t>2.210,05</t>
  </si>
  <si>
    <t>2.192,15</t>
  </si>
  <si>
    <t>2.173,76</t>
  </si>
  <si>
    <t>2.090,88</t>
  </si>
  <si>
    <t>2.281,23</t>
  </si>
  <si>
    <t>2.296,25</t>
  </si>
  <si>
    <t>2.265,60</t>
  </si>
  <si>
    <t>2.263,85</t>
  </si>
  <si>
    <t>2.256,64</t>
  </si>
  <si>
    <t>2.270,98</t>
  </si>
  <si>
    <t>2.262,50</t>
  </si>
  <si>
    <t>2.240,85</t>
  </si>
  <si>
    <t>2.285,53</t>
  </si>
  <si>
    <t>2.285,76</t>
  </si>
  <si>
    <t>2.291,18</t>
  </si>
  <si>
    <t>2.281,72</t>
  </si>
  <si>
    <t>2.294,60</t>
  </si>
  <si>
    <t>2.275,24</t>
  </si>
  <si>
    <t>2.319,38</t>
  </si>
  <si>
    <t>2.318,01</t>
  </si>
  <si>
    <t>2.311,69</t>
  </si>
  <si>
    <t>2.291,23</t>
  </si>
  <si>
    <t>2.303,32</t>
  </si>
  <si>
    <t>2.309,53</t>
  </si>
  <si>
    <t>2.288,84</t>
  </si>
  <si>
    <t>2.297,90</t>
  </si>
  <si>
    <t>2.296,80</t>
  </si>
  <si>
    <t>2.341,89</t>
  </si>
  <si>
    <t>2.353,16</t>
  </si>
  <si>
    <t>2.336,82</t>
  </si>
  <si>
    <t>2.320,32</t>
  </si>
  <si>
    <t>2.270,12</t>
  </si>
  <si>
    <t>2.254,92</t>
  </si>
  <si>
    <t>2.255,27</t>
  </si>
  <si>
    <t>2.265,45</t>
  </si>
  <si>
    <t>2.257,95</t>
  </si>
  <si>
    <t>2.250,63</t>
  </si>
  <si>
    <t>2.220,12</t>
  </si>
  <si>
    <t>2.197,12</t>
  </si>
  <si>
    <t>2.227,24</t>
  </si>
  <si>
    <t>2.254,64</t>
  </si>
  <si>
    <t>2.238,24</t>
  </si>
  <si>
    <t>2.276,85</t>
  </si>
  <si>
    <t>2.281,84</t>
  </si>
  <si>
    <t>2.302,57</t>
  </si>
  <si>
    <t>2.289,99</t>
  </si>
  <si>
    <t>2.280,36</t>
  </si>
  <si>
    <t>2.284,27</t>
  </si>
  <si>
    <t>2.295,26</t>
  </si>
  <si>
    <t>2.320,03</t>
  </si>
  <si>
    <t>2.306,99</t>
  </si>
  <si>
    <t>2.298,95</t>
  </si>
  <si>
    <t>2.308,61</t>
  </si>
  <si>
    <t>2.297,47</t>
  </si>
  <si>
    <t>2.277,89</t>
  </si>
  <si>
    <t>2.257,89</t>
  </si>
  <si>
    <t>2.261,53</t>
  </si>
  <si>
    <t>2.262,38</t>
  </si>
  <si>
    <t>2.246,45</t>
  </si>
  <si>
    <t>2.232,27</t>
  </si>
  <si>
    <t>2.225,39</t>
  </si>
  <si>
    <t>2.207,41</t>
  </si>
  <si>
    <t>2.197,60</t>
  </si>
  <si>
    <t>2.152,97</t>
  </si>
  <si>
    <t>2.109,74</t>
  </si>
  <si>
    <t>2.102,89</t>
  </si>
  <si>
    <t>2.097,03</t>
  </si>
  <si>
    <t>2.105,06</t>
  </si>
  <si>
    <t>2.093,38</t>
  </si>
  <si>
    <t>2.102,97</t>
  </si>
  <si>
    <t>2.118,16</t>
  </si>
  <si>
    <t>2.134,58</t>
  </si>
  <si>
    <t>2.143,99</t>
  </si>
  <si>
    <t>2.152,41</t>
  </si>
  <si>
    <t>2.160,75</t>
  </si>
  <si>
    <t>2.104,99</t>
  </si>
  <si>
    <t>2.103,15</t>
  </si>
  <si>
    <t>2.124,12</t>
  </si>
  <si>
    <t>2.113,69</t>
  </si>
  <si>
    <t>2.105,99</t>
  </si>
  <si>
    <t>2.100,62</t>
  </si>
  <si>
    <t>2.124,08</t>
  </si>
  <si>
    <t>2.149,45</t>
  </si>
  <si>
    <t>2.145,87</t>
  </si>
  <si>
    <t>2.161,17</t>
  </si>
  <si>
    <t>2.148,56</t>
  </si>
  <si>
    <t>2.160,16</t>
  </si>
  <si>
    <t>2.155,82</t>
  </si>
  <si>
    <t>2.130,39</t>
  </si>
  <si>
    <t>2.131,91</t>
  </si>
  <si>
    <t>2.132,65</t>
  </si>
  <si>
    <t>2.131,75</t>
  </si>
  <si>
    <t>2.166,83</t>
  </si>
  <si>
    <t>2.167,63</t>
  </si>
  <si>
    <t>2.169,26</t>
  </si>
  <si>
    <t>2.183,61</t>
  </si>
  <si>
    <t>2.163,01</t>
  </si>
  <si>
    <t>2.155,55</t>
  </si>
  <si>
    <t>2.081,15</t>
  </si>
  <si>
    <t>2.073,04</t>
  </si>
  <si>
    <t>2.082,73</t>
  </si>
  <si>
    <t>2.064,31</t>
  </si>
  <si>
    <t>2.065,25</t>
  </si>
  <si>
    <t>2.068,76</t>
  </si>
  <si>
    <t>2.046,69</t>
  </si>
  <si>
    <t>2.049,48</t>
  </si>
  <si>
    <t>2.061,79</t>
  </si>
  <si>
    <t>2.063,81</t>
  </si>
  <si>
    <t>2.072,73</t>
  </si>
  <si>
    <t>2.094,40</t>
  </si>
  <si>
    <t>2.092,57</t>
  </si>
  <si>
    <t>2.106,39</t>
  </si>
  <si>
    <t>2.098,77</t>
  </si>
  <si>
    <t>2.094,96</t>
  </si>
  <si>
    <t>2.101,07</t>
  </si>
  <si>
    <t>2.086,91</t>
  </si>
  <si>
    <t>2.096,29</t>
  </si>
  <si>
    <t>2.088,32</t>
  </si>
  <si>
    <t>2.077,09</t>
  </si>
  <si>
    <t>2.076,81</t>
  </si>
  <si>
    <t>2.075,72</t>
  </si>
  <si>
    <t>2.077,19</t>
  </si>
  <si>
    <t>2.071,64</t>
  </si>
  <si>
    <t>2.081,12</t>
  </si>
  <si>
    <t>2.071,13</t>
  </si>
  <si>
    <t>2.069,11</t>
  </si>
  <si>
    <t>2.051,63</t>
  </si>
  <si>
    <t>2.060,24</t>
  </si>
  <si>
    <t>2.057,53</t>
  </si>
  <si>
    <t>2.048,99</t>
  </si>
  <si>
    <t>2.059,08</t>
  </si>
  <si>
    <t>2.052,25</t>
  </si>
  <si>
    <t>2.054,19</t>
  </si>
  <si>
    <t>2.058,80</t>
  </si>
  <si>
    <t>2.044,13</t>
  </si>
  <si>
    <t>2.032,75</t>
  </si>
  <si>
    <t>2.010,17</t>
  </si>
  <si>
    <t>2.014,60</t>
  </si>
  <si>
    <t>2.004,02</t>
  </si>
  <si>
    <t>2.003,32</t>
  </si>
  <si>
    <t>2.010,98</t>
  </si>
  <si>
    <t>2.022,22</t>
  </si>
  <si>
    <t>2.008,88</t>
  </si>
  <si>
    <t>1.989,12</t>
  </si>
  <si>
    <t>1.987,15</t>
  </si>
  <si>
    <t>1.979,14</t>
  </si>
  <si>
    <t>1.958,52</t>
  </si>
  <si>
    <t>1.947,40</t>
  </si>
  <si>
    <t>1.937,66</t>
  </si>
  <si>
    <t>1.930,71</t>
  </si>
  <si>
    <t>1.941,52</t>
  </si>
  <si>
    <t>1.942,88</t>
  </si>
  <si>
    <t>1.951,75</t>
  </si>
  <si>
    <t>1.960,23</t>
  </si>
  <si>
    <t>1.970,37</t>
  </si>
  <si>
    <t>1.953,49</t>
  </si>
  <si>
    <t>1.965,29</t>
  </si>
  <si>
    <t>1.919,53</t>
  </si>
  <si>
    <t>1.933,10</t>
  </si>
  <si>
    <t>1.923,73</t>
  </si>
  <si>
    <t>1.931,75</t>
  </si>
  <si>
    <t>1.925,13</t>
  </si>
  <si>
    <t>1.946,51</t>
  </si>
  <si>
    <t>1.951,89</t>
  </si>
  <si>
    <t>1.959,11</t>
  </si>
  <si>
    <t>1.960,69</t>
  </si>
  <si>
    <t>1.959,91</t>
  </si>
  <si>
    <t>1.954,39</t>
  </si>
  <si>
    <t>1.937,64</t>
  </si>
  <si>
    <t>1.912,48</t>
  </si>
  <si>
    <t>1.923,22</t>
  </si>
  <si>
    <t>1.921,38</t>
  </si>
  <si>
    <t>1.917,40</t>
  </si>
  <si>
    <t>1.902,59</t>
  </si>
  <si>
    <t>1.881,04</t>
  </si>
  <si>
    <t>1.891,98</t>
  </si>
  <si>
    <t>1.878,94</t>
  </si>
  <si>
    <t>1.860,39</t>
  </si>
  <si>
    <t>1.867,46</t>
  </si>
  <si>
    <t>1.860,05</t>
  </si>
  <si>
    <t>1.857,96</t>
  </si>
  <si>
    <t>1.849,78</t>
  </si>
  <si>
    <t>1.822,91</t>
  </si>
  <si>
    <t>1.817,82</t>
  </si>
  <si>
    <t>1.883,34</t>
  </si>
  <si>
    <t>1.874,21</t>
  </si>
  <si>
    <t>1.870,04</t>
  </si>
  <si>
    <t>1.877,69</t>
  </si>
  <si>
    <t>1.881,87</t>
  </si>
  <si>
    <t>1.869,66</t>
  </si>
  <si>
    <t>1.900,38</t>
  </si>
  <si>
    <t>1.932,91</t>
  </si>
  <si>
    <t>1.940,77</t>
  </si>
  <si>
    <t>1.934,25</t>
  </si>
  <si>
    <t>1.947,26</t>
  </si>
  <si>
    <t>1.951,98</t>
  </si>
  <si>
    <t>1.960,16</t>
  </si>
  <si>
    <t>1.950,51</t>
  </si>
  <si>
    <t>1.962,40</t>
  </si>
  <si>
    <t>1.967,66</t>
  </si>
  <si>
    <t>1.994,35</t>
  </si>
  <si>
    <t>1.992,94</t>
  </si>
  <si>
    <t>2.003,12</t>
  </si>
  <si>
    <t>1.994,58</t>
  </si>
  <si>
    <t>2.002,54</t>
  </si>
  <si>
    <t>2.028,21</t>
  </si>
  <si>
    <t>2.002,41</t>
  </si>
  <si>
    <t>1.998,87</t>
  </si>
  <si>
    <t>1.993,66</t>
  </si>
  <si>
    <t>2.026,85</t>
  </si>
  <si>
    <t>2.016,71</t>
  </si>
  <si>
    <t>2.011,67</t>
  </si>
  <si>
    <t>2.026,92</t>
  </si>
  <si>
    <t>1.998,41</t>
  </si>
  <si>
    <t>1.979,57</t>
  </si>
  <si>
    <t>1.944,72</t>
  </si>
  <si>
    <t>1.932,17</t>
  </si>
  <si>
    <t>1.916,50</t>
  </si>
  <si>
    <t>1.920,29</t>
  </si>
  <si>
    <t>1.942,72</t>
  </si>
  <si>
    <t>1.916,29</t>
  </si>
  <si>
    <t>1.944,70</t>
  </si>
  <si>
    <t>1.947,88</t>
  </si>
  <si>
    <t>1.977,95</t>
  </si>
  <si>
    <t>1.971,23</t>
  </si>
  <si>
    <t>2.020,23</t>
  </si>
  <si>
    <t>2.054,69</t>
  </si>
  <si>
    <t>2.056,32</t>
  </si>
  <si>
    <t>2.025,69</t>
  </si>
  <si>
    <t>2.008,61</t>
  </si>
  <si>
    <t>1.995,90</t>
  </si>
  <si>
    <t>2.021,88</t>
  </si>
  <si>
    <t>2.023,71</t>
  </si>
  <si>
    <t>2.032,54</t>
  </si>
  <si>
    <t>2.013,16</t>
  </si>
  <si>
    <t>2.039,77</t>
  </si>
  <si>
    <t>2.051,04</t>
  </si>
  <si>
    <t>2.061,53</t>
  </si>
  <si>
    <t>2.048,07</t>
  </si>
  <si>
    <t>2.042,72</t>
  </si>
  <si>
    <t>2.036,96</t>
  </si>
  <si>
    <t>2.014,37</t>
  </si>
  <si>
    <t>1.992,59</t>
  </si>
  <si>
    <t>2.001,25</t>
  </si>
  <si>
    <t>2.000,14</t>
  </si>
  <si>
    <t>1.973,96</t>
  </si>
  <si>
    <t>1.974,24</t>
  </si>
  <si>
    <t>2.024,84</t>
  </si>
  <si>
    <t>2.047,42</t>
  </si>
  <si>
    <t>2.056,89</t>
  </si>
  <si>
    <t>2.049,00</t>
  </si>
  <si>
    <t>2.059,87</t>
  </si>
  <si>
    <t>2.035,77</t>
  </si>
  <si>
    <t>2.056,46</t>
  </si>
  <si>
    <t>2.093,09</t>
  </si>
  <si>
    <t>2.106,30</t>
  </si>
  <si>
    <t>2.127,72</t>
  </si>
  <si>
    <t>2.119,09</t>
  </si>
  <si>
    <t>2.128,21</t>
  </si>
  <si>
    <t>2.148,48</t>
  </si>
  <si>
    <t>2.137,08</t>
  </si>
  <si>
    <t>2.141,50</t>
  </si>
  <si>
    <t>2.161,49</t>
  </si>
  <si>
    <t>2.162,19</t>
  </si>
  <si>
    <t>2.173,98</t>
  </si>
  <si>
    <t>2.189,61</t>
  </si>
  <si>
    <t>2.218,77</t>
  </si>
  <si>
    <t>2.210,51</t>
  </si>
  <si>
    <t>2.226,61</t>
  </si>
  <si>
    <t>2.217,56</t>
  </si>
  <si>
    <t>2.231,68</t>
  </si>
  <si>
    <t>2.217,39</t>
  </si>
  <si>
    <t>2.234,14</t>
  </si>
  <si>
    <t>2.266,05</t>
  </si>
  <si>
    <t>2.229,20</t>
  </si>
  <si>
    <t>2.146,09</t>
  </si>
  <si>
    <t>2.162,25</t>
  </si>
  <si>
    <t>2.170,09</t>
  </si>
  <si>
    <t>2.178,73</t>
  </si>
  <si>
    <t>2.189,07</t>
  </si>
  <si>
    <t>2.195,19</t>
  </si>
  <si>
    <t>2.212,00</t>
  </si>
  <si>
    <t>2.218,61</t>
  </si>
  <si>
    <t>2.237,49</t>
  </si>
  <si>
    <t>2.211,25</t>
  </si>
  <si>
    <t>2.213,93</t>
  </si>
  <si>
    <t>2.220,35</t>
  </si>
  <si>
    <t>2.263,90</t>
  </si>
  <si>
    <t>2.285,43</t>
  </si>
  <si>
    <t>2.206,33</t>
  </si>
  <si>
    <t>2.182,98</t>
  </si>
  <si>
    <t>2.189,43</t>
  </si>
  <si>
    <t>2.177,86</t>
  </si>
  <si>
    <t>2.173,18</t>
  </si>
  <si>
    <t>2.174,64</t>
  </si>
  <si>
    <t>2.212,33</t>
  </si>
  <si>
    <t>2.226,36</t>
  </si>
  <si>
    <t>2.215,69</t>
  </si>
  <si>
    <t>2.231,41</t>
  </si>
  <si>
    <t>2.237,23</t>
  </si>
  <si>
    <t>2.229,05</t>
  </si>
  <si>
    <t>2.247,02</t>
  </si>
  <si>
    <t>2.226,89</t>
  </si>
  <si>
    <t>2.208,53</t>
  </si>
  <si>
    <t>2.207,02</t>
  </si>
  <si>
    <t>2.160,51</t>
  </si>
  <si>
    <t>2.158,33</t>
  </si>
  <si>
    <t>2.128,99</t>
  </si>
  <si>
    <t>2.121,87</t>
  </si>
  <si>
    <t>2.104,91</t>
  </si>
  <si>
    <t>2.094,65</t>
  </si>
  <si>
    <t>2.098,15</t>
  </si>
  <si>
    <t>2.085,75</t>
  </si>
  <si>
    <t>2.066,18</t>
  </si>
  <si>
    <t>2.038,29</t>
  </si>
  <si>
    <t>2.042,76</t>
  </si>
  <si>
    <t>2.028,92</t>
  </si>
  <si>
    <t>2.017,06</t>
  </si>
  <si>
    <t>2.021,99</t>
  </si>
  <si>
    <t>2.031,92</t>
  </si>
  <si>
    <t>2.044,03</t>
  </si>
  <si>
    <t>2.011,58</t>
  </si>
  <si>
    <t>1.967,93</t>
  </si>
  <si>
    <t>1.952,69</t>
  </si>
  <si>
    <t>1.968,77</t>
  </si>
  <si>
    <t>1.996,87</t>
  </si>
  <si>
    <t>1.989,64</t>
  </si>
  <si>
    <t>1.979,80</t>
  </si>
  <si>
    <t>1.974,81</t>
  </si>
  <si>
    <t>1.977,19</t>
  </si>
  <si>
    <t>1.962,79</t>
  </si>
  <si>
    <t>1.957,09</t>
  </si>
  <si>
    <t>1.967,50</t>
  </si>
  <si>
    <t>1.969,11</t>
  </si>
  <si>
    <t>1.956,95</t>
  </si>
  <si>
    <t>1.966,39</t>
  </si>
  <si>
    <t>1.976,37</t>
  </si>
  <si>
    <t>1.993,35</t>
  </si>
  <si>
    <t>2.001,42</t>
  </si>
  <si>
    <t>2.001,10</t>
  </si>
  <si>
    <t>1.980,02</t>
  </si>
  <si>
    <t>1.983,88</t>
  </si>
  <si>
    <t>1.975,85</t>
  </si>
  <si>
    <t>1.985,02</t>
  </si>
  <si>
    <t>1.986,80</t>
  </si>
  <si>
    <t>1.978,00</t>
  </si>
  <si>
    <t>1.996,12</t>
  </si>
  <si>
    <t>1.980,68</t>
  </si>
  <si>
    <t>1.975,52</t>
  </si>
  <si>
    <t>1.997,94</t>
  </si>
  <si>
    <t>2.025,30</t>
  </si>
  <si>
    <t>1.997,67</t>
  </si>
  <si>
    <t>1.986,97</t>
  </si>
  <si>
    <t>1.981,96</t>
  </si>
  <si>
    <t>1.996,58</t>
  </si>
  <si>
    <t>2.004,48</t>
  </si>
  <si>
    <t>2.019,90</t>
  </si>
  <si>
    <t>2.028,25</t>
  </si>
  <si>
    <t>2.050,77</t>
  </si>
  <si>
    <t>2.053,75</t>
  </si>
  <si>
    <t>2.039,53</t>
  </si>
  <si>
    <t>2.017,38</t>
  </si>
  <si>
    <t>2.003,77</t>
  </si>
  <si>
    <t>1.976,91</t>
  </si>
  <si>
    <t>1.971,59</t>
  </si>
  <si>
    <t>1.985,69</t>
  </si>
  <si>
    <t>1.983,59</t>
  </si>
  <si>
    <t>1.989,51</t>
  </si>
  <si>
    <t>1.979,09</t>
  </si>
  <si>
    <t>1.959,72</t>
  </si>
  <si>
    <t>1.970,07</t>
  </si>
  <si>
    <t>1.969,19</t>
  </si>
  <si>
    <t>1.975,80</t>
  </si>
  <si>
    <t>1.977,28</t>
  </si>
  <si>
    <t>1.967,18</t>
  </si>
  <si>
    <t>1.942,67</t>
  </si>
  <si>
    <t>1.956,99</t>
  </si>
  <si>
    <t>1.944,31</t>
  </si>
  <si>
    <t>1.944,94</t>
  </si>
  <si>
    <t>1.919,15</t>
  </si>
  <si>
    <t>1.912,69</t>
  </si>
  <si>
    <t>1.947,36</t>
  </si>
  <si>
    <t>1.944,62</t>
  </si>
  <si>
    <t>1.954,45</t>
  </si>
  <si>
    <t>1.938,65</t>
  </si>
  <si>
    <t>1.938,52</t>
  </si>
  <si>
    <t>1.931,78</t>
  </si>
  <si>
    <t>1.926,90</t>
  </si>
  <si>
    <t>1.927,70</t>
  </si>
  <si>
    <t>1.915,09</t>
  </si>
  <si>
    <t>1.915,89</t>
  </si>
  <si>
    <t>1.936,07</t>
  </si>
  <si>
    <t>1.940,85</t>
  </si>
  <si>
    <t>1.935,88</t>
  </si>
  <si>
    <t>1.938,36</t>
  </si>
  <si>
    <t>1.913,12</t>
  </si>
  <si>
    <t>1.894,35</t>
  </si>
  <si>
    <t>1.882,41</t>
  </si>
  <si>
    <t>1.879,42</t>
  </si>
  <si>
    <t>1.895,64</t>
  </si>
  <si>
    <t>1.907,48</t>
  </si>
  <si>
    <t>1.896,62</t>
  </si>
  <si>
    <t>1.888,15</t>
  </si>
  <si>
    <t>1.857,23</t>
  </si>
  <si>
    <t>1.841,73</t>
  </si>
  <si>
    <t>1.884,41</t>
  </si>
  <si>
    <t>1.919,27</t>
  </si>
  <si>
    <t>1.896,70</t>
  </si>
  <si>
    <t>1.904,02</t>
  </si>
  <si>
    <t>1.902,70</t>
  </si>
  <si>
    <t>1.877,07</t>
  </si>
  <si>
    <t>1.889,75</t>
  </si>
  <si>
    <t>1.903,61</t>
  </si>
  <si>
    <t>1.951,55</t>
  </si>
  <si>
    <t>1.951,26</t>
  </si>
  <si>
    <t>1.915,54</t>
  </si>
  <si>
    <t>1.886,84</t>
  </si>
  <si>
    <t>1.890,78</t>
  </si>
  <si>
    <t>1.893,18</t>
  </si>
  <si>
    <t>1.899,01</t>
  </si>
  <si>
    <t>1.935,54</t>
  </si>
  <si>
    <t>1.927,58</t>
  </si>
  <si>
    <t>1.914,31</t>
  </si>
  <si>
    <t>1.898,75</t>
  </si>
  <si>
    <t>1.884,12</t>
  </si>
  <si>
    <t>1.868,43</t>
  </si>
  <si>
    <t>1.891,33</t>
  </si>
  <si>
    <t>1.891,52</t>
  </si>
  <si>
    <t>1.917,24</t>
  </si>
  <si>
    <t>1.909,00</t>
  </si>
  <si>
    <t>1.915,33</t>
  </si>
  <si>
    <t>1.901,90</t>
  </si>
  <si>
    <t>1.909,05</t>
  </si>
  <si>
    <t>1.885,34</t>
  </si>
  <si>
    <t>1.901,56</t>
  </si>
  <si>
    <t>1.906,48</t>
  </si>
  <si>
    <t>1.925,58</t>
  </si>
  <si>
    <t>1.953,05</t>
  </si>
  <si>
    <t>1.969,89</t>
  </si>
  <si>
    <t>1.934,77</t>
  </si>
  <si>
    <t>1.946,55</t>
  </si>
  <si>
    <t>1.955,47</t>
  </si>
  <si>
    <t>1.967,26</t>
  </si>
  <si>
    <t>1.950,08</t>
  </si>
  <si>
    <t>1.960,18</t>
  </si>
  <si>
    <t>1.930,14</t>
  </si>
  <si>
    <t>1.892,64</t>
  </si>
  <si>
    <t>1.907,78</t>
  </si>
  <si>
    <t>1.915,85</t>
  </si>
  <si>
    <t>1.932,80</t>
  </si>
  <si>
    <t>1.899,26</t>
  </si>
  <si>
    <t>1.906,90</t>
  </si>
  <si>
    <t>1.877,27</t>
  </si>
  <si>
    <t>1.858,85</t>
  </si>
  <si>
    <t>1.860,17</t>
  </si>
  <si>
    <t>1.857,09</t>
  </si>
  <si>
    <t>1.866,64</t>
  </si>
  <si>
    <t>1.856,77</t>
  </si>
  <si>
    <t>1.871,15</t>
  </si>
  <si>
    <t>1.868,10</t>
  </si>
  <si>
    <t>1.849,31</t>
  </si>
  <si>
    <t>1.866,23</t>
  </si>
  <si>
    <t>1.866,67</t>
  </si>
  <si>
    <t>1.879,89</t>
  </si>
  <si>
    <t>1.903,47</t>
  </si>
  <si>
    <t>1.904,50</t>
  </si>
  <si>
    <t>1.914,02</t>
  </si>
  <si>
    <t>1.890,79</t>
  </si>
  <si>
    <t>1.871,20</t>
  </si>
  <si>
    <t>1.855,06</t>
  </si>
  <si>
    <t>1.865,31</t>
  </si>
  <si>
    <t>1.876,54</t>
  </si>
  <si>
    <t>1.884,63</t>
  </si>
  <si>
    <t>1.883,00</t>
  </si>
  <si>
    <t>1.909,57</t>
  </si>
  <si>
    <t>1.878,29</t>
  </si>
  <si>
    <t>1.858,69</t>
  </si>
  <si>
    <t>1.832,84</t>
  </si>
  <si>
    <t>1.844,17</t>
  </si>
  <si>
    <t>1.840,17</t>
  </si>
  <si>
    <t>1.816,73</t>
  </si>
  <si>
    <t>1.803,89</t>
  </si>
  <si>
    <t>1.797,27</t>
  </si>
  <si>
    <t>1.822,38</t>
  </si>
  <si>
    <t>1.790,15</t>
  </si>
  <si>
    <t>1.793,37</t>
  </si>
  <si>
    <t>1.770,31</t>
  </si>
  <si>
    <t>1.753,86</t>
  </si>
  <si>
    <t>1.738,54</t>
  </si>
  <si>
    <t>1.726,04</t>
  </si>
  <si>
    <t>1.711,58</t>
  </si>
  <si>
    <t>1.730,83</t>
  </si>
  <si>
    <t>1.723,36</t>
  </si>
  <si>
    <t>1.744,27</t>
  </si>
  <si>
    <t>1.780,59</t>
  </si>
  <si>
    <t>1.787,93</t>
  </si>
  <si>
    <t>1.746,35</t>
  </si>
  <si>
    <t>1.758,26</t>
  </si>
  <si>
    <t>1.773,21</t>
  </si>
  <si>
    <t>1.784,92</t>
  </si>
  <si>
    <t>1.771,93</t>
  </si>
  <si>
    <t>1.705,01</t>
  </si>
  <si>
    <t>1.716,56</t>
  </si>
  <si>
    <t>1.717,98</t>
  </si>
  <si>
    <t>1.677,19</t>
  </si>
  <si>
    <t>1.645,56</t>
  </si>
  <si>
    <t>1.622,43</t>
  </si>
  <si>
    <t>1.608,36</t>
  </si>
  <si>
    <t>1.680,77</t>
  </si>
  <si>
    <t>1.684,78</t>
  </si>
  <si>
    <t>1.682,54</t>
  </si>
  <si>
    <t>1.748,57</t>
  </si>
  <si>
    <t>1.754,13</t>
  </si>
  <si>
    <t>1.734,56</t>
  </si>
  <si>
    <t>1.761,36</t>
  </si>
  <si>
    <t>1.763,38</t>
  </si>
  <si>
    <t>1.731,20</t>
  </si>
  <si>
    <t>1.734,21</t>
  </si>
  <si>
    <t>1.742,71</t>
  </si>
  <si>
    <t>1.747,85</t>
  </si>
  <si>
    <t>1.723,35</t>
  </si>
  <si>
    <t>1.719,16</t>
  </si>
  <si>
    <t>1.780,97</t>
  </si>
  <si>
    <t>1.754,71</t>
  </si>
  <si>
    <t>1.742,46</t>
  </si>
  <si>
    <t>1.708,70</t>
  </si>
  <si>
    <t>1.720,31</t>
  </si>
  <si>
    <t>1.732,89</t>
  </si>
  <si>
    <t>1.718,77</t>
  </si>
  <si>
    <t>1.741,14</t>
  </si>
  <si>
    <t>1.755,22</t>
  </si>
  <si>
    <t>1.787,23</t>
  </si>
  <si>
    <t>1.772,97</t>
  </si>
  <si>
    <t>1.771,05</t>
  </si>
  <si>
    <t>1.795,70</t>
  </si>
  <si>
    <t>1.828,30</t>
  </si>
  <si>
    <t>1.833,53</t>
  </si>
  <si>
    <t>1.810,05</t>
  </si>
  <si>
    <t>1.868,07</t>
  </si>
  <si>
    <t>1.826,72</t>
  </si>
  <si>
    <t>1.810,48</t>
  </si>
  <si>
    <t>1.739,80</t>
  </si>
  <si>
    <t>1.728,17</t>
  </si>
  <si>
    <t>1.739,96</t>
  </si>
  <si>
    <t>1.740,56</t>
  </si>
  <si>
    <t>1.746,94</t>
  </si>
  <si>
    <t>1.751,44</t>
  </si>
  <si>
    <t>1.754,36</t>
  </si>
  <si>
    <t>1.766,28</t>
  </si>
  <si>
    <t>1.763,60</t>
  </si>
  <si>
    <t>1.708,60</t>
  </si>
  <si>
    <t>1.712,13</t>
  </si>
  <si>
    <t>1.725,45</t>
  </si>
  <si>
    <t>1.712,10</t>
  </si>
  <si>
    <t>1.709,94</t>
  </si>
  <si>
    <t>1.722,62</t>
  </si>
  <si>
    <t>1.716,08</t>
  </si>
  <si>
    <t>1.717,00</t>
  </si>
  <si>
    <t>1.731,91</t>
  </si>
  <si>
    <t>1.720,81</t>
  </si>
  <si>
    <t>1.710,60</t>
  </si>
  <si>
    <t>1.728,44</t>
  </si>
  <si>
    <t>1.689,32</t>
  </si>
  <si>
    <t>1.679,49</t>
  </si>
  <si>
    <t>1.670,69</t>
  </si>
  <si>
    <t>1.652,47</t>
  </si>
  <si>
    <t>1.612,56</t>
  </si>
  <si>
    <t>1.626,97</t>
  </si>
  <si>
    <t>1.642,97</t>
  </si>
  <si>
    <t>1.630,51</t>
  </si>
  <si>
    <t>1.616,36</t>
  </si>
  <si>
    <t>1.639,64</t>
  </si>
  <si>
    <t>1.621,43</t>
  </si>
  <si>
    <t>1.640,70</t>
  </si>
  <si>
    <t>1.664,25</t>
  </si>
  <si>
    <t>1.699,72</t>
  </si>
  <si>
    <t>1.710,84</t>
  </si>
  <si>
    <t>1.729,20</t>
  </si>
  <si>
    <t>1.731,81</t>
  </si>
  <si>
    <t>1.716,26</t>
  </si>
  <si>
    <t>1.718,06</t>
  </si>
  <si>
    <t>1.718,90</t>
  </si>
  <si>
    <t>1.722,43</t>
  </si>
  <si>
    <t>1.714,18</t>
  </si>
  <si>
    <t>1.701,18</t>
  </si>
  <si>
    <t>1.698,16</t>
  </si>
  <si>
    <t>1.710,57</t>
  </si>
  <si>
    <t>1.690,82</t>
  </si>
  <si>
    <t>1.697,99</t>
  </si>
  <si>
    <t>1.733,17</t>
  </si>
  <si>
    <t>1.660,95</t>
  </si>
  <si>
    <t>1.658,13</t>
  </si>
  <si>
    <t>1.663,31</t>
  </si>
  <si>
    <t>1.695,57</t>
  </si>
  <si>
    <t>1.673,86</t>
  </si>
  <si>
    <t>1.691,24</t>
  </si>
  <si>
    <t>1.712,47</t>
  </si>
  <si>
    <t>1.704,11</t>
  </si>
  <si>
    <t>1.697,65</t>
  </si>
  <si>
    <t>1.697,87</t>
  </si>
  <si>
    <t>1.702,02</t>
  </si>
  <si>
    <t>1.690,44</t>
  </si>
  <si>
    <t>1.675,71</t>
  </si>
  <si>
    <t>1.663,74</t>
  </si>
  <si>
    <t>1.669,00</t>
  </si>
  <si>
    <t>1.636,72</t>
  </si>
  <si>
    <t>1.622,32</t>
  </si>
  <si>
    <t>1.604,50</t>
  </si>
  <si>
    <t>1.584,92</t>
  </si>
  <si>
    <t>1.595,61</t>
  </si>
  <si>
    <t>1.616,14</t>
  </si>
  <si>
    <t>1.635,69</t>
  </si>
  <si>
    <t>1.626,76</t>
  </si>
  <si>
    <t>1.650,08</t>
  </si>
  <si>
    <t>1.652,59</t>
  </si>
  <si>
    <t>1.641,22</t>
  </si>
  <si>
    <t>1.647,01</t>
  </si>
  <si>
    <t>1.623,99</t>
  </si>
  <si>
    <t>1.614,59</t>
  </si>
  <si>
    <t>1.595,00</t>
  </si>
  <si>
    <t>1.614,14</t>
  </si>
  <si>
    <t>1.621,27</t>
  </si>
  <si>
    <t>1.631,65</t>
  </si>
  <si>
    <t>1.641,05</t>
  </si>
  <si>
    <t>1.639,70</t>
  </si>
  <si>
    <t>1.654,55</t>
  </si>
  <si>
    <t>1.634,93</t>
  </si>
  <si>
    <t>1.631,99</t>
  </si>
  <si>
    <t>1.651,85</t>
  </si>
  <si>
    <t>1.657,23</t>
  </si>
  <si>
    <t>1.671,80</t>
  </si>
  <si>
    <t>1.663,03</t>
  </si>
  <si>
    <t>1.660,14</t>
  </si>
  <si>
    <t>1.664,66</t>
  </si>
  <si>
    <t>1.668,82</t>
  </si>
  <si>
    <t>1.657,29</t>
  </si>
  <si>
    <t>1.652,24</t>
  </si>
  <si>
    <t>1.653,09</t>
  </si>
  <si>
    <t>1.664,01</t>
  </si>
  <si>
    <t>1.646,89</t>
  </si>
  <si>
    <t>1.652,07</t>
  </si>
  <si>
    <t>1.638,07</t>
  </si>
  <si>
    <t>1.628,87</t>
  </si>
  <si>
    <t>1.643,41</t>
  </si>
  <si>
    <t>1.616,94</t>
  </si>
  <si>
    <t>1.609,19</t>
  </si>
  <si>
    <t>1.657,62</t>
  </si>
  <si>
    <t>1.660,98</t>
  </si>
  <si>
    <t>1.651,66</t>
  </si>
  <si>
    <t>1.655,40</t>
  </si>
  <si>
    <t>1.665,66</t>
  </si>
  <si>
    <t>1.659,33</t>
  </si>
  <si>
    <t>1.659,36</t>
  </si>
  <si>
    <t>1.678,55</t>
  </si>
  <si>
    <t>1.691,46</t>
  </si>
  <si>
    <t>1.677,57</t>
  </si>
  <si>
    <t>1.682,26</t>
  </si>
  <si>
    <t>1.704,62</t>
  </si>
  <si>
    <t>1.708,52</t>
  </si>
  <si>
    <t>1.714,31</t>
  </si>
  <si>
    <t>1.721,80</t>
  </si>
  <si>
    <t>1.688,34</t>
  </si>
  <si>
    <t>1.670,99</t>
  </si>
  <si>
    <t>1.677,22</t>
  </si>
  <si>
    <t>1.682,70</t>
  </si>
  <si>
    <t>1.662,64</t>
  </si>
  <si>
    <t>1.677,56</t>
  </si>
  <si>
    <t>1.710,24</t>
  </si>
  <si>
    <t>1.683,24</t>
  </si>
  <si>
    <t>1.656,59</t>
  </si>
  <si>
    <t>1.686,79</t>
  </si>
  <si>
    <t>1.677,70</t>
  </si>
  <si>
    <t>1.647,39</t>
  </si>
  <si>
    <t>1.678,19</t>
  </si>
  <si>
    <t>1.657,02</t>
  </si>
  <si>
    <t>1.667,60</t>
  </si>
  <si>
    <t>1.683,63</t>
  </si>
  <si>
    <t>1.695,64</t>
  </si>
  <si>
    <t>1.700,64</t>
  </si>
  <si>
    <t>1.681,47</t>
  </si>
  <si>
    <t>1.679,24</t>
  </si>
  <si>
    <t>1.661,90</t>
  </si>
  <si>
    <t>1.626,18</t>
  </si>
  <si>
    <t>1.612,84</t>
  </si>
  <si>
    <t>1.571,55</t>
  </si>
  <si>
    <t>1.581,84</t>
  </si>
  <si>
    <t>1.615,50</t>
  </si>
  <si>
    <t>1.618,62</t>
  </si>
  <si>
    <t>1.602,85</t>
  </si>
  <si>
    <t>1.628,64</t>
  </si>
  <si>
    <t>1.607,97</t>
  </si>
  <si>
    <t>1.611,69</t>
  </si>
  <si>
    <t>1.627,88</t>
  </si>
  <si>
    <t>1.664,70</t>
  </si>
  <si>
    <t>1.728,55</t>
  </si>
  <si>
    <t>1.760,55</t>
  </si>
  <si>
    <t>1.759,35</t>
  </si>
  <si>
    <t>1.807,70</t>
  </si>
  <si>
    <t>1.783,34</t>
  </si>
  <si>
    <t>1.758,97</t>
  </si>
  <si>
    <t>1.760,66</t>
  </si>
  <si>
    <t>1.746,23</t>
  </si>
  <si>
    <t>1.772,16</t>
  </si>
  <si>
    <t>1.792,70</t>
  </si>
  <si>
    <t>1.797,87</t>
  </si>
  <si>
    <t>1.809,67</t>
  </si>
  <si>
    <t>1.793,82</t>
  </si>
  <si>
    <t>1.800,59</t>
  </si>
  <si>
    <t>1.838,18</t>
  </si>
  <si>
    <t>1.802,80</t>
  </si>
  <si>
    <t>1.742,35</t>
  </si>
  <si>
    <t>1.748,55</t>
  </si>
  <si>
    <t>1.755,45</t>
  </si>
  <si>
    <t>1.656,02</t>
  </si>
  <si>
    <t>1.654,36</t>
  </si>
  <si>
    <t>1.625,31</t>
  </si>
  <si>
    <t>1.639,65</t>
  </si>
  <si>
    <t>1.647,71</t>
  </si>
  <si>
    <t>1.673,92</t>
  </si>
  <si>
    <t>1.642,37</t>
  </si>
  <si>
    <t>1.666,56</t>
  </si>
  <si>
    <t>1.618,17</t>
  </si>
  <si>
    <t>1.570,97</t>
  </si>
  <si>
    <t>1.576,40</t>
  </si>
  <si>
    <t>1.591,43</t>
  </si>
  <si>
    <t>1.563,21</t>
  </si>
  <si>
    <t>1.554,46</t>
  </si>
  <si>
    <t>1.533,09</t>
  </si>
  <si>
    <t>1.513,22</t>
  </si>
  <si>
    <t>1.515,37</t>
  </si>
  <si>
    <t>1.547,39</t>
  </si>
  <si>
    <t>1.480,73</t>
  </si>
  <si>
    <t>1.435,66</t>
  </si>
  <si>
    <t>1.432,94</t>
  </si>
  <si>
    <t>1.417,80</t>
  </si>
  <si>
    <t>1.408,54</t>
  </si>
  <si>
    <t>1.401,50</t>
  </si>
  <si>
    <t>1.398,20</t>
  </si>
  <si>
    <t>1.437,08</t>
  </si>
  <si>
    <t>1.449,13</t>
  </si>
  <si>
    <t>1.477,27</t>
  </si>
  <si>
    <t>1.413,79</t>
  </si>
  <si>
    <t>1.444,32</t>
  </si>
  <si>
    <t>1.424,99</t>
  </si>
  <si>
    <t>1.459,68</t>
  </si>
  <si>
    <t>1.455,04</t>
  </si>
  <si>
    <t>1.486,85</t>
  </si>
  <si>
    <t>1.475,22</t>
  </si>
  <si>
    <t>1.481,27</t>
  </si>
  <si>
    <t>1.529,20</t>
  </si>
  <si>
    <t>1.582,08</t>
  </si>
  <si>
    <t>1.606,84</t>
  </si>
  <si>
    <t>1.583,12</t>
  </si>
  <si>
    <t>1.578,38</t>
  </si>
  <si>
    <t>1.533,68</t>
  </si>
  <si>
    <t>1.531,69</t>
  </si>
  <si>
    <t>1.537,43</t>
  </si>
  <si>
    <t>1.529,57</t>
  </si>
  <si>
    <t>1.529,54</t>
  </si>
  <si>
    <t>1.538,93</t>
  </si>
  <si>
    <t>1.519,61</t>
  </si>
  <si>
    <t>1.507,10</t>
  </si>
  <si>
    <t>1.500,76</t>
  </si>
  <si>
    <t>1.492,27</t>
  </si>
  <si>
    <t>1.513,83</t>
  </si>
  <si>
    <t>1.514,78</t>
  </si>
  <si>
    <t>1.497,11</t>
  </si>
  <si>
    <t>1.495,26</t>
  </si>
  <si>
    <t>1.491,19</t>
  </si>
  <si>
    <t>1.488,47</t>
  </si>
  <si>
    <t>1.452,89</t>
  </si>
  <si>
    <t>1.439,58</t>
  </si>
  <si>
    <t>1.415,51</t>
  </si>
  <si>
    <t>1.394,27</t>
  </si>
  <si>
    <t>1.380,39</t>
  </si>
  <si>
    <t>1.372,92</t>
  </si>
  <si>
    <t>1.374,19</t>
  </si>
  <si>
    <t>1.383,35</t>
  </si>
  <si>
    <t>1.376,36</t>
  </si>
  <si>
    <t>1.384,72</t>
  </si>
  <si>
    <t>1.360,33</t>
  </si>
  <si>
    <t>1.377,09</t>
  </si>
  <si>
    <t>1.394,16</t>
  </si>
  <si>
    <t>1.383,93</t>
  </si>
  <si>
    <t>1.364,24</t>
  </si>
  <si>
    <t>1.384,33</t>
  </si>
  <si>
    <t>1.379,76</t>
  </si>
  <si>
    <t>1.403,48</t>
  </si>
  <si>
    <t>1.418,15</t>
  </si>
  <si>
    <t>1.384,66</t>
  </si>
  <si>
    <t>1.376,35</t>
  </si>
  <si>
    <t>1.399,99</t>
  </si>
  <si>
    <t>1.411,07</t>
  </si>
  <si>
    <t>1.408,28</t>
  </si>
  <si>
    <t>1.434,20</t>
  </si>
  <si>
    <t>1.436,05</t>
  </si>
  <si>
    <t>1.441,83</t>
  </si>
  <si>
    <t>1.412,83</t>
  </si>
  <si>
    <t>1.431,58</t>
  </si>
  <si>
    <t>1.448,63</t>
  </si>
  <si>
    <t>1.449,37</t>
  </si>
  <si>
    <t>1.477,31</t>
  </si>
  <si>
    <t>1.454,19</t>
  </si>
  <si>
    <t>1.458,52</t>
  </si>
  <si>
    <t>1.449,63</t>
  </si>
  <si>
    <t>1.468,55</t>
  </si>
  <si>
    <t>1.468,17</t>
  </si>
  <si>
    <t>1.464,76</t>
  </si>
  <si>
    <t>1.474,71</t>
  </si>
  <si>
    <t>1.457,34</t>
  </si>
  <si>
    <t>1.449,29</t>
  </si>
  <si>
    <t>1.400,35</t>
  </si>
  <si>
    <t>1.392,40</t>
  </si>
  <si>
    <t>1.400,71</t>
  </si>
  <si>
    <t>1.447,91</t>
  </si>
  <si>
    <t>1.443,32</t>
  </si>
  <si>
    <t>1.454,67</t>
  </si>
  <si>
    <t>1.446,60</t>
  </si>
  <si>
    <t>1.461,75</t>
  </si>
  <si>
    <t>1.447,50</t>
  </si>
  <si>
    <t>1.437,60</t>
  </si>
  <si>
    <t>1.425,18</t>
  </si>
  <si>
    <t>1.407,53</t>
  </si>
  <si>
    <t>1.398,85</t>
  </si>
  <si>
    <t>1.372,45</t>
  </si>
  <si>
    <t>1.348,21</t>
  </si>
  <si>
    <t>1.333,53</t>
  </si>
  <si>
    <t>1.334,66</t>
  </si>
  <si>
    <t>1.357,89</t>
  </si>
  <si>
    <t>1.378,98</t>
  </si>
  <si>
    <t>1.374,83</t>
  </si>
  <si>
    <t>1.379,61</t>
  </si>
  <si>
    <t>1.382,14</t>
  </si>
  <si>
    <t>1.369,83</t>
  </si>
  <si>
    <t>1.361,94</t>
  </si>
  <si>
    <t>1.388,41</t>
  </si>
  <si>
    <t>1.408,80</t>
  </si>
  <si>
    <t>1.406,58</t>
  </si>
  <si>
    <t>1.405,97</t>
  </si>
  <si>
    <t>1.422,53</t>
  </si>
  <si>
    <t>1.440,63</t>
  </si>
  <si>
    <t>1.474,72</t>
  </si>
  <si>
    <t>1.475,77</t>
  </si>
  <si>
    <t>1.483,41</t>
  </si>
  <si>
    <t>1.499,82</t>
  </si>
  <si>
    <t>1.494,92</t>
  </si>
  <si>
    <t>1.513,38</t>
  </si>
  <si>
    <t>1.516,75</t>
  </si>
  <si>
    <t>1.513,72</t>
  </si>
  <si>
    <t>1.489,53</t>
  </si>
  <si>
    <t>1.514,47</t>
  </si>
  <si>
    <t>1.514,33</t>
  </si>
  <si>
    <t>1.482,92</t>
  </si>
  <si>
    <t>1.476,38</t>
  </si>
  <si>
    <t>1.477,32</t>
  </si>
  <si>
    <t>1.473,18</t>
  </si>
  <si>
    <t>1.481,95</t>
  </si>
  <si>
    <t>1.518,83</t>
  </si>
  <si>
    <t>1.486,30</t>
  </si>
  <si>
    <t>1.495,09</t>
  </si>
  <si>
    <t>1.494,28</t>
  </si>
  <si>
    <t>1.486,38</t>
  </si>
  <si>
    <t>1.493,93</t>
  </si>
  <si>
    <t>1.501,18</t>
  </si>
  <si>
    <t>1.490,81</t>
  </si>
  <si>
    <t>1.485,39</t>
  </si>
  <si>
    <t>1.484,94</t>
  </si>
  <si>
    <t>1.470,70</t>
  </si>
  <si>
    <t>1.475,79</t>
  </si>
  <si>
    <t>1.472,83</t>
  </si>
  <si>
    <t>1.464,47</t>
  </si>
  <si>
    <t>1.432,03</t>
  </si>
  <si>
    <t>1.447,39</t>
  </si>
  <si>
    <t>1.425,95</t>
  </si>
  <si>
    <t>1.417,32</t>
  </si>
  <si>
    <t>1.449,36</t>
  </si>
  <si>
    <t>1.438,98</t>
  </si>
  <si>
    <t>1.430,54</t>
  </si>
  <si>
    <t>1.439,90</t>
  </si>
  <si>
    <t>1.425,58</t>
  </si>
  <si>
    <t>1.413,85</t>
  </si>
  <si>
    <t>1.392,30</t>
  </si>
  <si>
    <t>1.381,99</t>
  </si>
  <si>
    <t>1.389,11</t>
  </si>
  <si>
    <t>1.385,29</t>
  </si>
  <si>
    <t>1.375,31</t>
  </si>
  <si>
    <t>1.371,42</t>
  </si>
  <si>
    <t>1.363,48</t>
  </si>
  <si>
    <t>1.318,57</t>
  </si>
  <si>
    <t>1.298,29</t>
  </si>
  <si>
    <t>1.304,84</t>
  </si>
  <si>
    <t>1.304,78</t>
  </si>
  <si>
    <t>1.299,13</t>
  </si>
  <si>
    <t>1.280,12</t>
  </si>
  <si>
    <t>1.300,54</t>
  </si>
  <si>
    <t>1.329,11</t>
  </si>
  <si>
    <t>1.335,62</t>
  </si>
  <si>
    <t>1.356,54</t>
  </si>
  <si>
    <t>1.329,67</t>
  </si>
  <si>
    <t>1.322,60</t>
  </si>
  <si>
    <t>1.311,01</t>
  </si>
  <si>
    <t>1.344,86</t>
  </si>
  <si>
    <t>1.362,40</t>
  </si>
  <si>
    <t>1.367,71</t>
  </si>
  <si>
    <t>1.348,85</t>
  </si>
  <si>
    <t>1.352,33</t>
  </si>
  <si>
    <t>1.349,79</t>
  </si>
  <si>
    <t>1.382,41</t>
  </si>
  <si>
    <t>1.366,04</t>
  </si>
  <si>
    <t>1.373,33</t>
  </si>
  <si>
    <t>1.375,73</t>
  </si>
  <si>
    <t>1.369,29</t>
  </si>
  <si>
    <t>1.344,12</t>
  </si>
  <si>
    <t>1.331,93</t>
  </si>
  <si>
    <t>1.349,39</t>
  </si>
  <si>
    <t>1.324,44</t>
  </si>
  <si>
    <t>1.297,91</t>
  </si>
  <si>
    <t>1.307,34</t>
  </si>
  <si>
    <t>1.320,50</t>
  </si>
  <si>
    <t>1.319,02</t>
  </si>
  <si>
    <t>1.335,86</t>
  </si>
  <si>
    <t>1.283,70</t>
  </si>
  <si>
    <t>1.237,43</t>
  </si>
  <si>
    <t>1.248,56</t>
  </si>
  <si>
    <t>1.274,21</t>
  </si>
  <si>
    <t>1.308,70</t>
  </si>
  <si>
    <t>1.339,36</t>
  </si>
  <si>
    <t>1.337,98</t>
  </si>
  <si>
    <t>1.351,11</t>
  </si>
  <si>
    <t>1.288,81</t>
  </si>
  <si>
    <t>1.444,71</t>
  </si>
  <si>
    <t>1.448,70</t>
  </si>
  <si>
    <t>1.469,51</t>
  </si>
  <si>
    <t>1.478,64</t>
  </si>
  <si>
    <t>1.489,01</t>
  </si>
  <si>
    <t>1.487,64</t>
  </si>
  <si>
    <t>1.480,99</t>
  </si>
  <si>
    <t>1.485,60</t>
  </si>
  <si>
    <t>1.504,24</t>
  </si>
  <si>
    <t>1.507,49</t>
  </si>
  <si>
    <t>1.496,18</t>
  </si>
  <si>
    <t>1.478,62</t>
  </si>
  <si>
    <t>1.496,03</t>
  </si>
  <si>
    <t>1.483,57</t>
  </si>
  <si>
    <t>1.476,28</t>
  </si>
  <si>
    <t>1.478,48</t>
  </si>
  <si>
    <t>1.456,00</t>
  </si>
  <si>
    <t>1.441,16</t>
  </si>
  <si>
    <t>1.442,84</t>
  </si>
  <si>
    <t>1.454,45</t>
  </si>
  <si>
    <t>1.463,20</t>
  </si>
  <si>
    <t>1.462,99</t>
  </si>
  <si>
    <t>1.469,57</t>
  </si>
  <si>
    <t>1.478,23</t>
  </si>
  <si>
    <t>1.494,58</t>
  </si>
  <si>
    <t>1.496,90</t>
  </si>
  <si>
    <t>1.498,73</t>
  </si>
  <si>
    <t>1.504,68</t>
  </si>
  <si>
    <t>1.495,36</t>
  </si>
  <si>
    <t>1.486,88</t>
  </si>
  <si>
    <t>1.486,51</t>
  </si>
  <si>
    <t>1.469,64</t>
  </si>
  <si>
    <t>1.477,56</t>
  </si>
  <si>
    <t>1.469,19</t>
  </si>
  <si>
    <t>1.465,14</t>
  </si>
  <si>
    <t>1.462,67</t>
  </si>
  <si>
    <t>1.466,15</t>
  </si>
  <si>
    <t>1.504,08</t>
  </si>
  <si>
    <t>1.494,83</t>
  </si>
  <si>
    <t>1.501,47</t>
  </si>
  <si>
    <t>1.501,12</t>
  </si>
  <si>
    <t>1.497,23</t>
  </si>
  <si>
    <t>1.497,99</t>
  </si>
  <si>
    <t>1.486,91</t>
  </si>
  <si>
    <t>1.479,39</t>
  </si>
  <si>
    <t>1.470,22</t>
  </si>
  <si>
    <t>1.452,76</t>
  </si>
  <si>
    <t>1.449,74</t>
  </si>
  <si>
    <t>1.464,67</t>
  </si>
  <si>
    <t>1.464,14</t>
  </si>
  <si>
    <t>1.465,70</t>
  </si>
  <si>
    <t>1.448,67</t>
  </si>
  <si>
    <t>1.429,25</t>
  </si>
  <si>
    <t>1.439,26</t>
  </si>
  <si>
    <t>1.448,84</t>
  </si>
  <si>
    <t>1.473,26</t>
  </si>
  <si>
    <t>1.479,35</t>
  </si>
  <si>
    <t>1.475,42</t>
  </si>
  <si>
    <t>1.484,37</t>
  </si>
  <si>
    <t>1.502,41</t>
  </si>
  <si>
    <t>1.504,10</t>
  </si>
  <si>
    <t>1.494,07</t>
  </si>
  <si>
    <t>1.508,52</t>
  </si>
  <si>
    <t>1.511,19</t>
  </si>
  <si>
    <t>1.510,61</t>
  </si>
  <si>
    <t>1.493,79</t>
  </si>
  <si>
    <t>1.466,82</t>
  </si>
  <si>
    <t>1.500,41</t>
  </si>
  <si>
    <t>1.483,46</t>
  </si>
  <si>
    <t>1.489,55</t>
  </si>
  <si>
    <t>1.499,95</t>
  </si>
  <si>
    <t>1.515,15</t>
  </si>
  <si>
    <t>1.510,21</t>
  </si>
  <si>
    <t>1.516,00</t>
  </si>
  <si>
    <t>1.516,17</t>
  </si>
  <si>
    <t>1.511,51</t>
  </si>
  <si>
    <t>1.504,48</t>
  </si>
  <si>
    <t>1.502,46</t>
  </si>
  <si>
    <t>1.507,26</t>
  </si>
  <si>
    <t>1.528,76</t>
  </si>
  <si>
    <t>1.533,61</t>
  </si>
  <si>
    <t>1.533,35</t>
  </si>
  <si>
    <t>1.512,32</t>
  </si>
  <si>
    <t>1.531,57</t>
  </si>
  <si>
    <t>1.510,20</t>
  </si>
  <si>
    <t>1.513,03</t>
  </si>
  <si>
    <t>1.516,73</t>
  </si>
  <si>
    <t>1.501,01</t>
  </si>
  <si>
    <t>1.505,14</t>
  </si>
  <si>
    <t>1.480,20</t>
  </si>
  <si>
    <t>1.474,21</t>
  </si>
  <si>
    <t>1.456,49</t>
  </si>
  <si>
    <t>1.454,29</t>
  </si>
  <si>
    <t>1.471,73</t>
  </si>
  <si>
    <t>1.462,82</t>
  </si>
  <si>
    <t>1.471,89</t>
  </si>
  <si>
    <t>1.485,14</t>
  </si>
  <si>
    <t>1.479,59</t>
  </si>
  <si>
    <t>1.464,72</t>
  </si>
  <si>
    <t>1.467,62</t>
  </si>
  <si>
    <t>1.476,73</t>
  </si>
  <si>
    <t>1.487,19</t>
  </si>
  <si>
    <t>1.464,95</t>
  </si>
  <si>
    <t>1.473,03</t>
  </si>
  <si>
    <t>1.470,48</t>
  </si>
  <si>
    <t>1.440,74</t>
  </si>
  <si>
    <t>1.450,23</t>
  </si>
  <si>
    <t>1.454,12</t>
  </si>
  <si>
    <t>1.453,57</t>
  </si>
  <si>
    <t>1.451,54</t>
  </si>
  <si>
    <t>1.423,40</t>
  </si>
  <si>
    <t>1.422,40</t>
  </si>
  <si>
    <t>1.375,66</t>
  </si>
  <si>
    <t>1.373,82</t>
  </si>
  <si>
    <t>1.367,53</t>
  </si>
  <si>
    <t>1.371,89</t>
  </si>
  <si>
    <t>1.369,64</t>
  </si>
  <si>
    <t>1.374,21</t>
  </si>
  <si>
    <t>1.387,06</t>
  </si>
  <si>
    <t>1.393,21</t>
  </si>
  <si>
    <t>1.396,65</t>
  </si>
  <si>
    <t>1.376,60</t>
  </si>
  <si>
    <t>1.377,28</t>
  </si>
  <si>
    <t>1.382,32</t>
  </si>
  <si>
    <t>1.380,31</t>
  </si>
  <si>
    <t>1.391,37</t>
  </si>
  <si>
    <t>1.423,87</t>
  </si>
  <si>
    <t>1.407,86</t>
  </si>
  <si>
    <t>1.388,36</t>
  </si>
  <si>
    <t>1.382,72</t>
  </si>
  <si>
    <t>1.362,38</t>
  </si>
  <si>
    <t>1.362,91</t>
  </si>
  <si>
    <t>1.391,75</t>
  </si>
  <si>
    <t>1.392,15</t>
  </si>
  <si>
    <t>1.375,79</t>
  </si>
  <si>
    <t>1.387,31</t>
  </si>
  <si>
    <t>1.398,30</t>
  </si>
  <si>
    <t>1.403,14</t>
  </si>
  <si>
    <t>1.401,88</t>
  </si>
  <si>
    <t>1.407,41</t>
  </si>
  <si>
    <t>1.417,34</t>
  </si>
  <si>
    <t>1.415,52</t>
  </si>
  <si>
    <t>1.421,67</t>
  </si>
  <si>
    <t>1.416,63</t>
  </si>
  <si>
    <t>1.431,80</t>
  </si>
  <si>
    <t>1.410,10</t>
  </si>
  <si>
    <t>1.403,56</t>
  </si>
  <si>
    <t>1.368,11</t>
  </si>
  <si>
    <t>1.345,73</t>
  </si>
  <si>
    <t>1.348,88</t>
  </si>
  <si>
    <t>1.342,72</t>
  </si>
  <si>
    <t>1.349,21</t>
  </si>
  <si>
    <t>1.333,35</t>
  </si>
  <si>
    <t>1.337,92</t>
  </si>
  <si>
    <t>1.336,17</t>
  </si>
  <si>
    <t>1.330,46</t>
  </si>
  <si>
    <t>1.313,23</t>
  </si>
  <si>
    <t>1.320,39</t>
  </si>
  <si>
    <t>1.297,59</t>
  </si>
  <si>
    <t>1.290,26</t>
  </si>
  <si>
    <t>1.298,89</t>
  </si>
  <si>
    <t>1.323,57</t>
  </si>
  <si>
    <t>1.335,14</t>
  </si>
  <si>
    <t>1.325,27</t>
  </si>
  <si>
    <t>1.299,61</t>
  </si>
  <si>
    <t>1.281,89</t>
  </si>
  <si>
    <t>1.301,31</t>
  </si>
  <si>
    <t>1.335,25</t>
  </si>
  <si>
    <t>1.343,90</t>
  </si>
  <si>
    <t>1.316,92</t>
  </si>
  <si>
    <t>1.326,78</t>
  </si>
  <si>
    <t>1.341,62</t>
  </si>
  <si>
    <t>1.337,40</t>
  </si>
  <si>
    <t>1.350,17</t>
  </si>
  <si>
    <t>1.361,26</t>
  </si>
  <si>
    <t>1.361,43</t>
  </si>
  <si>
    <t>1.397,72</t>
  </si>
  <si>
    <t>1.378,29</t>
  </si>
  <si>
    <t>1.380,88</t>
  </si>
  <si>
    <t>1.448,42</t>
  </si>
  <si>
    <t>1.422,99</t>
  </si>
  <si>
    <t>1.406,86</t>
  </si>
  <si>
    <t>1.401,79</t>
  </si>
  <si>
    <t>1.373,65</t>
  </si>
  <si>
    <t>1.391,98</t>
  </si>
  <si>
    <t>1.405,76</t>
  </si>
  <si>
    <t>1.416,50</t>
  </si>
  <si>
    <t>1.426,25</t>
  </si>
  <si>
    <t>1.430,18</t>
  </si>
  <si>
    <t>1.413,43</t>
  </si>
  <si>
    <t>1.408,03</t>
  </si>
  <si>
    <t>1.376,56</t>
  </si>
  <si>
    <t>1.385,88</t>
  </si>
  <si>
    <t>1.362,57</t>
  </si>
  <si>
    <t>1.372,04</t>
  </si>
  <si>
    <t>1.372,20</t>
  </si>
  <si>
    <t>1.377,01</t>
  </si>
  <si>
    <t>1.339,91</t>
  </si>
  <si>
    <t>1.336,84</t>
  </si>
  <si>
    <t>1.338,43</t>
  </si>
  <si>
    <t>1.335,21</t>
  </si>
  <si>
    <t>1.335,89</t>
  </si>
  <si>
    <t>1.352,37</t>
  </si>
  <si>
    <t>1.359,69</t>
  </si>
  <si>
    <t>1.385,84</t>
  </si>
  <si>
    <t>1.401,73</t>
  </si>
  <si>
    <t>1.425,50</t>
  </si>
  <si>
    <t>1.425,49</t>
  </si>
  <si>
    <t>1.408,55</t>
  </si>
  <si>
    <t>1.416,69</t>
  </si>
  <si>
    <t>1.426,87</t>
  </si>
  <si>
    <t>1.427,94</t>
  </si>
  <si>
    <t>1.430,30</t>
  </si>
  <si>
    <t>1.428,47</t>
  </si>
  <si>
    <t>1.438,57</t>
  </si>
  <si>
    <t>1.434,18</t>
  </si>
  <si>
    <t>1.425,00</t>
  </si>
  <si>
    <t>1.417,00</t>
  </si>
  <si>
    <t>1.428,46</t>
  </si>
  <si>
    <t>1.441,36</t>
  </si>
  <si>
    <t>1.459,22</t>
  </si>
  <si>
    <t>1.459,03</t>
  </si>
  <si>
    <t>1.449,20</t>
  </si>
  <si>
    <t>1.495,11</t>
  </si>
  <si>
    <t>1.498,97</t>
  </si>
  <si>
    <t>1.496,37</t>
  </si>
  <si>
    <t>1.501,76</t>
  </si>
  <si>
    <t>1.504,05</t>
  </si>
  <si>
    <t>1.491,35</t>
  </si>
  <si>
    <t>1.484,22</t>
  </si>
  <si>
    <t>1.464,45</t>
  </si>
  <si>
    <t>1.473,54</t>
  </si>
  <si>
    <t>1.486,04</t>
  </si>
  <si>
    <t>1.487,17</t>
  </si>
  <si>
    <t>1.484,67</t>
  </si>
  <si>
    <t>1.503,66</t>
  </si>
  <si>
    <t>1.496,61</t>
  </si>
  <si>
    <t>1.493,71</t>
  </si>
  <si>
    <t>1.511,40</t>
  </si>
  <si>
    <t>1.522,69</t>
  </si>
  <si>
    <t>1.510,35</t>
  </si>
  <si>
    <t>1.508,17</t>
  </si>
  <si>
    <t>1.519,22</t>
  </si>
  <si>
    <t>1.537,93</t>
  </si>
  <si>
    <t>1.512,03</t>
  </si>
  <si>
    <t>1.515,89</t>
  </si>
  <si>
    <t>1.519,91</t>
  </si>
  <si>
    <t>1.525,88</t>
  </si>
  <si>
    <t>1.530,38</t>
  </si>
  <si>
    <t>1.540,36</t>
  </si>
  <si>
    <t>1.535,35</t>
  </si>
  <si>
    <t>1.547,22</t>
  </si>
  <si>
    <t>1.546,76</t>
  </si>
  <si>
    <t>1.543,43</t>
  </si>
  <si>
    <t>1.549,75</t>
  </si>
  <si>
    <t>1.562,93</t>
  </si>
  <si>
    <t>1.544,02</t>
  </si>
  <si>
    <t>1.533,77</t>
  </si>
  <si>
    <t>1.537,49</t>
  </si>
  <si>
    <t>1.525,36</t>
  </si>
  <si>
    <t>1.537,66</t>
  </si>
  <si>
    <t>1.540,55</t>
  </si>
  <si>
    <t>1.523,74</t>
  </si>
  <si>
    <t>1.514,86</t>
  </si>
  <si>
    <t>1.515,25</t>
  </si>
  <si>
    <t>1.510,84</t>
  </si>
  <si>
    <t>1.507,16</t>
  </si>
  <si>
    <t>1.516,01</t>
  </si>
  <si>
    <t>1.514,82</t>
  </si>
  <si>
    <t>1.477,87</t>
  </si>
  <si>
    <t>1.478,24</t>
  </si>
  <si>
    <t>1.478,61</t>
  </si>
  <si>
    <t>1.473,53</t>
  </si>
  <si>
    <t>1.477,44</t>
  </si>
  <si>
    <t>1.488,22</t>
  </si>
  <si>
    <t>1.478,83</t>
  </si>
  <si>
    <t>1.481,54</t>
  </si>
  <si>
    <t>1.469,53</t>
  </si>
  <si>
    <t>1.462,87</t>
  </si>
  <si>
    <t>1.466,51</t>
  </si>
  <si>
    <t>1.448,43</t>
  </si>
  <si>
    <t>1.447,72</t>
  </si>
  <si>
    <t>1.441,47</t>
  </si>
  <si>
    <t>1.438,54</t>
  </si>
  <si>
    <t>1.435,97</t>
  </si>
  <si>
    <t>1.411,83</t>
  </si>
  <si>
    <t>1.421,97</t>
  </si>
  <si>
    <t>1.388,31</t>
  </si>
  <si>
    <t>1.380,94</t>
  </si>
  <si>
    <t>1.394,87</t>
  </si>
  <si>
    <t>1.403,94</t>
  </si>
  <si>
    <t>1.413,15</t>
  </si>
  <si>
    <t>1.402,64</t>
  </si>
  <si>
    <t>1.405,70</t>
  </si>
  <si>
    <t>1.398,57</t>
  </si>
  <si>
    <t>1.383,66</t>
  </si>
  <si>
    <t>1.386,25</t>
  </si>
  <si>
    <t>1.372,19</t>
  </si>
  <si>
    <t>1.373,83</t>
  </si>
  <si>
    <t>1.407,90</t>
  </si>
  <si>
    <t>1.401,32</t>
  </si>
  <si>
    <t>1.407,79</t>
  </si>
  <si>
    <t>1.423,36</t>
  </si>
  <si>
    <t>1.446,46</t>
  </si>
  <si>
    <t>1.440,25</t>
  </si>
  <si>
    <t>1.430,91</t>
  </si>
  <si>
    <t>1.425,70</t>
  </si>
  <si>
    <t>1.421,75</t>
  </si>
  <si>
    <t>1.431,90</t>
  </si>
  <si>
    <t>1.446,00</t>
  </si>
  <si>
    <t>1.451,61</t>
  </si>
  <si>
    <t>1.455,31</t>
  </si>
  <si>
    <t>1.474,92</t>
  </si>
  <si>
    <t>1.460,06</t>
  </si>
  <si>
    <t>1.475,27</t>
  </si>
  <si>
    <t>1.474,30</t>
  </si>
  <si>
    <t>1.456,07</t>
  </si>
  <si>
    <t>1.443,42</t>
  </si>
  <si>
    <t>1.446,01</t>
  </si>
  <si>
    <t>1.463,12</t>
  </si>
  <si>
    <t>1.460,93</t>
  </si>
  <si>
    <t>1.472,94</t>
  </si>
  <si>
    <t>1.473,61</t>
  </si>
  <si>
    <t>1.477,60</t>
  </si>
  <si>
    <t>1.456,74</t>
  </si>
  <si>
    <t>1.472,50</t>
  </si>
  <si>
    <t>1.485,63</t>
  </si>
  <si>
    <t>1.490,21</t>
  </si>
  <si>
    <t>1.458,26</t>
  </si>
  <si>
    <t>1.453,09</t>
  </si>
  <si>
    <t>1.445,38</t>
  </si>
  <si>
    <t>1.482,61</t>
  </si>
  <si>
    <t>1.489,92</t>
  </si>
  <si>
    <t>1.496,65</t>
  </si>
  <si>
    <t>1.499,28</t>
  </si>
  <si>
    <t>1.499,12</t>
  </si>
  <si>
    <t>1.515,30</t>
  </si>
  <si>
    <t>1.530,36</t>
  </si>
  <si>
    <t>1.535,38</t>
  </si>
  <si>
    <t>1.472,60</t>
  </si>
  <si>
    <t>1.478,54</t>
  </si>
  <si>
    <t>1.478,05</t>
  </si>
  <si>
    <t>1.455,07</t>
  </si>
  <si>
    <t>1.421,62</t>
  </si>
  <si>
    <t>1.436,52</t>
  </si>
  <si>
    <t>1.439,31</t>
  </si>
  <si>
    <t>1.422,91</t>
  </si>
  <si>
    <t>1.429,82</t>
  </si>
  <si>
    <t>1.437,14</t>
  </si>
  <si>
    <t>1.450,81</t>
  </si>
  <si>
    <t>1.448,57</t>
  </si>
  <si>
    <t>1.454,08</t>
  </si>
  <si>
    <t>1.453,50</t>
  </si>
  <si>
    <t>1.446,84</t>
  </si>
  <si>
    <t>1.454,48</t>
  </si>
  <si>
    <t>1.428,75</t>
  </si>
  <si>
    <t>1.444,27</t>
  </si>
  <si>
    <t>1.451,87</t>
  </si>
  <si>
    <t>1.448,32</t>
  </si>
  <si>
    <t>1.462,57</t>
  </si>
  <si>
    <t>1.452,42</t>
  </si>
  <si>
    <t>1.441,59</t>
  </si>
  <si>
    <t>1.456,41</t>
  </si>
  <si>
    <t>1.449,49</t>
  </si>
  <si>
    <t>1.450,74</t>
  </si>
  <si>
    <t>1.439,06</t>
  </si>
  <si>
    <t>1.421,28</t>
  </si>
  <si>
    <t>1.397,05</t>
  </si>
  <si>
    <t>1.411,85</t>
  </si>
  <si>
    <t>1.407,02</t>
  </si>
  <si>
    <t>1.428,62</t>
  </si>
  <si>
    <t>1.384,06</t>
  </si>
  <si>
    <t>1.367,67</t>
  </si>
  <si>
    <t>1.365,75</t>
  </si>
  <si>
    <t>1.372,97</t>
  </si>
  <si>
    <t>1.415,38</t>
  </si>
  <si>
    <t>1.434,47</t>
  </si>
  <si>
    <t>1.426,29</t>
  </si>
  <si>
    <t>1.430,17</t>
  </si>
  <si>
    <t>1.422,03</t>
  </si>
  <si>
    <t>1.394,30</t>
  </si>
  <si>
    <t>1.405,15</t>
  </si>
  <si>
    <t>1.422,58</t>
  </si>
  <si>
    <t>1.414,62</t>
  </si>
  <si>
    <t>1.414,28</t>
  </si>
  <si>
    <t>1.435,76</t>
  </si>
  <si>
    <t>1.444,31</t>
  </si>
  <si>
    <t>1.437,45</t>
  </si>
  <si>
    <t>1.402,74</t>
  </si>
  <si>
    <t>1.387,52</t>
  </si>
  <si>
    <t>1.342,91</t>
  </si>
  <si>
    <t>1.365,93</t>
  </si>
  <si>
    <t>1.342,82</t>
  </si>
  <si>
    <t>1.330,15</t>
  </si>
  <si>
    <t>1.347,15</t>
  </si>
  <si>
    <t>1.363,58</t>
  </si>
  <si>
    <t>1.374,69</t>
  </si>
  <si>
    <t>1.389,97</t>
  </si>
  <si>
    <t>1.389,00</t>
  </si>
  <si>
    <t>1.375,23</t>
  </si>
  <si>
    <t>1.346,04</t>
  </si>
  <si>
    <t>1.346,43</t>
  </si>
  <si>
    <t>1.338,07</t>
  </si>
  <si>
    <t>1.332,92</t>
  </si>
  <si>
    <t>1.336,33</t>
  </si>
  <si>
    <t>1.313,21</t>
  </si>
  <si>
    <t>1.297,04</t>
  </si>
  <si>
    <t>1.305,86</t>
  </si>
  <si>
    <t>1.298,08</t>
  </si>
  <si>
    <t>1.306,42</t>
  </si>
  <si>
    <t>1.308,30</t>
  </si>
  <si>
    <t>1.327,08</t>
  </si>
  <si>
    <t>1.290,72</t>
  </si>
  <si>
    <t>1.281,60</t>
  </si>
  <si>
    <t>1.256,55</t>
  </si>
  <si>
    <t>1.301,09</t>
  </si>
  <si>
    <t>1.298,42</t>
  </si>
  <si>
    <t>1.271,48</t>
  </si>
  <si>
    <t>1.287,79</t>
  </si>
  <si>
    <t>1.335,10</t>
  </si>
  <si>
    <t>1.344,75</t>
  </si>
  <si>
    <t>1.337,42</t>
  </si>
  <si>
    <t>1.385,81</t>
  </si>
  <si>
    <t>1.392,00</t>
  </si>
  <si>
    <t>1.408,31</t>
  </si>
  <si>
    <t>1.384,02</t>
  </si>
  <si>
    <t>1.385,14</t>
  </si>
  <si>
    <t>1.386,41</t>
  </si>
  <si>
    <t>1.391,14</t>
  </si>
  <si>
    <t>1.442,71</t>
  </si>
  <si>
    <t>1.446,04</t>
  </si>
  <si>
    <t>1.473,50</t>
  </si>
  <si>
    <t>1.469,65</t>
  </si>
  <si>
    <t>1.447,06</t>
  </si>
  <si>
    <t>1.461,85</t>
  </si>
  <si>
    <t>1.457,40</t>
  </si>
  <si>
    <t>1.466,34</t>
  </si>
  <si>
    <t>1.505,10</t>
  </si>
  <si>
    <t>1.496,60</t>
  </si>
  <si>
    <t>1.471,61</t>
  </si>
  <si>
    <t>1.477,71</t>
  </si>
  <si>
    <t>1.502,65</t>
  </si>
  <si>
    <t>1.501,63</t>
  </si>
  <si>
    <t>1.505,77</t>
  </si>
  <si>
    <t>1.498,07</t>
  </si>
  <si>
    <t>1.510,49</t>
  </si>
  <si>
    <t>1.497,19</t>
  </si>
  <si>
    <t>1.525,11</t>
  </si>
  <si>
    <t>1.512,88</t>
  </si>
  <si>
    <t>1.550,05</t>
  </si>
  <si>
    <t>1.517,34</t>
  </si>
  <si>
    <t>1.494,86</t>
  </si>
  <si>
    <t>1.520,37</t>
  </si>
  <si>
    <t>1.554,28</t>
  </si>
  <si>
    <t>1.565,12</t>
  </si>
  <si>
    <t>1.540,97</t>
  </si>
  <si>
    <t>1.529,51</t>
  </si>
  <si>
    <t>1.551,78</t>
  </si>
  <si>
    <t>1.558,65</t>
  </si>
  <si>
    <t>1.586,41</t>
  </si>
  <si>
    <t>1.618,99</t>
  </si>
  <si>
    <t>1.626,63</t>
  </si>
  <si>
    <t>1.631,15</t>
  </si>
  <si>
    <t>1.611,88</t>
  </si>
  <si>
    <t>1.604,26</t>
  </si>
  <si>
    <t>1.606,33</t>
  </si>
  <si>
    <t>1.572,83</t>
  </si>
  <si>
    <t>1.562,19</t>
  </si>
  <si>
    <t>1.625,74</t>
  </si>
  <si>
    <t>1.608,08</t>
  </si>
  <si>
    <t>1.595,78</t>
  </si>
  <si>
    <t>1.597,67</t>
  </si>
  <si>
    <t>1.574,10</t>
  </si>
  <si>
    <t>1.592,66</t>
  </si>
  <si>
    <t>1.594,55</t>
  </si>
  <si>
    <t>1.538,17</t>
  </si>
  <si>
    <t>1.558,98</t>
  </si>
  <si>
    <t>1.579,19</t>
  </si>
  <si>
    <t>1.568,54</t>
  </si>
  <si>
    <t>1.570,36</t>
  </si>
  <si>
    <t>1.579,38</t>
  </si>
  <si>
    <t>1.562,13</t>
  </si>
  <si>
    <t>1.559,21</t>
  </si>
  <si>
    <t>1.525,17</t>
  </si>
  <si>
    <t>1.541,64</t>
  </si>
  <si>
    <t>1.555,11</t>
  </si>
  <si>
    <t>1.549,49</t>
  </si>
  <si>
    <t>1.562,87</t>
  </si>
  <si>
    <t>1.542,39</t>
  </si>
  <si>
    <t>1.539,36</t>
  </si>
  <si>
    <t>1.514,03</t>
  </si>
  <si>
    <t>1.496,30</t>
  </si>
  <si>
    <t>1.508,04</t>
  </si>
  <si>
    <t>1.514,72</t>
  </si>
  <si>
    <t>1.498,79</t>
  </si>
  <si>
    <t>1.488,70</t>
  </si>
  <si>
    <t>1.499,27</t>
  </si>
  <si>
    <t>1.491,15</t>
  </si>
  <si>
    <t>1.503,70</t>
  </si>
  <si>
    <t>1.493,70</t>
  </si>
  <si>
    <t>1.486,34</t>
  </si>
  <si>
    <t>1.464,42</t>
  </si>
  <si>
    <t>1.463,43</t>
  </si>
  <si>
    <t>1.464,53</t>
  </si>
  <si>
    <t>1.465,47</t>
  </si>
  <si>
    <t>1.476,88</t>
  </si>
  <si>
    <t>1.448,36</t>
  </si>
  <si>
    <t>1.440,60</t>
  </si>
  <si>
    <t>1.434,91</t>
  </si>
  <si>
    <t>1.447,59</t>
  </si>
  <si>
    <t>1.444,76</t>
  </si>
  <si>
    <t>1.402,23</t>
  </si>
  <si>
    <t>1.386,14</t>
  </si>
  <si>
    <t>1.390,08</t>
  </si>
  <si>
    <t>1.376,11</t>
  </si>
  <si>
    <t>1.385,66</t>
  </si>
  <si>
    <t>1.385,17</t>
  </si>
  <si>
    <t>1.409,84</t>
  </si>
  <si>
    <t>1.382,88</t>
  </si>
  <si>
    <t>1.383,42</t>
  </si>
  <si>
    <t>1.393,61</t>
  </si>
  <si>
    <t>1.372,42</t>
  </si>
  <si>
    <t>1.378,56</t>
  </si>
  <si>
    <t>1.349,96</t>
  </si>
  <si>
    <t>1.396,28</t>
  </si>
  <si>
    <t>1.456,36</t>
  </si>
  <si>
    <t>1.448,39</t>
  </si>
  <si>
    <t>1.457,90</t>
  </si>
  <si>
    <t>1.517,89</t>
  </si>
  <si>
    <t>1.505,27</t>
  </si>
  <si>
    <t>1.499,62</t>
  </si>
  <si>
    <t>1.466,22</t>
  </si>
  <si>
    <t>1.410,84</t>
  </si>
  <si>
    <t>1.392,75</t>
  </si>
  <si>
    <t>1.404,26</t>
  </si>
  <si>
    <t>1.401,91</t>
  </si>
  <si>
    <t>1.390,56</t>
  </si>
  <si>
    <t>1.460,56</t>
  </si>
  <si>
    <t>1.475,32</t>
  </si>
  <si>
    <t>1.487,84</t>
  </si>
  <si>
    <t>1.484,38</t>
  </si>
  <si>
    <t>1.484,97</t>
  </si>
  <si>
    <t>1.489,58</t>
  </si>
  <si>
    <t>1.470,80</t>
  </si>
  <si>
    <t>1.520,88</t>
  </si>
  <si>
    <t>1.521,01</t>
  </si>
  <si>
    <t>1.488,86</t>
  </si>
  <si>
    <t>1.456,29</t>
  </si>
  <si>
    <t>1.498,60</t>
  </si>
  <si>
    <t>1.526,57</t>
  </si>
  <si>
    <t>1.499,79</t>
  </si>
  <si>
    <t>1.462,17</t>
  </si>
  <si>
    <t>1.482,81</t>
  </si>
  <si>
    <t>1.447,01</t>
  </si>
  <si>
    <t>1.418,85</t>
  </si>
  <si>
    <t>1.420,50</t>
  </si>
  <si>
    <t>1.403,05</t>
  </si>
  <si>
    <t>1.431,92</t>
  </si>
  <si>
    <t>1.388,77</t>
  </si>
  <si>
    <t>1.396,51</t>
  </si>
  <si>
    <t>1.364,06</t>
  </si>
  <si>
    <t>1.380,86</t>
  </si>
  <si>
    <t>1.351,42</t>
  </si>
  <si>
    <t>1.318,29</t>
  </si>
  <si>
    <t>1.265,67</t>
  </si>
  <si>
    <t>1.267,77</t>
  </si>
  <si>
    <t>1.344,66</t>
  </si>
  <si>
    <t>1.366,54</t>
  </si>
  <si>
    <t>1.407,71</t>
  </si>
  <si>
    <t>1.377,87</t>
  </si>
  <si>
    <t>1.380,42</t>
  </si>
  <si>
    <t>1.346,86</t>
  </si>
  <si>
    <t>1.327,19</t>
  </si>
  <si>
    <t>1.389,43</t>
  </si>
  <si>
    <t>1.507,25</t>
  </si>
  <si>
    <t>1.519,95</t>
  </si>
  <si>
    <t>1.493,19</t>
  </si>
  <si>
    <t>1.511,50</t>
  </si>
  <si>
    <t>1.525,28</t>
  </si>
  <si>
    <t>1.504,92</t>
  </si>
  <si>
    <t>1.498,16</t>
  </si>
  <si>
    <t>1.518,22</t>
  </si>
  <si>
    <t>1.556,46</t>
  </si>
  <si>
    <t>1.546,52</t>
  </si>
  <si>
    <t>1.499,70</t>
  </si>
  <si>
    <t>1.492,83</t>
  </si>
  <si>
    <t>1.551,58</t>
  </si>
  <si>
    <t>1.546,05</t>
  </si>
  <si>
    <t>1.514,10</t>
  </si>
  <si>
    <t>1.512,36</t>
  </si>
  <si>
    <t>1.458,84</t>
  </si>
  <si>
    <t>1.442,51</t>
  </si>
  <si>
    <t>1.461,62</t>
  </si>
  <si>
    <t>1.444,11</t>
  </si>
  <si>
    <t>1.443,93</t>
  </si>
  <si>
    <t>1.438,74</t>
  </si>
  <si>
    <t>1.452,83</t>
  </si>
  <si>
    <t>1.509,19</t>
  </si>
  <si>
    <t>1.481,18</t>
  </si>
  <si>
    <t>1.510,69</t>
  </si>
  <si>
    <t>1.470,56</t>
  </si>
  <si>
    <t>1.438,91</t>
  </si>
  <si>
    <t>1.431,41</t>
  </si>
  <si>
    <t>1.497,81</t>
  </si>
  <si>
    <t>1.587,00</t>
  </si>
  <si>
    <t>1.620,68</t>
  </si>
  <si>
    <t>1.655,36</t>
  </si>
  <si>
    <t>1.713,25</t>
  </si>
  <si>
    <t>1.725,10</t>
  </si>
  <si>
    <t>1.705,18</t>
  </si>
  <si>
    <t>1.720,38</t>
  </si>
  <si>
    <t>1.706,28</t>
  </si>
  <si>
    <t>1.722,11</t>
  </si>
  <si>
    <t>1.726,93</t>
  </si>
  <si>
    <t>1.728,84</t>
  </si>
  <si>
    <t>1.729,00</t>
  </si>
  <si>
    <t>1.701,37</t>
  </si>
  <si>
    <t>1.700,13</t>
  </si>
  <si>
    <t>1.687,63</t>
  </si>
  <si>
    <t>1.714,60</t>
  </si>
  <si>
    <t>1.715,49</t>
  </si>
  <si>
    <t>1.714,19</t>
  </si>
  <si>
    <t>1.705,92</t>
  </si>
  <si>
    <t>1.701,48</t>
  </si>
  <si>
    <t>1.724,57</t>
  </si>
  <si>
    <t>1.740,53</t>
  </si>
  <si>
    <t>1.709,99</t>
  </si>
  <si>
    <t>1.706,12</t>
  </si>
  <si>
    <t>1.698,10</t>
  </si>
  <si>
    <t>1.666,59</t>
  </si>
  <si>
    <t>1.660,00</t>
  </si>
  <si>
    <t>1.651,50</t>
  </si>
  <si>
    <t>1.626,95</t>
  </si>
  <si>
    <t>1.633,99</t>
  </si>
  <si>
    <t>1.607,91</t>
  </si>
  <si>
    <t>1.640,13</t>
  </si>
  <si>
    <t>1.635,38</t>
  </si>
  <si>
    <t>1.626,14</t>
  </si>
  <si>
    <t>1.645,82</t>
  </si>
  <si>
    <t>1.671,10</t>
  </si>
  <si>
    <t>1.678,82</t>
  </si>
  <si>
    <t>1.681,66</t>
  </si>
  <si>
    <t>1.683,96</t>
  </si>
  <si>
    <t>1.692,34</t>
  </si>
  <si>
    <t>1.664,83</t>
  </si>
  <si>
    <t>1.662,71</t>
  </si>
  <si>
    <t>1.633,49</t>
  </si>
  <si>
    <t>1.633,02</t>
  </si>
  <si>
    <t>1.658,39</t>
  </si>
  <si>
    <t>1.650,68</t>
  </si>
  <si>
    <t>1.666,30</t>
  </si>
  <si>
    <t>1.644,99</t>
  </si>
  <si>
    <t>1.638,06</t>
  </si>
  <si>
    <t>1.606,21</t>
  </si>
  <si>
    <t>1.614,86</t>
  </si>
  <si>
    <t>1.598,82</t>
  </si>
  <si>
    <t>1.573,14</t>
  </si>
  <si>
    <t>1.603,97</t>
  </si>
  <si>
    <t>1.630,72</t>
  </si>
  <si>
    <t>1.608,66</t>
  </si>
  <si>
    <t>1.622,98</t>
  </si>
  <si>
    <t>1.632,23</t>
  </si>
  <si>
    <t>1.630,78</t>
  </si>
  <si>
    <t>1.654,78</t>
  </si>
  <si>
    <t>1.678,13</t>
  </si>
  <si>
    <t>1.681,01</t>
  </si>
  <si>
    <t>1.644,92</t>
  </si>
  <si>
    <t>1.657,54</t>
  </si>
  <si>
    <t>1.691,45</t>
  </si>
  <si>
    <t>1.741,84</t>
  </si>
  <si>
    <t>1.749,65</t>
  </si>
  <si>
    <t>1.744,95</t>
  </si>
  <si>
    <t>1.769,94</t>
  </si>
  <si>
    <t>1.793,96</t>
  </si>
  <si>
    <t>1.780,60</t>
  </si>
  <si>
    <t>1.783,38</t>
  </si>
  <si>
    <t>1.755,63</t>
  </si>
  <si>
    <t>1.714,07</t>
  </si>
  <si>
    <t>1.780,36</t>
  </si>
  <si>
    <t>1.781,51</t>
  </si>
  <si>
    <t>1.809,83</t>
  </si>
  <si>
    <t>1.799,94</t>
  </si>
  <si>
    <t>1.845,78</t>
  </si>
  <si>
    <t>1.844,33</t>
  </si>
  <si>
    <t>1.859,99</t>
  </si>
  <si>
    <t>1.848,21</t>
  </si>
  <si>
    <t>1.852,02</t>
  </si>
  <si>
    <t>1.843,43</t>
  </si>
  <si>
    <t>1.813,59</t>
  </si>
  <si>
    <t>1.815,60</t>
  </si>
  <si>
    <t>1.788,14</t>
  </si>
  <si>
    <t>1.810,90</t>
  </si>
  <si>
    <t>1.807,46</t>
  </si>
  <si>
    <t>1.795,40</t>
  </si>
  <si>
    <t>1.770,56</t>
  </si>
  <si>
    <t>1.741,34</t>
  </si>
  <si>
    <t>1.753,19</t>
  </si>
  <si>
    <t>1.747,32</t>
  </si>
  <si>
    <t>1.737,62</t>
  </si>
  <si>
    <t>1.700,54</t>
  </si>
  <si>
    <t>1.726,78</t>
  </si>
  <si>
    <t>1.719,95</t>
  </si>
  <si>
    <t>1.731,80</t>
  </si>
  <si>
    <t>1.779,24</t>
  </si>
  <si>
    <t>1.780,62</t>
  </si>
  <si>
    <t>1.764,96</t>
  </si>
  <si>
    <t>1.772,83</t>
  </si>
  <si>
    <t>1.765,38</t>
  </si>
  <si>
    <t>1.758,44</t>
  </si>
  <si>
    <t>1.777,84</t>
  </si>
  <si>
    <t>1.747,72</t>
  </si>
  <si>
    <t>1.715,20</t>
  </si>
  <si>
    <t>1.700,98</t>
  </si>
  <si>
    <t>1.712,63</t>
  </si>
  <si>
    <t>1.690,11</t>
  </si>
  <si>
    <t>1.692,91</t>
  </si>
  <si>
    <t>1.707,14</t>
  </si>
  <si>
    <t>1.695,98</t>
  </si>
  <si>
    <t>1.708,43</t>
  </si>
  <si>
    <t>1.713,93</t>
  </si>
  <si>
    <t>1.676,77</t>
  </si>
  <si>
    <t>1.723,32</t>
  </si>
  <si>
    <t>1.729,53</t>
  </si>
  <si>
    <t>1.767,31</t>
  </si>
  <si>
    <t>1.766,53</t>
  </si>
  <si>
    <t>1.749,78</t>
  </si>
  <si>
    <t>1.765,42</t>
  </si>
  <si>
    <t>1.755,95</t>
  </si>
  <si>
    <t>1.723,42</t>
  </si>
  <si>
    <t>1.735,01</t>
  </si>
  <si>
    <t>1.751,54</t>
  </si>
  <si>
    <t>1.746,55</t>
  </si>
  <si>
    <t>1.716,24</t>
  </si>
  <si>
    <t>1.720,70</t>
  </si>
  <si>
    <t>1.747,39</t>
  </si>
  <si>
    <t>1.733,89</t>
  </si>
  <si>
    <t>1.764,44</t>
  </si>
  <si>
    <t>1.765,30</t>
  </si>
  <si>
    <t>1.771,66</t>
  </si>
  <si>
    <t>1.744,74</t>
  </si>
  <si>
    <t>1.749,75</t>
  </si>
  <si>
    <t>1.759,46</t>
  </si>
  <si>
    <t>1.713,97</t>
  </si>
  <si>
    <t>1.687,99</t>
  </si>
  <si>
    <t>1.677,68</t>
  </si>
  <si>
    <t>1.663,55</t>
  </si>
  <si>
    <t>1.675,81</t>
  </si>
  <si>
    <t>1.684,52</t>
  </si>
  <si>
    <t>1.682,61</t>
  </si>
  <si>
    <t>1.673,83</t>
  </si>
  <si>
    <t>1.663,11</t>
  </si>
  <si>
    <t>1.666,84</t>
  </si>
  <si>
    <t>1.660,20</t>
  </si>
  <si>
    <t>1.670,26</t>
  </si>
  <si>
    <t>1.666,28</t>
  </si>
  <si>
    <t>1.662,45</t>
  </si>
  <si>
    <t>1.656,34</t>
  </si>
  <si>
    <t>1.660,62</t>
  </si>
  <si>
    <t>1.676,41</t>
  </si>
  <si>
    <t>1.672,57</t>
  </si>
  <si>
    <t>1.649,56</t>
  </si>
  <si>
    <t>1.632,37</t>
  </si>
  <si>
    <t>1.601,76</t>
  </si>
  <si>
    <t>1.565,52</t>
  </si>
  <si>
    <t>1.554,65</t>
  </si>
  <si>
    <t>1.566,41</t>
  </si>
  <si>
    <t>1.571,31</t>
  </si>
  <si>
    <t>1.561,97</t>
  </si>
  <si>
    <t>1.536,87</t>
  </si>
  <si>
    <t>1.550,42</t>
  </si>
  <si>
    <t>1.556,80</t>
  </si>
  <si>
    <t>1.552,21</t>
  </si>
  <si>
    <t>1.533,92</t>
  </si>
  <si>
    <t>1.526,64</t>
  </si>
  <si>
    <t>1.556,18</t>
  </si>
  <si>
    <t>1.541,10</t>
  </si>
  <si>
    <t>1.548,96</t>
  </si>
  <si>
    <t>1.556,43</t>
  </si>
  <si>
    <t>1.574,63</t>
  </si>
  <si>
    <t>1.594,72</t>
  </si>
  <si>
    <t>1.568,26</t>
  </si>
  <si>
    <t>1.540,11</t>
  </si>
  <si>
    <t>1.537,27</t>
  </si>
  <si>
    <t>1.533,70</t>
  </si>
  <si>
    <t>1.523,39</t>
  </si>
  <si>
    <t>1.506,60</t>
  </si>
  <si>
    <t>1.507,05</t>
  </si>
  <si>
    <t>1.524,83</t>
  </si>
  <si>
    <t>1.528,24</t>
  </si>
  <si>
    <t>1.519,30</t>
  </si>
  <si>
    <t>1.528,11</t>
  </si>
  <si>
    <t>1.493,49</t>
  </si>
  <si>
    <t>1.490,49</t>
  </si>
  <si>
    <t>1.500,65</t>
  </si>
  <si>
    <t>1.491,48</t>
  </si>
  <si>
    <t>1.489,06</t>
  </si>
  <si>
    <t>1.493,21</t>
  </si>
  <si>
    <t>1.477,78</t>
  </si>
  <si>
    <t>1.482,11</t>
  </si>
  <si>
    <t>1.468,31</t>
  </si>
  <si>
    <t>1.475,12</t>
  </si>
  <si>
    <t>1.474,03</t>
  </si>
  <si>
    <t>1.465,09</t>
  </si>
  <si>
    <t>1.455,63</t>
  </si>
  <si>
    <t>1.440,30</t>
  </si>
  <si>
    <t>1.419,18</t>
  </si>
  <si>
    <t>1.410,11</t>
  </si>
  <si>
    <t>1.418,67</t>
  </si>
  <si>
    <t>1.436,06</t>
  </si>
  <si>
    <t>1.430,12</t>
  </si>
  <si>
    <t>1.431,21</t>
  </si>
  <si>
    <t>1.433,90</t>
  </si>
  <si>
    <t>1.426,84</t>
  </si>
  <si>
    <t>1.417,65</t>
  </si>
  <si>
    <t>1.431,09</t>
  </si>
  <si>
    <t>1.436,38</t>
  </si>
  <si>
    <t>1.433,22</t>
  </si>
  <si>
    <t>1.441,58</t>
  </si>
  <si>
    <t>1.433,82</t>
  </si>
  <si>
    <t>1.437,47</t>
  </si>
  <si>
    <t>1.422,08</t>
  </si>
  <si>
    <t>1.398,70</t>
  </si>
  <si>
    <t>1.408,64</t>
  </si>
  <si>
    <t>1.410,16</t>
  </si>
  <si>
    <t>1.401,81</t>
  </si>
  <si>
    <t>1.394,57</t>
  </si>
  <si>
    <t>1.368,90</t>
  </si>
  <si>
    <t>1.370,77</t>
  </si>
  <si>
    <t>1.366,50</t>
  </si>
  <si>
    <t>1.356,43</t>
  </si>
  <si>
    <t>1.339,82</t>
  </si>
  <si>
    <t>1.366,76</t>
  </si>
  <si>
    <t>1.366,32</t>
  </si>
  <si>
    <t>1.375,11</t>
  </si>
  <si>
    <t>1.386,80</t>
  </si>
  <si>
    <t>1.391,47</t>
  </si>
  <si>
    <t>1.373,22</t>
  </si>
  <si>
    <t>1.371,46</t>
  </si>
  <si>
    <t>1.375,54</t>
  </si>
  <si>
    <t>1.376,88</t>
  </si>
  <si>
    <t>1.397,66</t>
  </si>
  <si>
    <t>1.419,20</t>
  </si>
  <si>
    <t>1.403,08</t>
  </si>
  <si>
    <t>1.414,65</t>
  </si>
  <si>
    <t>1.418,05</t>
  </si>
  <si>
    <t>1.412,25</t>
  </si>
  <si>
    <t>1.429,36</t>
  </si>
  <si>
    <t>1.397,12</t>
  </si>
  <si>
    <t>1.418,35</t>
  </si>
  <si>
    <t>1.394,89</t>
  </si>
  <si>
    <t>1.401,56</t>
  </si>
  <si>
    <t>1.396,92</t>
  </si>
  <si>
    <t>1.354,83</t>
  </si>
  <si>
    <t>1.328,71</t>
  </si>
  <si>
    <t>1.336,55</t>
  </si>
  <si>
    <t>1.340,20</t>
  </si>
  <si>
    <t>1.358,60</t>
  </si>
  <si>
    <t>1.367,91</t>
  </si>
  <si>
    <t>1.344,57</t>
  </si>
  <si>
    <t>1.324,17</t>
  </si>
  <si>
    <t>1.320,64</t>
  </si>
  <si>
    <t>1.327,77</t>
  </si>
  <si>
    <t>1.327,63</t>
  </si>
  <si>
    <t>1.292,19</t>
  </si>
  <si>
    <t>1.288,05</t>
  </si>
  <si>
    <t>1.254,65</t>
  </si>
  <si>
    <t>1.309,31</t>
  </si>
  <si>
    <t>1.323,29</t>
  </si>
  <si>
    <t>1.363,40</t>
  </si>
  <si>
    <t>1.347,58</t>
  </si>
  <si>
    <t>1.363,15</t>
  </si>
  <si>
    <t>1.377,97</t>
  </si>
  <si>
    <t>1.388,11</t>
  </si>
  <si>
    <t>1.406,21</t>
  </si>
  <si>
    <t>1.356,18</t>
  </si>
  <si>
    <t>1.369,59</t>
  </si>
  <si>
    <t>1.371,31</t>
  </si>
  <si>
    <t>1.336,09</t>
  </si>
  <si>
    <t>1.340,09</t>
  </si>
  <si>
    <t>1.315,13</t>
  </si>
  <si>
    <t>1.301,41</t>
  </si>
  <si>
    <t>1.322,00</t>
  </si>
  <si>
    <t>1.333,49</t>
  </si>
  <si>
    <t>1.350,48</t>
  </si>
  <si>
    <t>1.341,24</t>
  </si>
  <si>
    <t>1.325,49</t>
  </si>
  <si>
    <t>1.332,62</t>
  </si>
  <si>
    <t>1.309,09</t>
  </si>
  <si>
    <t>1.305,99</t>
  </si>
  <si>
    <t>1.265,18</t>
  </si>
  <si>
    <t>1.197,39</t>
  </si>
  <si>
    <t>1.269,37</t>
  </si>
  <si>
    <t>1.264,91</t>
  </si>
  <si>
    <t>1.263,99</t>
  </si>
  <si>
    <t>1.320,90</t>
  </si>
  <si>
    <t>1.362,32</t>
  </si>
  <si>
    <t>1.357,26</t>
  </si>
  <si>
    <t>1.352,01</t>
  </si>
  <si>
    <t>1.378,70</t>
  </si>
  <si>
    <t>1.391,87</t>
  </si>
  <si>
    <t>1.334,15</t>
  </si>
  <si>
    <t>1.288,61</t>
  </si>
  <si>
    <t>1.378,43</t>
  </si>
  <si>
    <t>1.393,07</t>
  </si>
  <si>
    <t>1.436,04</t>
  </si>
  <si>
    <t>1.455,14</t>
  </si>
  <si>
    <t>1.430,28</t>
  </si>
  <si>
    <t>1.464,17</t>
  </si>
  <si>
    <t>1.484,26</t>
  </si>
  <si>
    <t>1.443,36</t>
  </si>
  <si>
    <t>1.465,87</t>
  </si>
  <si>
    <t>1.473,92</t>
  </si>
  <si>
    <t>1.459,17</t>
  </si>
  <si>
    <t>1.495,08</t>
  </si>
  <si>
    <t>1.530,93</t>
  </si>
  <si>
    <t>1.526,61</t>
  </si>
  <si>
    <t>1.499,34</t>
  </si>
  <si>
    <t>1.502,66</t>
  </si>
  <si>
    <t>1.496,88</t>
  </si>
  <si>
    <t>1.476,59</t>
  </si>
  <si>
    <t>1.478,44</t>
  </si>
  <si>
    <t>1.498,64</t>
  </si>
  <si>
    <t>1.487,55</t>
  </si>
  <si>
    <t>1.480,17</t>
  </si>
  <si>
    <t>1.479,66</t>
  </si>
  <si>
    <t>1.450,15</t>
  </si>
  <si>
    <t>1.443,81</t>
  </si>
  <si>
    <t>1.440,20</t>
  </si>
  <si>
    <t>1.415,54</t>
  </si>
  <si>
    <t>1.406,66</t>
  </si>
  <si>
    <t>1.404,77</t>
  </si>
  <si>
    <t>1.410,61</t>
  </si>
  <si>
    <t>1.417,55</t>
  </si>
  <si>
    <t>1.421,09</t>
  </si>
  <si>
    <t>1.433,45</t>
  </si>
  <si>
    <t>1.435,31</t>
  </si>
  <si>
    <t>1.420,76</t>
  </si>
  <si>
    <t>1.400,19</t>
  </si>
  <si>
    <t>1.415,75</t>
  </si>
  <si>
    <t>1.395,91</t>
  </si>
  <si>
    <t>1.402,35</t>
  </si>
  <si>
    <t>1.412,55</t>
  </si>
  <si>
    <t>1.414,37</t>
  </si>
  <si>
    <t>1.384,44</t>
  </si>
  <si>
    <t>1.379,32</t>
  </si>
  <si>
    <t>1.368,09</t>
  </si>
  <si>
    <t>1.356,27</t>
  </si>
  <si>
    <t>1.332,64</t>
  </si>
  <si>
    <t>1.323,72</t>
  </si>
  <si>
    <t>1.306,46</t>
  </si>
  <si>
    <t>1.334,53</t>
  </si>
  <si>
    <t>1.353,75</t>
  </si>
  <si>
    <t>1.338,77</t>
  </si>
  <si>
    <t>1.354,09</t>
  </si>
  <si>
    <t>1.361,49</t>
  </si>
  <si>
    <t>1.319,22</t>
  </si>
  <si>
    <t>1.304,86</t>
  </si>
  <si>
    <t>1.329,35</t>
  </si>
  <si>
    <t>1.327,24</t>
  </si>
  <si>
    <t>1.338,16</t>
  </si>
  <si>
    <t>1.322,15</t>
  </si>
  <si>
    <t>1.355,64</t>
  </si>
  <si>
    <t>1.395,87</t>
  </si>
  <si>
    <t>1.431,08</t>
  </si>
  <si>
    <t>1.436,63</t>
  </si>
  <si>
    <t>1.419,42</t>
  </si>
  <si>
    <t>1.406,55</t>
  </si>
  <si>
    <t>1.391,25</t>
  </si>
  <si>
    <t>1.384,79</t>
  </si>
  <si>
    <t>1.415,86</t>
  </si>
  <si>
    <t>1.410,38</t>
  </si>
  <si>
    <t>1.435,90</t>
  </si>
  <si>
    <t>1.461,23</t>
  </si>
  <si>
    <t>1.484,03</t>
  </si>
  <si>
    <t>1.479,53</t>
  </si>
  <si>
    <t>1.452,67</t>
  </si>
  <si>
    <t>1.435,01</t>
  </si>
  <si>
    <t>1.427,67</t>
  </si>
  <si>
    <t>1.444,78</t>
  </si>
  <si>
    <t>1.370,01</t>
  </si>
  <si>
    <t>1.362,01</t>
  </si>
  <si>
    <t>1.368,51</t>
  </si>
  <si>
    <t>1.361,58</t>
  </si>
  <si>
    <t>1.357,11</t>
  </si>
  <si>
    <t>1.351,19</t>
  </si>
  <si>
    <t>1.366,78</t>
  </si>
  <si>
    <t>1.366,18</t>
  </si>
  <si>
    <t>1.368,43</t>
  </si>
  <si>
    <t>1.360,48</t>
  </si>
  <si>
    <t>1.388,59</t>
  </si>
  <si>
    <t>1.332,29</t>
  </si>
  <si>
    <t>1.317,33</t>
  </si>
  <si>
    <t>1.301,33</t>
  </si>
  <si>
    <t>1.304,61</t>
  </si>
  <si>
    <t>1.302,37</t>
  </si>
  <si>
    <t>1.310,97</t>
  </si>
  <si>
    <t>1.322,09</t>
  </si>
  <si>
    <t>1.342,58</t>
  </si>
  <si>
    <t>1.311,08</t>
  </si>
  <si>
    <t>1.325,76</t>
  </si>
  <si>
    <t>1.319,35</t>
  </si>
  <si>
    <t>1.284,95</t>
  </si>
  <si>
    <t>1.286,04</t>
  </si>
  <si>
    <t>1.268,92</t>
  </si>
  <si>
    <t>1.312,07</t>
  </si>
  <si>
    <t>1.331,12</t>
  </si>
  <si>
    <t>1.355,05</t>
  </si>
  <si>
    <t>1.335,52</t>
  </si>
  <si>
    <t>1.371,82</t>
  </si>
  <si>
    <t>1.353,61</t>
  </si>
  <si>
    <t>1.365,18</t>
  </si>
  <si>
    <t>1.310,27</t>
  </si>
  <si>
    <t>1.315,78</t>
  </si>
  <si>
    <t>1.316,19</t>
  </si>
  <si>
    <t>1.322,80</t>
  </si>
  <si>
    <t>1.241,92</t>
  </si>
  <si>
    <t>1.258,50</t>
  </si>
  <si>
    <t>1.218,42</t>
  </si>
  <si>
    <t>1.266,30</t>
  </si>
  <si>
    <t>1.237,18</t>
  </si>
  <si>
    <t>1.253,35</t>
  </si>
  <si>
    <t>1.333,32</t>
  </si>
  <si>
    <t>1.358,31</t>
  </si>
  <si>
    <t>1.365,09</t>
  </si>
  <si>
    <t>1.359,06</t>
  </si>
  <si>
    <t>1.373,20</t>
  </si>
  <si>
    <t>1.361,75</t>
  </si>
  <si>
    <t>1.365,24</t>
  </si>
  <si>
    <t>1.317,07</t>
  </si>
  <si>
    <t>1.341,64</t>
  </si>
  <si>
    <t>1.362,86</t>
  </si>
  <si>
    <t>1.320,70</t>
  </si>
  <si>
    <t>1.357,44</t>
  </si>
  <si>
    <t>1.308,14</t>
  </si>
  <si>
    <t>1.278,53</t>
  </si>
  <si>
    <t>1.226,17</t>
  </si>
  <si>
    <t>1.220,45</t>
  </si>
  <si>
    <t>1.178,17</t>
  </si>
  <si>
    <t>1.175,83</t>
  </si>
  <si>
    <t>1.211,44</t>
  </si>
  <si>
    <t>1.197,20</t>
  </si>
  <si>
    <t>1.212,75</t>
  </si>
  <si>
    <t>1.208,19</t>
  </si>
  <si>
    <t>1.187,86</t>
  </si>
  <si>
    <t>1.177,26</t>
  </si>
  <si>
    <t>1.198,83</t>
  </si>
  <si>
    <t>1.202,92</t>
  </si>
  <si>
    <t>1.165,11</t>
  </si>
  <si>
    <t>1.208,35</t>
  </si>
  <si>
    <t>1.205,12</t>
  </si>
  <si>
    <t>1.217,67</t>
  </si>
  <si>
    <t>1.203,97</t>
  </si>
  <si>
    <t>1.174,95</t>
  </si>
  <si>
    <t>1.175,15</t>
  </si>
  <si>
    <t>1.154,12</t>
  </si>
  <si>
    <t>1.159,95</t>
  </si>
  <si>
    <t>1.149,81</t>
  </si>
  <si>
    <t>1.111,92</t>
  </si>
  <si>
    <t>1.085,58</t>
  </si>
  <si>
    <t>1.093,72</t>
  </si>
  <si>
    <t>1.076,69</t>
  </si>
  <si>
    <t>1.104,98</t>
  </si>
  <si>
    <t>1.091,98</t>
  </si>
  <si>
    <t>1.111,33</t>
  </si>
  <si>
    <t>1.080,05</t>
  </si>
  <si>
    <t>1.099,77</t>
  </si>
  <si>
    <t>1.115,85</t>
  </si>
  <si>
    <t>1.120,54</t>
  </si>
  <si>
    <t>1.106,05</t>
  </si>
  <si>
    <t>1.062,87</t>
  </si>
  <si>
    <t>1.034,08</t>
  </si>
  <si>
    <t>1.035,45</t>
  </si>
  <si>
    <t>1.035,40</t>
  </si>
  <si>
    <t>1.072,74</t>
  </si>
  <si>
    <t>1.100,57</t>
  </si>
  <si>
    <t>1.086,41</t>
  </si>
  <si>
    <t>1.069,31</t>
  </si>
  <si>
    <t>1.101,19</t>
  </si>
  <si>
    <t>1.115,41</t>
  </si>
  <si>
    <t>1.092,00</t>
  </si>
  <si>
    <t>1.084,16</t>
  </si>
  <si>
    <t>1.102,10</t>
  </si>
  <si>
    <t>1.098,95</t>
  </si>
  <si>
    <t>1.053,30</t>
  </si>
  <si>
    <t>1.046,46</t>
  </si>
  <si>
    <t>986,80</t>
  </si>
  <si>
    <t>1.002,27</t>
  </si>
  <si>
    <t>1.036,27</t>
  </si>
  <si>
    <t>1.026,95</t>
  </si>
  <si>
    <t>1.031,37</t>
  </si>
  <si>
    <t>980,71</t>
  </si>
  <si>
    <t>1.002,88</t>
  </si>
  <si>
    <t>985,81</t>
  </si>
  <si>
    <t>966,18</t>
  </si>
  <si>
    <t>938,73</t>
  </si>
  <si>
    <t>941,21</t>
  </si>
  <si>
    <t>891,41</t>
  </si>
  <si>
    <t>881,15</t>
  </si>
  <si>
    <t>871,33</t>
  </si>
  <si>
    <t>896,20</t>
  </si>
  <si>
    <t>904,58</t>
  </si>
  <si>
    <t>927,01</t>
  </si>
  <si>
    <t>925,21</t>
  </si>
  <si>
    <t>974,07</t>
  </si>
  <si>
    <t>977,09</t>
  </si>
  <si>
    <t>1.012,48</t>
  </si>
  <si>
    <t>971,55</t>
  </si>
  <si>
    <t>989,30</t>
  </si>
  <si>
    <t>960,16</t>
  </si>
  <si>
    <t>961,15</t>
  </si>
  <si>
    <t>984,86</t>
  </si>
  <si>
    <t>917,30</t>
  </si>
  <si>
    <t>937,98</t>
  </si>
  <si>
    <t>1.017,29</t>
  </si>
  <si>
    <t>1.020,95</t>
  </si>
  <si>
    <t>1.039,43</t>
  </si>
  <si>
    <t>1.099,42</t>
  </si>
  <si>
    <t>1.078,10</t>
  </si>
  <si>
    <t>1.138,52</t>
  </si>
  <si>
    <t>1.133,69</t>
  </si>
  <si>
    <t>1.113,83</t>
  </si>
  <si>
    <t>1.120,32</t>
  </si>
  <si>
    <t>1.144,27</t>
  </si>
  <si>
    <t>1.120,46</t>
  </si>
  <si>
    <t>1.109,21</t>
  </si>
  <si>
    <t>1.198,58</t>
  </si>
  <si>
    <t>1.206,20</t>
  </si>
  <si>
    <t>1.123,38</t>
  </si>
  <si>
    <t>1.075,02</t>
  </si>
  <si>
    <t>1.059,60</t>
  </si>
  <si>
    <t>1.040,90</t>
  </si>
  <si>
    <t>1.050,95</t>
  </si>
  <si>
    <t>1.054,03</t>
  </si>
  <si>
    <t>1.034,37</t>
  </si>
  <si>
    <t>1.094,73</t>
  </si>
  <si>
    <t>1.041,84</t>
  </si>
  <si>
    <t>1.012,89</t>
  </si>
  <si>
    <t>1.002,19</t>
  </si>
  <si>
    <t>1.000,62</t>
  </si>
  <si>
    <t>1.007,88</t>
  </si>
  <si>
    <t>1.059,54</t>
  </si>
  <si>
    <t>1.028,91</t>
  </si>
  <si>
    <t>1.011,67</t>
  </si>
  <si>
    <t>986,12</t>
  </si>
  <si>
    <t>957,05</t>
  </si>
  <si>
    <t>957,77</t>
  </si>
  <si>
    <t>920,35</t>
  </si>
  <si>
    <t>922,01</t>
  </si>
  <si>
    <t>887,48</t>
  </si>
  <si>
    <t>902,45</t>
  </si>
  <si>
    <t>922,99</t>
  </si>
  <si>
    <t>928,14</t>
  </si>
  <si>
    <t>904,95</t>
  </si>
  <si>
    <t>877,21</t>
  </si>
  <si>
    <t>882,50</t>
  </si>
  <si>
    <t>932,90</t>
  </si>
  <si>
    <t>917,10</t>
  </si>
  <si>
    <t>906,00</t>
  </si>
  <si>
    <t>918,61</t>
  </si>
  <si>
    <t>904,86</t>
  </si>
  <si>
    <t>927,38</t>
  </si>
  <si>
    <t>922,68</t>
  </si>
  <si>
    <t>872,74</t>
  </si>
  <si>
    <t>843,34</t>
  </si>
  <si>
    <t>836,09</t>
  </si>
  <si>
    <t>837,94</t>
  </si>
  <si>
    <t>837,91</t>
  </si>
  <si>
    <t>787,22</t>
  </si>
  <si>
    <t>772,93</t>
  </si>
  <si>
    <t>763,36</t>
  </si>
  <si>
    <t>815,27</t>
  </si>
  <si>
    <t>849,53</t>
  </si>
  <si>
    <t>851,35</t>
  </si>
  <si>
    <t>815,79</t>
  </si>
  <si>
    <t>849,82</t>
  </si>
  <si>
    <t>792,05</t>
  </si>
  <si>
    <t>784,94</t>
  </si>
  <si>
    <t>743,05</t>
  </si>
  <si>
    <t>772,44</t>
  </si>
  <si>
    <t>762,75</t>
  </si>
  <si>
    <t>749,29</t>
  </si>
  <si>
    <t>728,23</t>
  </si>
  <si>
    <t>738,95</t>
  </si>
  <si>
    <t>750,19</t>
  </si>
  <si>
    <t>688,87</t>
  </si>
  <si>
    <t>671,91</t>
  </si>
  <si>
    <t>685,65</t>
  </si>
  <si>
    <t>654,14</t>
  </si>
  <si>
    <t>646,79</t>
  </si>
  <si>
    <t>666,05</t>
  </si>
  <si>
    <t>672,30</t>
  </si>
  <si>
    <t>632,78</t>
  </si>
  <si>
    <t>629,31</t>
  </si>
  <si>
    <t>631,66</t>
  </si>
  <si>
    <t>646,52</t>
  </si>
  <si>
    <t>627,95</t>
  </si>
  <si>
    <t>645,18</t>
  </si>
  <si>
    <t>711,99</t>
  </si>
  <si>
    <t>732,21</t>
  </si>
  <si>
    <t>690,34</t>
  </si>
  <si>
    <t>726,70</t>
  </si>
  <si>
    <t>728,01</t>
  </si>
  <si>
    <t>698,68</t>
  </si>
  <si>
    <t>656,09</t>
  </si>
  <si>
    <t>623,19</t>
  </si>
  <si>
    <t>635,89</t>
  </si>
  <si>
    <t>626,02</t>
  </si>
  <si>
    <t>626,41</t>
  </si>
  <si>
    <t>624,90</t>
  </si>
  <si>
    <t>619,25</t>
  </si>
  <si>
    <t>622,54</t>
  </si>
  <si>
    <t>602,90</t>
  </si>
  <si>
    <t>613,56</t>
  </si>
  <si>
    <t>553,62</t>
  </si>
  <si>
    <t>557,57</t>
  </si>
  <si>
    <t>583,39</t>
  </si>
  <si>
    <t>569,82</t>
  </si>
  <si>
    <t>586,97</t>
  </si>
  <si>
    <t>608,63</t>
  </si>
  <si>
    <t>605,69</t>
  </si>
  <si>
    <t>610,36</t>
  </si>
  <si>
    <t>655,16</t>
  </si>
  <si>
    <t>653,28</t>
  </si>
  <si>
    <t>635,40</t>
  </si>
  <si>
    <t>619,53</t>
  </si>
  <si>
    <t>617,83</t>
  </si>
  <si>
    <t>613,78</t>
  </si>
  <si>
    <t>608,55</t>
  </si>
  <si>
    <t>627,78</t>
  </si>
  <si>
    <t>645,21</t>
  </si>
  <si>
    <t>661,33</t>
  </si>
  <si>
    <t>633,63</t>
  </si>
  <si>
    <t>612,05</t>
  </si>
  <si>
    <t>608,06</t>
  </si>
  <si>
    <t>642,38</t>
  </si>
  <si>
    <t>644,62</t>
  </si>
  <si>
    <t>642,08</t>
  </si>
  <si>
    <t>620,53</t>
  </si>
  <si>
    <t>628,88</t>
  </si>
  <si>
    <t>618,64</t>
  </si>
  <si>
    <t>607,80</t>
  </si>
  <si>
    <t>618,28</t>
  </si>
  <si>
    <t>562,34</t>
  </si>
  <si>
    <t>567,94</t>
  </si>
  <si>
    <t>567,00</t>
  </si>
  <si>
    <t>579,91</t>
  </si>
  <si>
    <t>567,25</t>
  </si>
  <si>
    <t>611,32</t>
  </si>
  <si>
    <t>616,69</t>
  </si>
  <si>
    <t>588,02</t>
  </si>
  <si>
    <t>595,15</t>
  </si>
  <si>
    <t>604,87</t>
  </si>
  <si>
    <t>516,93</t>
  </si>
  <si>
    <t>533,70</t>
  </si>
  <si>
    <t>558,12</t>
  </si>
  <si>
    <t>579,17</t>
  </si>
  <si>
    <t>560,86</t>
  </si>
  <si>
    <t>592,07</t>
  </si>
  <si>
    <t>598,43</t>
  </si>
  <si>
    <t>647,80</t>
  </si>
  <si>
    <t>741,51</t>
  </si>
  <si>
    <t>725,93</t>
  </si>
  <si>
    <t>700,59</t>
  </si>
  <si>
    <t>775,19</t>
  </si>
  <si>
    <t>766,92</t>
  </si>
  <si>
    <t>731,96</t>
  </si>
  <si>
    <t>727,39</t>
  </si>
  <si>
    <t>608,88</t>
  </si>
  <si>
    <t>534,87</t>
  </si>
  <si>
    <t>513,62</t>
  </si>
  <si>
    <t>598,87</t>
  </si>
  <si>
    <t>628,12</t>
  </si>
  <si>
    <t>652,51</t>
  </si>
  <si>
    <t>626,42</t>
  </si>
  <si>
    <t>599,64</t>
  </si>
  <si>
    <t>626,85</t>
  </si>
  <si>
    <t>689,71</t>
  </si>
  <si>
    <t>755,22</t>
  </si>
  <si>
    <t>666,37</t>
  </si>
  <si>
    <t>700,37</t>
  </si>
  <si>
    <t>637,87</t>
  </si>
  <si>
    <t>744,76</t>
  </si>
  <si>
    <t>752,00</t>
  </si>
  <si>
    <t>924,55</t>
  </si>
  <si>
    <t>976,12</t>
  </si>
  <si>
    <t>1.017,17</t>
  </si>
  <si>
    <t>1.027,66</t>
  </si>
  <si>
    <t>1.019,64</t>
  </si>
  <si>
    <t>1.079,04</t>
  </si>
  <si>
    <t>1.095,51</t>
  </si>
  <si>
    <t>1.105,72</t>
  </si>
  <si>
    <t>1.071,18</t>
  </si>
  <si>
    <t>1.105,73</t>
  </si>
  <si>
    <t>853,93</t>
  </si>
  <si>
    <t>881,17</t>
  </si>
  <si>
    <t>1.067,45</t>
  </si>
  <si>
    <t>1.137,76</t>
  </si>
  <si>
    <t>1.073,02</t>
  </si>
  <si>
    <t>1.114,67</t>
  </si>
  <si>
    <t>1.158,07</t>
  </si>
  <si>
    <t>1.273,78</t>
  </si>
  <si>
    <t>1.234,71</t>
  </si>
  <si>
    <t>1.281,86</t>
  </si>
  <si>
    <t>1.324,99</t>
  </si>
  <si>
    <t>1.368,99</t>
  </si>
  <si>
    <t>1.366,24</t>
  </si>
  <si>
    <t>1.348,92</t>
  </si>
  <si>
    <t>1.365,29</t>
  </si>
  <si>
    <t>1.302,58</t>
  </si>
  <si>
    <t>1.292,92</t>
  </si>
  <si>
    <t>1.320,58</t>
  </si>
  <si>
    <t>1.394,53</t>
  </si>
  <si>
    <t>1.386,59</t>
  </si>
  <si>
    <t>1.361,54</t>
  </si>
  <si>
    <t>1.448,64</t>
  </si>
  <si>
    <t>1.460,20</t>
  </si>
  <si>
    <t>1.424,44</t>
  </si>
  <si>
    <t>1.449,34</t>
  </si>
  <si>
    <t>1.359,62</t>
  </si>
  <si>
    <t>1.434,89</t>
  </si>
  <si>
    <t>1.412,09</t>
  </si>
  <si>
    <t>1.397,46</t>
  </si>
  <si>
    <t>1.451,47</t>
  </si>
  <si>
    <t>1.492,55</t>
  </si>
  <si>
    <t>1.495,33</t>
  </si>
  <si>
    <t>1.501,20</t>
  </si>
  <si>
    <t>1.439,01</t>
  </si>
  <si>
    <t>1.456,16</t>
  </si>
  <si>
    <t>1.487,10</t>
  </si>
  <si>
    <t>1.573,53</t>
  </si>
  <si>
    <t>1.603,04</t>
  </si>
  <si>
    <t>1.606,11</t>
  </si>
  <si>
    <t>1.634,36</t>
  </si>
  <si>
    <t>1.623,09</t>
  </si>
  <si>
    <t>1.689,30</t>
  </si>
  <si>
    <t>1.640,90</t>
  </si>
  <si>
    <t>1.629,28</t>
  </si>
  <si>
    <t>1.666,47</t>
  </si>
  <si>
    <t>1.622,01</t>
  </si>
  <si>
    <t>1.659,57</t>
  </si>
  <si>
    <t>1.655,75</t>
  </si>
  <si>
    <t>1.665,04</t>
  </si>
  <si>
    <t>1.679,32</t>
  </si>
  <si>
    <t>1.666,75</t>
  </si>
  <si>
    <t>1.695,47</t>
  </si>
  <si>
    <t>1.709,17</t>
  </si>
  <si>
    <t>1.693,21</t>
  </si>
  <si>
    <t>1.753,67</t>
  </si>
  <si>
    <t>1.765,91</t>
  </si>
  <si>
    <t>1.757,46</t>
  </si>
  <si>
    <t>1.764,32</t>
  </si>
  <si>
    <t>1.761,80</t>
  </si>
  <si>
    <t>1.800,99</t>
  </si>
  <si>
    <t>1.829,22</t>
  </si>
  <si>
    <t>1.848,52</t>
  </si>
  <si>
    <t>1.851,09</t>
  </si>
  <si>
    <t>1.856,59</t>
  </si>
  <si>
    <t>1.831,99</t>
  </si>
  <si>
    <t>1.826,67</t>
  </si>
  <si>
    <t>1.811,29</t>
  </si>
  <si>
    <t>1.827,91</t>
  </si>
  <si>
    <t>1.812,59</t>
  </si>
  <si>
    <t>1.852,40</t>
  </si>
  <si>
    <t>1.842,98</t>
  </si>
  <si>
    <t>1.842,77</t>
  </si>
  <si>
    <t>1.901,09</t>
  </si>
  <si>
    <t>1.915,84</t>
  </si>
  <si>
    <t>1.925,24</t>
  </si>
  <si>
    <t>1.908,35</t>
  </si>
  <si>
    <t>1.871,25</t>
  </si>
  <si>
    <t>1.856,81</t>
  </si>
  <si>
    <t>1.894,91</t>
  </si>
  <si>
    <t>1.909,67</t>
  </si>
  <si>
    <t>1.894,85</t>
  </si>
  <si>
    <t>1.952,84</t>
  </si>
  <si>
    <t>1.930,76</t>
  </si>
  <si>
    <t>1.956,14</t>
  </si>
  <si>
    <t>1.943,88</t>
  </si>
  <si>
    <t>1.895,30</t>
  </si>
  <si>
    <t>1.904,20</t>
  </si>
  <si>
    <t>1.839,78</t>
  </si>
  <si>
    <t>1.822,00</t>
  </si>
  <si>
    <t>1.795,67</t>
  </si>
  <si>
    <t>1.739,26</t>
  </si>
  <si>
    <t>1.694,44</t>
  </si>
  <si>
    <t>1.688,31</t>
  </si>
  <si>
    <t>1.694,37</t>
  </si>
  <si>
    <t>1.667,35</t>
  </si>
  <si>
    <t>1.668,28</t>
  </si>
  <si>
    <t>1.675,34</t>
  </si>
  <si>
    <t>1.668,86</t>
  </si>
  <si>
    <t>1.646,75</t>
  </si>
  <si>
    <t>1.673,59</t>
  </si>
  <si>
    <t>1.680,96</t>
  </si>
  <si>
    <t>1.686,88</t>
  </si>
  <si>
    <t>1.706,63</t>
  </si>
  <si>
    <t>1.672,75</t>
  </si>
  <si>
    <t>1.690,59</t>
  </si>
  <si>
    <t>1.661,02</t>
  </si>
  <si>
    <t>1.638,29</t>
  </si>
  <si>
    <t>1.649,00</t>
  </si>
  <si>
    <t>1.684,56</t>
  </si>
  <si>
    <t>1.681,54</t>
  </si>
  <si>
    <t>1.655,59</t>
  </si>
  <si>
    <t>1.673,78</t>
  </si>
  <si>
    <t>1.635,04</t>
  </si>
  <si>
    <t>1.631,20</t>
  </si>
  <si>
    <t>1.652,86</t>
  </si>
  <si>
    <t>1.640,75</t>
  </si>
  <si>
    <t>1.628,43</t>
  </si>
  <si>
    <t>1.627,87</t>
  </si>
  <si>
    <t>1.618,61</t>
  </si>
  <si>
    <t>1.593,73</t>
  </si>
  <si>
    <t>1.594,02</t>
  </si>
  <si>
    <t>1.623,35</t>
  </si>
  <si>
    <t>1.576,47</t>
  </si>
  <si>
    <t>1.569,18</t>
  </si>
  <si>
    <t>1.602,52</t>
  </si>
  <si>
    <t>1.607,84</t>
  </si>
  <si>
    <t>1.582,02</t>
  </si>
  <si>
    <t>1.651,91</t>
  </si>
  <si>
    <t>1.647,52</t>
  </si>
  <si>
    <t>1.677,41</t>
  </si>
  <si>
    <t>1.674,47</t>
  </si>
  <si>
    <t>1.619,30</t>
  </si>
  <si>
    <t>1.652,01</t>
  </si>
  <si>
    <t>1.655,66</t>
  </si>
  <si>
    <t>1.636,20</t>
  </si>
  <si>
    <t>1.643,31</t>
  </si>
  <si>
    <t>1.660,42</t>
  </si>
  <si>
    <t>1.689,50</t>
  </si>
  <si>
    <t>1.710,73</t>
  </si>
  <si>
    <t>1.726,03</t>
  </si>
  <si>
    <t>1.721,11</t>
  </si>
  <si>
    <t>1.723,02</t>
  </si>
  <si>
    <t>1.683,43</t>
  </si>
  <si>
    <t>1.706,47</t>
  </si>
  <si>
    <t>1.692,38</t>
  </si>
  <si>
    <t>1.655,31</t>
  </si>
  <si>
    <t>1.687,90</t>
  </si>
  <si>
    <t>1.688,30</t>
  </si>
  <si>
    <t>1.665,47</t>
  </si>
  <si>
    <t>1.605,10</t>
  </si>
  <si>
    <t>1.568,88</t>
  </si>
  <si>
    <t>1.581,96</t>
  </si>
  <si>
    <t>1.631,10</t>
  </si>
  <si>
    <t>1.677,78</t>
  </si>
  <si>
    <t>1.640,49</t>
  </si>
  <si>
    <t>1.574,33</t>
  </si>
  <si>
    <t>1.642,63</t>
  </si>
  <si>
    <t>1.678,42</t>
  </si>
  <si>
    <t>1.635,33</t>
  </si>
  <si>
    <t>1.705,20</t>
  </si>
  <si>
    <t>1.661,99</t>
  </si>
  <si>
    <t>1.570,90</t>
  </si>
  <si>
    <t>1.636,79</t>
  </si>
  <si>
    <t>1.654,83</t>
  </si>
  <si>
    <t>1.788,34</t>
  </si>
  <si>
    <t>1.805,42</t>
  </si>
  <si>
    <t>1.839,04</t>
  </si>
  <si>
    <t>1.931,14</t>
  </si>
  <si>
    <t>1.914,48</t>
  </si>
  <si>
    <t>1.912,29</t>
  </si>
  <si>
    <t>1.906,86</t>
  </si>
  <si>
    <t>1.888,86</t>
  </si>
  <si>
    <t>1.907,39</t>
  </si>
  <si>
    <t>1.904,27</t>
  </si>
  <si>
    <t>1.918,75</t>
  </si>
  <si>
    <t>1.929,31</t>
  </si>
  <si>
    <t>1.931,20</t>
  </si>
  <si>
    <t>1.926,45</t>
  </si>
  <si>
    <t>1.899,42</t>
  </si>
  <si>
    <t>1.908,63</t>
  </si>
  <si>
    <t>1.887,61</t>
  </si>
  <si>
    <t>1.895,25</t>
  </si>
  <si>
    <t>1.928,99</t>
  </si>
  <si>
    <t>1.969,91</t>
  </si>
  <si>
    <t>1.951,38</t>
  </si>
  <si>
    <t>1.945,53</t>
  </si>
  <si>
    <t>1.913,38</t>
  </si>
  <si>
    <t>1.891,16</t>
  </si>
  <si>
    <t>1.895,39</t>
  </si>
  <si>
    <t>1.834,73</t>
  </si>
  <si>
    <t>1.838,78</t>
  </si>
  <si>
    <t>1.850,64</t>
  </si>
  <si>
    <t>1.822,59</t>
  </si>
  <si>
    <t>1.813,09</t>
  </si>
  <si>
    <t>1.791,89</t>
  </si>
  <si>
    <t>1.816,85</t>
  </si>
  <si>
    <t>1.793,03</t>
  </si>
  <si>
    <t>1.776,84</t>
  </si>
  <si>
    <t>1.785,39</t>
  </si>
  <si>
    <t>1.816,00</t>
  </si>
  <si>
    <t>1.805,84</t>
  </si>
  <si>
    <t>1.833,28</t>
  </si>
  <si>
    <t>1.855,98</t>
  </si>
  <si>
    <t>1.878,00</t>
  </si>
  <si>
    <t>1.868,62</t>
  </si>
  <si>
    <t>1.890,01</t>
  </si>
  <si>
    <t>0,25</t>
  </si>
  <si>
    <t>Полное фирменное наименование и сокращенное фирменное наименование</t>
  </si>
  <si>
    <t>Дата внесения в реестр</t>
  </si>
  <si>
    <t>Дата исключения из реестра</t>
  </si>
  <si>
    <t>Большой</t>
  </si>
  <si>
    <t>ВТБ</t>
  </si>
  <si>
    <t>САФМАР</t>
  </si>
  <si>
    <t>Социум</t>
  </si>
  <si>
    <t>Магнит</t>
  </si>
  <si>
    <t>Аквилон</t>
  </si>
  <si>
    <t>Стройкомплекс</t>
  </si>
  <si>
    <t>Алмазная осень</t>
  </si>
  <si>
    <t>Атомфонд</t>
  </si>
  <si>
    <t>Федерация</t>
  </si>
  <si>
    <t>Ростех</t>
  </si>
  <si>
    <t>Стальфонд</t>
  </si>
  <si>
    <t>Европейский пенсионный фонд</t>
  </si>
  <si>
    <t>Образование и наука</t>
  </si>
  <si>
    <t>Уралсиб</t>
  </si>
  <si>
    <t>Наше Будущее</t>
  </si>
  <si>
    <t>КИТ Финанс</t>
  </si>
  <si>
    <t>Согласие-ОПС</t>
  </si>
  <si>
    <t>Образование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</si>
</sst>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-mm-yyyy"/>
    <numFmt numFmtId="166" formatCode="d-m-yyyy"/>
    <numFmt numFmtId="167" formatCode="dd&quot;.&quot;mm&quot;.&quot;yyyy"/>
  </numFmts>
  <fonts count="20">
    <font>
      <sz val="10.0"/>
      <color rgb="FF000000"/>
      <name val="Arial"/>
    </font>
    <font>
      <color theme="1"/>
      <name val="Arial"/>
    </font>
    <font/>
    <font>
      <sz val="11.0"/>
      <color rgb="FF11A9CC"/>
      <name val="Arial"/>
    </font>
    <font>
      <name val="Arial"/>
    </font>
    <font>
      <b/>
      <color theme="1"/>
      <name val="Arial"/>
    </font>
    <font>
      <sz val="10.0"/>
      <color theme="1"/>
      <name val="Arial"/>
    </font>
    <font>
      <sz val="10.0"/>
      <color theme="1"/>
      <name val="Sans-serif"/>
    </font>
    <font>
      <sz val="10.0"/>
      <color theme="1"/>
      <name val="Serif"/>
    </font>
    <font>
      <sz val="10.0"/>
      <color rgb="FFF7981D"/>
      <name val="Arial"/>
    </font>
    <font>
      <sz val="10.0"/>
      <color theme="1"/>
      <name val="Monospace"/>
    </font>
    <font>
      <sz val="12.0"/>
      <color theme="1"/>
      <name val="Sans-serif"/>
    </font>
    <font>
      <sz val="14.0"/>
      <color theme="1"/>
      <name val="Serif"/>
    </font>
    <font>
      <sz val="8.0"/>
      <color theme="1"/>
      <name val="Arial"/>
    </font>
    <font>
      <sz val="13.0"/>
      <color theme="1"/>
      <name val="Sans-serif"/>
    </font>
    <font>
      <color theme="1"/>
      <name val="Sans-serif"/>
    </font>
    <font>
      <sz val="11.0"/>
      <color theme="1"/>
      <name val="Sans-serif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95B3D7"/>
        <bgColor rgb="FF95B3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3" numFmtId="0" xfId="0" applyFont="1"/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2" fontId="1" numFmtId="0" xfId="0" applyFont="1"/>
    <xf borderId="0" fillId="2" fontId="4" numFmtId="0" xfId="0" applyAlignment="1" applyFont="1">
      <alignment horizontal="center" vertical="bottom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Font="1"/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readingOrder="0"/>
    </xf>
    <xf borderId="0" fillId="5" fontId="1" numFmtId="3" xfId="0" applyAlignment="1" applyFill="1" applyFont="1" applyNumberFormat="1">
      <alignment horizontal="center" vertical="center"/>
    </xf>
    <xf borderId="0" fillId="5" fontId="1" numFmtId="3" xfId="0" applyAlignment="1" applyFont="1" applyNumberFormat="1">
      <alignment horizontal="center" readingOrder="0" vertical="center"/>
    </xf>
    <xf borderId="0" fillId="6" fontId="1" numFmtId="3" xfId="0" applyAlignment="1" applyFill="1" applyFont="1" applyNumberFormat="1">
      <alignment horizontal="center" readingOrder="0" vertical="center"/>
    </xf>
    <xf borderId="0" fillId="7" fontId="1" numFmtId="3" xfId="0" applyAlignment="1" applyFill="1" applyFont="1" applyNumberFormat="1">
      <alignment horizontal="center" vertical="center"/>
    </xf>
    <xf borderId="0" fillId="7" fontId="1" numFmtId="3" xfId="0" applyAlignment="1" applyFont="1" applyNumberFormat="1">
      <alignment horizontal="center" readingOrder="0" vertical="center"/>
    </xf>
    <xf borderId="0" fillId="8" fontId="1" numFmtId="0" xfId="0" applyAlignment="1" applyFill="1" applyFont="1">
      <alignment horizontal="center" vertical="center"/>
    </xf>
    <xf borderId="0" fillId="8" fontId="1" numFmtId="0" xfId="0" applyAlignment="1" applyFont="1">
      <alignment readingOrder="0" shrinkToFit="0" wrapText="1"/>
    </xf>
    <xf borderId="0" fillId="8" fontId="1" numFmtId="0" xfId="0" applyAlignment="1" applyFont="1">
      <alignment readingOrder="0" vertical="center"/>
    </xf>
    <xf borderId="0" fillId="8" fontId="1" numFmtId="0" xfId="0" applyAlignment="1" applyFont="1">
      <alignment vertical="center"/>
    </xf>
    <xf borderId="0" fillId="9" fontId="1" numFmtId="0" xfId="0" applyFill="1" applyFont="1"/>
    <xf borderId="0" fillId="9" fontId="1" numFmtId="0" xfId="0" applyAlignment="1" applyFont="1">
      <alignment readingOrder="0" shrinkToFit="0" wrapText="1"/>
    </xf>
    <xf borderId="0" fillId="10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5" numFmtId="3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1" numFmtId="164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/>
    </xf>
    <xf borderId="0" fillId="11" fontId="1" numFmtId="0" xfId="0" applyAlignment="1" applyFill="1" applyFont="1">
      <alignment horizontal="center"/>
    </xf>
    <xf borderId="0" fillId="11" fontId="1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readingOrder="0" vertical="center"/>
    </xf>
    <xf borderId="0" fillId="12" fontId="1" numFmtId="0" xfId="0" applyAlignment="1" applyFill="1" applyFont="1">
      <alignment horizontal="center" vertical="bottom"/>
    </xf>
    <xf borderId="0" fillId="12" fontId="1" numFmtId="165" xfId="0" applyAlignment="1" applyFont="1" applyNumberFormat="1">
      <alignment horizontal="center" readingOrder="0" vertical="bottom"/>
    </xf>
    <xf borderId="0" fillId="12" fontId="1" numFmtId="166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 vertical="bottom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13" fontId="1" numFmtId="0" xfId="0" applyAlignment="1" applyFill="1" applyFont="1">
      <alignment readingOrder="0"/>
    </xf>
    <xf borderId="0" fillId="13" fontId="1" numFmtId="49" xfId="0" applyAlignment="1" applyFont="1" applyNumberFormat="1">
      <alignment readingOrder="0"/>
    </xf>
    <xf borderId="0" fillId="5" fontId="6" numFmtId="3" xfId="0" applyAlignment="1" applyFont="1" applyNumberFormat="1">
      <alignment horizontal="center" vertical="center"/>
    </xf>
    <xf borderId="0" fillId="5" fontId="6" numFmtId="167" xfId="0" applyAlignment="1" applyFont="1" applyNumberFormat="1">
      <alignment horizontal="center" vertical="center"/>
    </xf>
    <xf borderId="0" fillId="6" fontId="6" numFmtId="3" xfId="0" applyAlignment="1" applyFont="1" applyNumberFormat="1">
      <alignment horizontal="center" vertical="center"/>
    </xf>
    <xf borderId="0" fillId="7" fontId="6" numFmtId="3" xfId="0" applyAlignment="1" applyFont="1" applyNumberFormat="1">
      <alignment horizontal="center" vertical="center"/>
    </xf>
    <xf borderId="0" fillId="7" fontId="6" numFmtId="3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5" fontId="6" numFmtId="3" xfId="0" applyAlignment="1" applyFont="1" applyNumberFormat="1">
      <alignment horizontal="center" readingOrder="0" vertical="center"/>
    </xf>
    <xf borderId="0" fillId="14" fontId="6" numFmtId="0" xfId="0" applyAlignment="1" applyFill="1" applyFont="1">
      <alignment horizontal="center" readingOrder="0" vertical="center"/>
    </xf>
    <xf borderId="0" fillId="15" fontId="6" numFmtId="0" xfId="0" applyAlignment="1" applyFill="1" applyFont="1">
      <alignment horizontal="center" readingOrder="0" vertical="center"/>
    </xf>
    <xf borderId="0" fillId="6" fontId="6" numFmtId="3" xfId="0" applyAlignment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readingOrder="0" vertical="center"/>
    </xf>
    <xf borderId="0" fillId="0" fontId="6" numFmtId="4" xfId="0" applyAlignment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5" fontId="6" numFmtId="49" xfId="0" applyAlignment="1" applyFont="1" applyNumberFormat="1">
      <alignment horizontal="center" readingOrder="0" vertical="center"/>
    </xf>
    <xf borderId="0" fillId="14" fontId="6" numFmtId="49" xfId="0" applyAlignment="1" applyFont="1" applyNumberFormat="1">
      <alignment horizontal="center" readingOrder="0" vertical="center"/>
    </xf>
    <xf borderId="0" fillId="14" fontId="6" numFmtId="0" xfId="0" applyAlignment="1" applyFont="1">
      <alignment horizontal="center" vertical="center"/>
    </xf>
    <xf borderId="0" fillId="15" fontId="6" numFmtId="0" xfId="0" applyAlignment="1" applyFont="1">
      <alignment horizontal="center" vertical="center"/>
    </xf>
    <xf borderId="0" fillId="15" fontId="6" numFmtId="164" xfId="0" applyAlignment="1" applyFont="1" applyNumberFormat="1">
      <alignment horizontal="center" vertical="center"/>
    </xf>
    <xf borderId="0" fillId="15" fontId="6" numFmtId="14" xfId="0" applyAlignment="1" applyFont="1" applyNumberFormat="1">
      <alignment horizontal="center" vertical="center"/>
    </xf>
    <xf borderId="0" fillId="5" fontId="6" numFmtId="0" xfId="0" applyAlignment="1" applyFont="1">
      <alignment horizontal="center" vertical="center"/>
    </xf>
    <xf borderId="0" fillId="11" fontId="6" numFmtId="0" xfId="0" applyAlignment="1" applyFont="1">
      <alignment horizontal="center" vertical="center"/>
    </xf>
    <xf borderId="0" fillId="11" fontId="6" numFmtId="167" xfId="0" applyAlignment="1" applyFont="1" applyNumberFormat="1">
      <alignment horizontal="center" readingOrder="0" vertical="center"/>
    </xf>
    <xf borderId="0" fillId="11" fontId="6" numFmtId="49" xfId="0" applyAlignment="1" applyFont="1" applyNumberFormat="1">
      <alignment horizontal="center" readingOrder="0" vertical="center"/>
    </xf>
    <xf borderId="0" fillId="2" fontId="6" numFmtId="0" xfId="0" applyAlignment="1" applyFont="1">
      <alignment horizontal="center" vertical="center"/>
    </xf>
    <xf borderId="0" fillId="2" fontId="6" numFmtId="167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15" fontId="8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14" fontId="9" numFmtId="0" xfId="0" applyAlignment="1" applyFont="1">
      <alignment horizontal="center" readingOrder="0" vertical="center"/>
    </xf>
    <xf borderId="0" fillId="15" fontId="7" numFmtId="3" xfId="0" applyAlignment="1" applyFont="1" applyNumberForma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7" numFmtId="49" xfId="0" applyAlignment="1" applyFont="1" applyNumberFormat="1">
      <alignment horizontal="center" readingOrder="0" vertical="center"/>
    </xf>
    <xf borderId="0" fillId="0" fontId="8" numFmtId="49" xfId="0" applyAlignment="1" applyFont="1" applyNumberForma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14" fontId="7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5" fontId="10" numFmtId="0" xfId="0" applyAlignment="1" applyFont="1">
      <alignment horizontal="center" readingOrder="0" vertical="center"/>
    </xf>
    <xf borderId="0" fillId="15" fontId="10" numFmtId="0" xfId="0" applyAlignment="1" applyFont="1">
      <alignment horizontal="center" readingOrder="0" vertical="center"/>
    </xf>
    <xf borderId="0" fillId="7" fontId="6" numFmtId="0" xfId="0" applyAlignment="1" applyFont="1">
      <alignment horizontal="center" vertical="center"/>
    </xf>
    <xf borderId="0" fillId="7" fontId="6" numFmtId="167" xfId="0" applyAlignment="1" applyFont="1" applyNumberFormat="1">
      <alignment horizontal="center" readingOrder="0" vertical="center"/>
    </xf>
    <xf borderId="0" fillId="7" fontId="6" numFmtId="0" xfId="0" applyAlignment="1" applyFont="1">
      <alignment horizontal="center" vertical="center"/>
    </xf>
    <xf borderId="0" fillId="7" fontId="6" numFmtId="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12" fontId="6" numFmtId="0" xfId="0" applyAlignment="1" applyFont="1">
      <alignment horizontal="center" vertical="center"/>
    </xf>
    <xf borderId="0" fillId="12" fontId="6" numFmtId="167" xfId="0" applyAlignment="1" applyFont="1" applyNumberFormat="1">
      <alignment horizontal="center" readingOrder="0" vertical="center"/>
    </xf>
    <xf borderId="0" fillId="12" fontId="6" numFmtId="0" xfId="0" applyAlignment="1" applyFont="1">
      <alignment horizontal="center" vertical="center"/>
    </xf>
    <xf borderId="0" fillId="12" fontId="6" numFmtId="4" xfId="0" applyAlignment="1" applyFont="1" applyNumberFormat="1">
      <alignment horizontal="center" readingOrder="0" vertical="center"/>
    </xf>
    <xf borderId="0" fillId="12" fontId="6" numFmtId="49" xfId="0" applyAlignment="1" applyFont="1" applyNumberFormat="1">
      <alignment horizontal="center" readingOrder="0" vertical="center"/>
    </xf>
    <xf borderId="0" fillId="12" fontId="6" numFmtId="0" xfId="0" applyAlignment="1" applyFont="1">
      <alignment horizontal="center" readingOrder="0" vertical="center"/>
    </xf>
    <xf borderId="0" fillId="12" fontId="9" numFmtId="0" xfId="0" applyAlignment="1" applyFont="1">
      <alignment horizontal="center" vertical="center"/>
    </xf>
    <xf borderId="0" fillId="0" fontId="11" numFmtId="0" xfId="0" applyAlignment="1" applyFont="1">
      <alignment readingOrder="0"/>
    </xf>
    <xf borderId="0" fillId="14" fontId="11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right" readingOrder="0" vertical="bottom"/>
    </xf>
    <xf borderId="0" fillId="0" fontId="14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bottom" wrapText="0"/>
    </xf>
    <xf borderId="0" fillId="5" fontId="6" numFmtId="0" xfId="0" applyAlignment="1" applyFont="1">
      <alignment horizontal="center" vertical="center"/>
    </xf>
    <xf borderId="0" fillId="15" fontId="6" numFmtId="0" xfId="0" applyAlignment="1" applyFont="1">
      <alignment horizontal="center" vertical="center"/>
    </xf>
    <xf borderId="0" fillId="14" fontId="6" numFmtId="0" xfId="0" applyAlignment="1" applyFont="1">
      <alignment horizontal="center" vertical="center"/>
    </xf>
    <xf borderId="0" fillId="12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6" numFmtId="0" xfId="0" applyAlignment="1" applyFont="1">
      <alignment horizontal="center" vertical="center"/>
    </xf>
    <xf borderId="0" fillId="2" fontId="6" numFmtId="4" xfId="0" applyAlignment="1" applyFont="1" applyNumberFormat="1">
      <alignment horizontal="center" readingOrder="0" vertical="center"/>
    </xf>
    <xf borderId="0" fillId="2" fontId="9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vertical="center"/>
    </xf>
    <xf borderId="0" fillId="0" fontId="1" numFmtId="167" xfId="0" applyFont="1" applyNumberFormat="1"/>
    <xf borderId="0" fillId="5" fontId="1" numFmtId="0" xfId="0" applyFont="1"/>
    <xf borderId="0" fillId="14" fontId="1" numFmtId="0" xfId="0" applyFont="1"/>
    <xf borderId="0" fillId="15" fontId="1" numFmtId="0" xfId="0" applyFont="1"/>
    <xf borderId="0" fillId="0" fontId="17" numFmtId="0" xfId="0" applyAlignment="1" applyFont="1">
      <alignment horizontal="center" readingOrder="0" vertical="bottom"/>
    </xf>
    <xf borderId="1" fillId="16" fontId="17" numFmtId="0" xfId="0" applyAlignment="1" applyBorder="1" applyFill="1" applyFont="1">
      <alignment horizontal="center" readingOrder="0"/>
    </xf>
    <xf borderId="0" fillId="16" fontId="17" numFmtId="0" xfId="0" applyAlignment="1" applyFont="1">
      <alignment horizontal="center" readingOrder="0"/>
    </xf>
    <xf borderId="1" fillId="0" fontId="17" numFmtId="0" xfId="0" applyAlignment="1" applyBorder="1" applyFont="1">
      <alignment horizontal="center" readingOrder="0" vertical="bottom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 readingOrder="0"/>
    </xf>
    <xf borderId="0" fillId="0" fontId="13" numFmtId="164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1" fillId="0" fontId="1" numFmtId="14" xfId="0" applyAlignment="1" applyBorder="1" applyFont="1" applyNumberFormat="1">
      <alignment horizontal="center" shrinkToFit="0" wrapText="1"/>
    </xf>
    <xf borderId="1" fillId="13" fontId="18" numFmtId="0" xfId="0" applyAlignment="1" applyBorder="1" applyFont="1">
      <alignment horizontal="center" readingOrder="0" shrinkToFit="0" wrapText="1"/>
    </xf>
    <xf borderId="1" fillId="13" fontId="1" numFmtId="164" xfId="0" applyAlignment="1" applyBorder="1" applyFont="1" applyNumberFormat="1">
      <alignment horizontal="center" shrinkToFit="0" vertical="bottom" wrapText="1"/>
    </xf>
    <xf borderId="1" fillId="13" fontId="19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shrinkToFit="0" wrapText="1"/>
    </xf>
    <xf borderId="1" fillId="13" fontId="1" numFmtId="0" xfId="0" applyAlignment="1" applyBorder="1" applyFont="1">
      <alignment horizontal="center" readingOrder="0" shrinkToFit="0" wrapText="1"/>
    </xf>
    <xf borderId="1" fillId="0" fontId="18" numFmtId="164" xfId="0" applyAlignment="1" applyBorder="1" applyFont="1" applyNumberFormat="1">
      <alignment horizontal="center" shrinkToFit="0" vertical="bottom" wrapText="1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164" xfId="0" applyAlignment="1" applyBorder="1" applyFont="1" applyNumberFormat="1">
      <alignment horizontal="center"/>
    </xf>
    <xf borderId="1" fillId="13" fontId="1" numFmtId="164" xfId="0" applyAlignment="1" applyBorder="1" applyFont="1" applyNumberFormat="1">
      <alignment horizontal="center" shrinkToFit="0" wrapText="1"/>
    </xf>
    <xf borderId="1" fillId="0" fontId="18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44104.0</v>
      </c>
      <c r="C2" s="1" t="s">
        <v>30</v>
      </c>
      <c r="D2" s="4">
        <f>IFNA(VLOOKUP(C2, 'Рейтинг'!$A$2:$D$22, 4, FALSE), VLOOKUP(C2, 'Рейтинг'!$B$2:$D$22, 3, FALSE))</f>
        <v>2</v>
      </c>
      <c r="E2" s="5">
        <f>IFNA(VLOOKUP(C2, 'Рейтинг'!$A$2:$C$22, 3, FALSE), VLOOKUP(C2, 'Рейтинг'!$B$2:$C$22, 2, FALSE))</f>
        <v>0.004</v>
      </c>
      <c r="F2" s="1">
        <v>1.97831E8</v>
      </c>
      <c r="G2" s="1">
        <v>3.6090739E10</v>
      </c>
      <c r="H2" s="1">
        <v>3.6830089E10</v>
      </c>
      <c r="I2" s="1">
        <v>0.0</v>
      </c>
      <c r="J2" s="1">
        <v>338000.0</v>
      </c>
      <c r="K2" s="1">
        <v>3.2709571E10</v>
      </c>
      <c r="L2" s="1">
        <v>3.2668895E10</v>
      </c>
      <c r="M2" s="1">
        <v>4.120518E9</v>
      </c>
      <c r="N2" s="1">
        <v>4.25159E8</v>
      </c>
      <c r="O2" s="1">
        <v>9.0102E8</v>
      </c>
      <c r="P2" s="1">
        <v>8.47748E8</v>
      </c>
      <c r="Q2" s="1">
        <v>2.4000000000000057</v>
      </c>
      <c r="R2" s="1">
        <v>4.19</v>
      </c>
      <c r="S2" s="1">
        <v>0.13</v>
      </c>
      <c r="T2" s="1">
        <v>0.28</v>
      </c>
      <c r="U2" s="1">
        <v>0.69</v>
      </c>
      <c r="V2" s="1">
        <v>4.28</v>
      </c>
      <c r="W2" s="1">
        <v>4.99</v>
      </c>
      <c r="X2" s="1">
        <v>6.03</v>
      </c>
      <c r="Y2" s="1" t="s">
        <v>31</v>
      </c>
      <c r="Z2" s="1">
        <v>0.10318095928715759</v>
      </c>
      <c r="AA2" s="1">
        <v>7.9382182046043726</v>
      </c>
      <c r="AB2" s="1">
        <v>1.0</v>
      </c>
      <c r="AC2" s="1">
        <v>0.0</v>
      </c>
    </row>
    <row r="3">
      <c r="A3" s="1" t="s">
        <v>29</v>
      </c>
      <c r="B3" s="1">
        <v>43942.0</v>
      </c>
      <c r="C3" s="1" t="s">
        <v>30</v>
      </c>
      <c r="D3" s="4">
        <f>IFNA(VLOOKUP(C3, 'Рейтинг'!$A$2:$D$22, 4, FALSE), VLOOKUP(C3, 'Рейтинг'!$B$2:$D$22, 3, FALSE))</f>
        <v>2</v>
      </c>
      <c r="E3" s="5">
        <f>IFNA(VLOOKUP(C3, 'Рейтинг'!$A$2:$C$22, 3, FALSE), VLOOKUP(C3, 'Рейтинг'!$B$2:$C$22, 2, FALSE))</f>
        <v>0.004</v>
      </c>
      <c r="F3" s="1">
        <v>7.48706E8</v>
      </c>
      <c r="G3" s="1">
        <v>3.3545663E10</v>
      </c>
      <c r="H3" s="1">
        <v>3.4914233E10</v>
      </c>
      <c r="I3" s="1">
        <v>0.0</v>
      </c>
      <c r="J3" s="1">
        <v>2008000.0</v>
      </c>
      <c r="K3" s="1">
        <v>3.2348271E10</v>
      </c>
      <c r="L3" s="1">
        <v>3.2322076E10</v>
      </c>
      <c r="M3" s="1">
        <v>2.565962E9</v>
      </c>
      <c r="N3" s="1">
        <v>1.41023E8</v>
      </c>
      <c r="O3" s="1">
        <v>6.70227E8</v>
      </c>
      <c r="P3" s="1">
        <v>7.18284E8</v>
      </c>
      <c r="Q3" s="1">
        <v>2.4000000000000057</v>
      </c>
      <c r="R3" s="1">
        <v>6.15</v>
      </c>
      <c r="S3" s="1">
        <v>0.2</v>
      </c>
      <c r="T3" s="1">
        <v>0.34</v>
      </c>
      <c r="U3" s="1">
        <v>0.58</v>
      </c>
      <c r="V3" s="1">
        <v>5.53</v>
      </c>
      <c r="W3" s="1">
        <v>5.78</v>
      </c>
      <c r="X3" s="1">
        <v>6.19</v>
      </c>
      <c r="Y3" s="1" t="s">
        <v>32</v>
      </c>
      <c r="Z3" s="1">
        <v>0.0549591147491662</v>
      </c>
      <c r="AA3" s="1">
        <v>12.606683575204933</v>
      </c>
      <c r="AB3" s="1">
        <v>1.0</v>
      </c>
      <c r="AC3" s="1">
        <v>0.0</v>
      </c>
    </row>
    <row r="4">
      <c r="A4" s="1" t="s">
        <v>29</v>
      </c>
      <c r="B4" s="1">
        <v>43614.0</v>
      </c>
      <c r="C4" s="1" t="s">
        <v>30</v>
      </c>
      <c r="D4" s="4">
        <f>IFNA(VLOOKUP(C4, 'Рейтинг'!$A$2:$D$22, 4, FALSE), VLOOKUP(C4, 'Рейтинг'!$B$2:$D$22, 3, FALSE))</f>
        <v>2</v>
      </c>
      <c r="E4" s="5">
        <f>IFNA(VLOOKUP(C4, 'Рейтинг'!$A$2:$C$22, 3, FALSE), VLOOKUP(C4, 'Рейтинг'!$B$2:$C$22, 2, FALSE))</f>
        <v>0.004</v>
      </c>
      <c r="F4" s="1">
        <v>7.03377E8</v>
      </c>
      <c r="G4" s="1">
        <v>2.984306E10</v>
      </c>
      <c r="H4" s="1">
        <v>3.10331E10</v>
      </c>
      <c r="I4" s="1">
        <v>0.0</v>
      </c>
      <c r="J4" s="1">
        <v>1428000.0</v>
      </c>
      <c r="K4" s="1">
        <v>2.7854418E10</v>
      </c>
      <c r="L4" s="1">
        <v>2.7500294E10</v>
      </c>
      <c r="M4" s="1">
        <v>2.517197E9</v>
      </c>
      <c r="N4" s="1">
        <v>5.82165E8</v>
      </c>
      <c r="O4" s="1">
        <v>5.71871E8</v>
      </c>
      <c r="P4" s="1">
        <v>6.54539E8</v>
      </c>
      <c r="Q4" s="1">
        <v>3.0400000000000063</v>
      </c>
      <c r="R4" s="1">
        <v>7.81</v>
      </c>
      <c r="S4" s="1">
        <v>2.09</v>
      </c>
      <c r="T4" s="1">
        <v>2.05</v>
      </c>
      <c r="U4" s="1">
        <v>2.25</v>
      </c>
      <c r="V4" s="1">
        <v>7.37</v>
      </c>
      <c r="W4" s="1">
        <v>7.58</v>
      </c>
      <c r="X4" s="1">
        <v>7.91</v>
      </c>
      <c r="Y4" s="1" t="s">
        <v>33</v>
      </c>
      <c r="Z4" s="1">
        <v>0.23127510480903957</v>
      </c>
      <c r="AA4" s="1">
        <v>11.065648814931846</v>
      </c>
      <c r="AB4" s="1">
        <v>1.0</v>
      </c>
      <c r="AC4" s="1">
        <v>0.0</v>
      </c>
    </row>
    <row r="5">
      <c r="A5" s="1" t="s">
        <v>29</v>
      </c>
      <c r="B5" s="1">
        <v>43255.0</v>
      </c>
      <c r="C5" s="1" t="s">
        <v>30</v>
      </c>
      <c r="D5" s="4">
        <f>IFNA(VLOOKUP(C5, 'Рейтинг'!$A$2:$D$22, 4, FALSE), VLOOKUP(C5, 'Рейтинг'!$B$2:$D$22, 3, FALSE))</f>
        <v>2</v>
      </c>
      <c r="E5" s="5">
        <f>IFNA(VLOOKUP(C5, 'Рейтинг'!$A$2:$C$22, 3, FALSE), VLOOKUP(C5, 'Рейтинг'!$B$2:$C$22, 2, FALSE))</f>
        <v>0.004</v>
      </c>
      <c r="F5" s="1">
        <v>4.31237E8</v>
      </c>
      <c r="G5" s="1">
        <v>2.3574359E10</v>
      </c>
      <c r="H5" s="1">
        <v>2.5113766E10</v>
      </c>
      <c r="I5" s="1">
        <v>0.0</v>
      </c>
      <c r="J5" s="1">
        <v>1261000.0</v>
      </c>
      <c r="K5" s="1">
        <v>2.315235E10</v>
      </c>
      <c r="L5" s="1">
        <v>2.2981504E10</v>
      </c>
      <c r="M5" s="1">
        <v>1.981461E9</v>
      </c>
      <c r="N5" s="1">
        <v>5.33607E8</v>
      </c>
      <c r="O5" s="1">
        <v>2.510054E9</v>
      </c>
      <c r="P5" s="1">
        <v>6.66179E8</v>
      </c>
      <c r="Q5" s="1">
        <v>4.260000000000005</v>
      </c>
      <c r="R5" s="1">
        <v>6.71</v>
      </c>
      <c r="S5" s="1">
        <v>2.52</v>
      </c>
      <c r="T5" s="1">
        <v>2.78</v>
      </c>
      <c r="U5" s="1">
        <v>2.94</v>
      </c>
      <c r="V5" s="1">
        <v>6.67</v>
      </c>
      <c r="W5" s="1">
        <v>6.86</v>
      </c>
      <c r="X5" s="1">
        <v>7.22</v>
      </c>
      <c r="Y5" s="1" t="s">
        <v>34</v>
      </c>
      <c r="Z5" s="1">
        <v>0.2692997742574797</v>
      </c>
      <c r="AA5" s="1">
        <v>11.684484327473516</v>
      </c>
      <c r="AB5" s="1">
        <v>1.0</v>
      </c>
      <c r="AC5" s="1">
        <v>0.0</v>
      </c>
    </row>
    <row r="6">
      <c r="A6" s="1" t="s">
        <v>29</v>
      </c>
      <c r="B6" s="1">
        <v>42899.0</v>
      </c>
      <c r="C6" s="1" t="s">
        <v>30</v>
      </c>
      <c r="D6" s="4">
        <f>IFNA(VLOOKUP(C6, 'Рейтинг'!$A$2:$D$22, 4, FALSE), VLOOKUP(C6, 'Рейтинг'!$B$2:$D$22, 3, FALSE))</f>
        <v>2</v>
      </c>
      <c r="E6" s="5">
        <f>IFNA(VLOOKUP(C6, 'Рейтинг'!$A$2:$C$22, 3, FALSE), VLOOKUP(C6, 'Рейтинг'!$B$2:$C$22, 2, FALSE))</f>
        <v>0.004</v>
      </c>
      <c r="F6" s="1">
        <v>1.043698E9</v>
      </c>
      <c r="G6" s="1">
        <v>1.7696585E10</v>
      </c>
      <c r="H6" s="1">
        <v>1.9315536E10</v>
      </c>
      <c r="I6" s="1">
        <v>0.0</v>
      </c>
      <c r="J6" s="1">
        <v>282000.0</v>
      </c>
      <c r="K6" s="1">
        <v>1.7851181E10</v>
      </c>
      <c r="L6" s="1">
        <v>1.7667085E10</v>
      </c>
      <c r="M6" s="1">
        <v>1.464335E9</v>
      </c>
      <c r="N6" s="1">
        <v>3.21754E8</v>
      </c>
      <c r="O6" s="1">
        <v>9.77936E8</v>
      </c>
      <c r="P6" s="1">
        <v>6.46743E8</v>
      </c>
      <c r="Q6" s="1">
        <v>2.510000000000005</v>
      </c>
      <c r="R6" s="1">
        <v>9.07</v>
      </c>
      <c r="S6" s="1">
        <v>1.38</v>
      </c>
      <c r="T6" s="1">
        <v>1.79</v>
      </c>
      <c r="U6" s="1">
        <v>2.21</v>
      </c>
      <c r="V6" s="1">
        <v>8.0</v>
      </c>
      <c r="W6" s="1">
        <v>7.82</v>
      </c>
      <c r="X6" s="1">
        <v>7.64</v>
      </c>
      <c r="Y6" s="1" t="s">
        <v>35</v>
      </c>
      <c r="Z6" s="1">
        <v>0.2197270433336634</v>
      </c>
      <c r="AA6" s="1">
        <v>12.190640119917916</v>
      </c>
      <c r="AB6" s="1">
        <v>1.0</v>
      </c>
      <c r="AC6" s="1">
        <v>0.0</v>
      </c>
    </row>
    <row r="7">
      <c r="A7" s="1" t="s">
        <v>29</v>
      </c>
      <c r="B7" s="1">
        <v>42535.0</v>
      </c>
      <c r="C7" s="1" t="s">
        <v>36</v>
      </c>
      <c r="D7" s="4">
        <f>IFNA(VLOOKUP(C7, 'Рейтинг'!$A$2:$D$22, 4, FALSE), VLOOKUP(C7, 'Рейтинг'!$B$2:$D$22, 3, FALSE))</f>
        <v>0</v>
      </c>
      <c r="E7" s="5">
        <f>IFNA(VLOOKUP(C7, 'Рейтинг'!$A$2:$C$22, 3, FALSE), VLOOKUP(C7, 'Рейтинг'!$B$2:$C$22, 2, FALSE))</f>
        <v>0</v>
      </c>
      <c r="F7" s="1">
        <v>2.65289E8</v>
      </c>
      <c r="G7" s="1">
        <v>1.246758E10</v>
      </c>
      <c r="H7" s="1">
        <v>1.3486367E10</v>
      </c>
      <c r="I7" s="1">
        <v>0.0</v>
      </c>
      <c r="J7" s="1">
        <v>3.927E7</v>
      </c>
      <c r="K7" s="1">
        <v>1.1175388E10</v>
      </c>
      <c r="L7" s="1">
        <v>1.1124657E10</v>
      </c>
      <c r="M7" s="1">
        <v>2.62998E8</v>
      </c>
      <c r="N7" s="1">
        <v>2.164571E9</v>
      </c>
      <c r="O7" s="1">
        <v>3.73935423E12</v>
      </c>
      <c r="P7" s="1">
        <v>1.1516882E12</v>
      </c>
      <c r="Q7" s="1">
        <v>5.390000000000001</v>
      </c>
      <c r="R7" s="1">
        <v>10.32</v>
      </c>
      <c r="S7" s="1">
        <v>0.74</v>
      </c>
      <c r="T7" s="1">
        <v>1.15</v>
      </c>
      <c r="U7" s="1">
        <v>1.62</v>
      </c>
      <c r="V7" s="1">
        <v>9.69</v>
      </c>
      <c r="W7" s="1">
        <v>9.18</v>
      </c>
      <c r="X7" s="1">
        <v>8.83</v>
      </c>
      <c r="Y7" s="1" t="s">
        <v>37</v>
      </c>
      <c r="Z7" s="1">
        <v>8.230370573160252</v>
      </c>
      <c r="AA7" s="1">
        <v>42.49229271705488</v>
      </c>
      <c r="AB7" s="1">
        <v>1.0</v>
      </c>
      <c r="AC7" s="1">
        <v>0.0</v>
      </c>
    </row>
    <row r="8">
      <c r="A8" s="1" t="s">
        <v>29</v>
      </c>
      <c r="B8" s="1">
        <v>42221.0</v>
      </c>
      <c r="C8" s="1" t="s">
        <v>38</v>
      </c>
      <c r="D8" s="4">
        <f>IFNA(VLOOKUP(C8, 'Рейтинг'!$A$2:$D$22, 4, FALSE), VLOOKUP(C8, 'Рейтинг'!$B$2:$D$22, 3, FALSE))</f>
        <v>4</v>
      </c>
      <c r="E8" s="5">
        <f>IFNA(VLOOKUP(C8, 'Рейтинг'!$A$2:$C$22, 3, FALSE), VLOOKUP(C8, 'Рейтинг'!$B$2:$C$22, 2, FALSE))</f>
        <v>0.007</v>
      </c>
      <c r="F8" s="1">
        <v>1.88583E8</v>
      </c>
      <c r="G8" s="1">
        <v>1.1730791E10</v>
      </c>
      <c r="H8" s="1">
        <v>1.2642955E10</v>
      </c>
      <c r="I8" s="1">
        <v>0.0</v>
      </c>
      <c r="J8" s="1">
        <v>5.0647E7</v>
      </c>
      <c r="K8" s="1">
        <v>1.0340748E10</v>
      </c>
      <c r="L8" s="1">
        <v>1.0278892E10</v>
      </c>
      <c r="M8" s="1">
        <v>1.37945E8</v>
      </c>
      <c r="N8" s="1">
        <v>1.083E8</v>
      </c>
      <c r="O8" s="1">
        <v>1.17304304E12</v>
      </c>
      <c r="P8" s="1">
        <v>1.06064171E12</v>
      </c>
      <c r="Q8" s="1">
        <v>12.909999999999997</v>
      </c>
      <c r="R8" s="1">
        <v>10.16</v>
      </c>
      <c r="S8" s="1">
        <v>0.73</v>
      </c>
      <c r="T8" s="1">
        <v>1.65</v>
      </c>
      <c r="U8" s="1">
        <v>2.28</v>
      </c>
      <c r="V8" s="1">
        <v>10.18</v>
      </c>
      <c r="W8" s="1">
        <v>10.96</v>
      </c>
      <c r="X8" s="1">
        <v>11.01</v>
      </c>
      <c r="Y8" s="1" t="s">
        <v>39</v>
      </c>
      <c r="Z8" s="1">
        <v>0.7850955090797057</v>
      </c>
      <c r="AA8" s="1">
        <v>74.96283301315742</v>
      </c>
      <c r="AB8" s="1">
        <v>0.0</v>
      </c>
      <c r="AC8" s="1">
        <v>0.0</v>
      </c>
    </row>
    <row r="9">
      <c r="A9" s="1" t="s">
        <v>29</v>
      </c>
      <c r="B9" s="1">
        <v>41841.0</v>
      </c>
      <c r="C9" s="1" t="s">
        <v>40</v>
      </c>
      <c r="D9" s="4">
        <f>IFNA(VLOOKUP(C9, 'Рейтинг'!$A$2:$D$22, 4, FALSE), VLOOKUP(C9, 'Рейтинг'!$B$2:$D$22, 3, FALSE))</f>
        <v>8</v>
      </c>
      <c r="E9" s="5">
        <f>IFNA(VLOOKUP(C9, 'Рейтинг'!$A$2:$C$22, 3, FALSE), VLOOKUP(C9, 'Рейтинг'!$B$2:$C$22, 2, FALSE))</f>
        <v>0.02</v>
      </c>
      <c r="F9" s="1">
        <v>6.67982E8</v>
      </c>
      <c r="G9" s="1">
        <v>9.869754E9</v>
      </c>
      <c r="H9" s="1">
        <v>1.1486126E10</v>
      </c>
      <c r="I9" s="1">
        <v>0.0</v>
      </c>
      <c r="J9" s="1">
        <v>2.1538E7</v>
      </c>
      <c r="K9" s="1">
        <v>9.212679E9</v>
      </c>
      <c r="L9" s="1">
        <v>9.191141E9</v>
      </c>
      <c r="M9" s="1">
        <v>1.75332E8</v>
      </c>
      <c r="N9" s="1">
        <v>1.139045E9</v>
      </c>
      <c r="O9" s="1">
        <v>1.06128723E12</v>
      </c>
      <c r="P9" s="1">
        <v>9.7597509E11</v>
      </c>
      <c r="Q9" s="1">
        <v>11.349999999999994</v>
      </c>
      <c r="R9" s="1">
        <v>8.6</v>
      </c>
      <c r="S9" s="1">
        <v>0.51</v>
      </c>
      <c r="T9" s="1">
        <v>1.7</v>
      </c>
      <c r="U9" s="1">
        <v>2.49</v>
      </c>
      <c r="V9" s="1">
        <v>8.58</v>
      </c>
      <c r="W9" s="1">
        <v>8.97</v>
      </c>
      <c r="X9" s="1">
        <v>9.09</v>
      </c>
      <c r="Y9" s="1" t="s">
        <v>41</v>
      </c>
      <c r="Z9" s="1">
        <v>6.496503775694111</v>
      </c>
      <c r="AA9" s="1">
        <v>52.54419615358292</v>
      </c>
      <c r="AB9" s="1">
        <v>0.0</v>
      </c>
      <c r="AC9" s="1">
        <v>0.0</v>
      </c>
    </row>
    <row r="10">
      <c r="A10" s="1" t="s">
        <v>29</v>
      </c>
      <c r="B10" s="1">
        <v>41417.0</v>
      </c>
      <c r="C10" s="1" t="s">
        <v>40</v>
      </c>
      <c r="D10" s="4">
        <f>IFNA(VLOOKUP(C10, 'Рейтинг'!$A$2:$D$22, 4, FALSE), VLOOKUP(C10, 'Рейтинг'!$B$2:$D$22, 3, FALSE))</f>
        <v>8</v>
      </c>
      <c r="E10" s="5">
        <f>IFNA(VLOOKUP(C10, 'Рейтинг'!$A$2:$C$22, 3, FALSE), VLOOKUP(C10, 'Рейтинг'!$B$2:$C$22, 2, FALSE))</f>
        <v>0.02</v>
      </c>
      <c r="F10" s="1">
        <v>8.22118E8</v>
      </c>
      <c r="G10" s="1">
        <v>8.321792E9</v>
      </c>
      <c r="H10" s="1">
        <v>1.021478E10</v>
      </c>
      <c r="I10" s="1">
        <v>0.0</v>
      </c>
      <c r="J10" s="1">
        <v>2.9395E7</v>
      </c>
      <c r="K10" s="1">
        <v>8.297607E9</v>
      </c>
      <c r="L10" s="1">
        <v>8.268212E9</v>
      </c>
      <c r="M10" s="1">
        <v>1.71154E8</v>
      </c>
      <c r="N10" s="1">
        <v>9.0329E7</v>
      </c>
      <c r="O10" s="1">
        <v>1.86817388E12</v>
      </c>
      <c r="P10" s="1">
        <v>9.4584419E11</v>
      </c>
      <c r="Q10" s="1">
        <v>6.469999999999999</v>
      </c>
      <c r="R10" s="1">
        <v>6.3</v>
      </c>
      <c r="S10" s="1">
        <v>0.26</v>
      </c>
      <c r="T10" s="1">
        <v>0.91</v>
      </c>
      <c r="U10" s="1">
        <v>2.02</v>
      </c>
      <c r="V10" s="1">
        <v>5.92</v>
      </c>
      <c r="W10" s="1">
        <v>6.14</v>
      </c>
      <c r="X10" s="1">
        <v>6.7</v>
      </c>
      <c r="Y10" s="1" t="s">
        <v>42</v>
      </c>
      <c r="Z10" s="1">
        <v>0.5277644694251961</v>
      </c>
      <c r="AA10" s="1">
        <v>48.48035687158933</v>
      </c>
      <c r="AB10" s="1">
        <v>0.0</v>
      </c>
      <c r="AC10" s="1">
        <v>0.0</v>
      </c>
    </row>
    <row r="11">
      <c r="A11" s="1" t="s">
        <v>29</v>
      </c>
      <c r="B11" s="1">
        <v>40843.0</v>
      </c>
      <c r="C11" s="1" t="s">
        <v>40</v>
      </c>
      <c r="D11" s="4">
        <f>IFNA(VLOOKUP(C11, 'Рейтинг'!$A$2:$D$22, 4, FALSE), VLOOKUP(C11, 'Рейтинг'!$B$2:$D$22, 3, FALSE))</f>
        <v>8</v>
      </c>
      <c r="E11" s="5">
        <f>IFNA(VLOOKUP(C11, 'Рейтинг'!$A$2:$C$22, 3, FALSE), VLOOKUP(C11, 'Рейтинг'!$B$2:$C$22, 2, FALSE))</f>
        <v>0.02</v>
      </c>
      <c r="F11" s="1">
        <v>4.59719E8</v>
      </c>
      <c r="G11" s="1">
        <v>6.264921E9</v>
      </c>
      <c r="H11" s="1">
        <v>7.637695E9</v>
      </c>
      <c r="I11" s="1">
        <v>0.0</v>
      </c>
      <c r="J11" s="1">
        <v>2.5371E7</v>
      </c>
      <c r="K11" s="1">
        <v>6.60186E9</v>
      </c>
      <c r="L11" s="1">
        <v>6.576489E9</v>
      </c>
      <c r="M11" s="1">
        <v>2.09641E8</v>
      </c>
      <c r="N11" s="1">
        <v>4.70235E8</v>
      </c>
      <c r="O11" s="1">
        <v>1.52417169E12</v>
      </c>
      <c r="P11" s="1">
        <v>8.0819499E11</v>
      </c>
      <c r="Q11" s="1">
        <v>6.099999999999994</v>
      </c>
      <c r="R11" s="1">
        <v>4.92</v>
      </c>
      <c r="S11" s="1">
        <v>0.31</v>
      </c>
      <c r="T11" s="1">
        <v>1.2</v>
      </c>
      <c r="U11" s="1">
        <v>2.42</v>
      </c>
      <c r="V11" s="1">
        <v>6.2</v>
      </c>
      <c r="W11" s="1">
        <v>7.76</v>
      </c>
      <c r="X11" s="1">
        <v>8.2</v>
      </c>
      <c r="Y11" s="1" t="s">
        <v>43</v>
      </c>
      <c r="Z11" s="1">
        <v>2.2430488310969707</v>
      </c>
      <c r="AA11" s="1">
        <v>31.491263636407</v>
      </c>
      <c r="AB11" s="1">
        <v>0.0</v>
      </c>
      <c r="AC11" s="1">
        <v>0.0</v>
      </c>
    </row>
    <row r="12">
      <c r="A12" s="1" t="s">
        <v>29</v>
      </c>
      <c r="B12" s="1">
        <v>40834.0</v>
      </c>
      <c r="C12" s="1" t="s">
        <v>40</v>
      </c>
      <c r="D12" s="4">
        <f>IFNA(VLOOKUP(C12, 'Рейтинг'!$A$2:$D$22, 4, FALSE), VLOOKUP(C12, 'Рейтинг'!$B$2:$D$22, 3, FALSE))</f>
        <v>8</v>
      </c>
      <c r="E12" s="5">
        <f>IFNA(VLOOKUP(C12, 'Рейтинг'!$A$2:$C$22, 3, FALSE), VLOOKUP(C12, 'Рейтинг'!$B$2:$C$22, 2, FALSE))</f>
        <v>0.02</v>
      </c>
      <c r="F12" s="1">
        <v>4.59719E8</v>
      </c>
      <c r="G12" s="1">
        <v>6.264921E9</v>
      </c>
      <c r="H12" s="1">
        <v>7.637695E9</v>
      </c>
      <c r="I12" s="1">
        <v>0.0</v>
      </c>
      <c r="J12" s="1">
        <v>2.5372E7</v>
      </c>
      <c r="K12" s="1">
        <v>6.60186E9</v>
      </c>
      <c r="L12" s="1">
        <v>6.576489E9</v>
      </c>
      <c r="M12" s="1">
        <v>2.09641E8</v>
      </c>
      <c r="N12" s="1">
        <v>4.70235E8</v>
      </c>
      <c r="O12" s="1">
        <v>1.52417169E12</v>
      </c>
      <c r="P12" s="1">
        <v>8.0819499E11</v>
      </c>
      <c r="Q12" s="1">
        <v>6.099999999999994</v>
      </c>
      <c r="R12" s="1">
        <v>5.04</v>
      </c>
      <c r="S12" s="1">
        <v>0.28</v>
      </c>
      <c r="T12" s="1">
        <v>1.07</v>
      </c>
      <c r="U12" s="1">
        <v>2.19</v>
      </c>
      <c r="V12" s="1">
        <v>6.55</v>
      </c>
      <c r="W12" s="1">
        <v>8.19</v>
      </c>
      <c r="X12" s="1">
        <v>8.65</v>
      </c>
      <c r="Y12" s="1" t="s">
        <v>44</v>
      </c>
      <c r="Z12" s="1">
        <v>2.2430488310969707</v>
      </c>
      <c r="AA12" s="1">
        <v>31.491263636407</v>
      </c>
      <c r="AB12" s="1">
        <v>0.0</v>
      </c>
      <c r="AC12" s="1">
        <v>0.0</v>
      </c>
    </row>
    <row r="13">
      <c r="A13" s="1" t="s">
        <v>29</v>
      </c>
      <c r="B13" s="1">
        <v>40681.0</v>
      </c>
      <c r="C13" s="1" t="s">
        <v>40</v>
      </c>
      <c r="D13" s="4">
        <f>IFNA(VLOOKUP(C13, 'Рейтинг'!$A$2:$D$22, 4, FALSE), VLOOKUP(C13, 'Рейтинг'!$B$2:$D$22, 3, FALSE))</f>
        <v>8</v>
      </c>
      <c r="E13" s="5">
        <f>IFNA(VLOOKUP(C13, 'Рейтинг'!$A$2:$C$22, 3, FALSE), VLOOKUP(C13, 'Рейтинг'!$B$2:$C$22, 2, FALSE))</f>
        <v>0.02</v>
      </c>
      <c r="F13" s="1">
        <v>4.59719E8</v>
      </c>
      <c r="G13" s="1">
        <v>6.264921E9</v>
      </c>
      <c r="H13" s="1">
        <v>7.637695E9</v>
      </c>
      <c r="I13" s="1">
        <v>0.0</v>
      </c>
      <c r="J13" s="1">
        <v>2.5373E7</v>
      </c>
      <c r="K13" s="1">
        <v>6.60186E9</v>
      </c>
      <c r="L13" s="1">
        <v>6.576489E9</v>
      </c>
      <c r="M13" s="1">
        <v>2.09641E8</v>
      </c>
      <c r="N13" s="1">
        <v>4.70235E8</v>
      </c>
      <c r="O13" s="1">
        <v>1.52417169E12</v>
      </c>
      <c r="P13" s="1">
        <v>8.0819499E11</v>
      </c>
      <c r="Q13" s="1">
        <v>6.099999999999994</v>
      </c>
      <c r="R13" s="1">
        <v>3.38</v>
      </c>
      <c r="S13" s="1">
        <v>0.58</v>
      </c>
      <c r="T13" s="1">
        <v>1.87</v>
      </c>
      <c r="U13" s="1">
        <v>3.18</v>
      </c>
      <c r="V13" s="1">
        <v>4.88</v>
      </c>
      <c r="W13" s="1">
        <v>6.82</v>
      </c>
      <c r="X13" s="1">
        <v>8.02</v>
      </c>
      <c r="Y13" s="1" t="s">
        <v>45</v>
      </c>
      <c r="Z13" s="1">
        <v>2.2430488310969707</v>
      </c>
      <c r="AA13" s="1">
        <v>31.491263636407</v>
      </c>
      <c r="AB13" s="1">
        <v>0.0</v>
      </c>
      <c r="AC13" s="1">
        <v>0.0</v>
      </c>
    </row>
    <row r="14">
      <c r="A14" s="1" t="s">
        <v>29</v>
      </c>
      <c r="B14" s="1">
        <v>39768.0</v>
      </c>
      <c r="C14" s="1" t="s">
        <v>40</v>
      </c>
      <c r="D14" s="4">
        <f>IFNA(VLOOKUP(C14, 'Рейтинг'!$A$2:$D$22, 4, FALSE), VLOOKUP(C14, 'Рейтинг'!$B$2:$D$22, 3, FALSE))</f>
        <v>8</v>
      </c>
      <c r="E14" s="5">
        <f>IFNA(VLOOKUP(C14, 'Рейтинг'!$A$2:$C$22, 3, FALSE), VLOOKUP(C14, 'Рейтинг'!$B$2:$C$22, 2, FALSE))</f>
        <v>0.02</v>
      </c>
      <c r="F14" s="1">
        <v>8.9562E7</v>
      </c>
      <c r="G14" s="1">
        <v>4.672795E9</v>
      </c>
      <c r="H14" s="1">
        <v>6.676576E9</v>
      </c>
      <c r="I14" s="1">
        <v>0.0</v>
      </c>
      <c r="J14" s="1">
        <v>1.8403E7</v>
      </c>
      <c r="K14" s="1">
        <v>5.379455E9</v>
      </c>
      <c r="L14" s="1">
        <v>5.361052E9</v>
      </c>
      <c r="M14" s="1">
        <v>1.86845E8</v>
      </c>
      <c r="N14" s="1">
        <v>0.0</v>
      </c>
      <c r="O14" s="1">
        <v>8.0619239E8</v>
      </c>
      <c r="P14" s="1">
        <v>4.8684E8</v>
      </c>
      <c r="Q14" s="1">
        <v>13.280000000000001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>
        <v>0.0</v>
      </c>
      <c r="AA14" s="1">
        <v>28.791003237978003</v>
      </c>
      <c r="AB14" s="1">
        <v>0.0</v>
      </c>
      <c r="AC14" s="1">
        <v>0.0</v>
      </c>
    </row>
    <row r="15">
      <c r="A15" s="1" t="s">
        <v>46</v>
      </c>
      <c r="B15" s="1">
        <v>44000.0</v>
      </c>
      <c r="C15" s="1" t="s">
        <v>30</v>
      </c>
      <c r="D15" s="4">
        <f>IFNA(VLOOKUP(C15, 'Рейтинг'!$A$2:$D$22, 4, FALSE), VLOOKUP(C15, 'Рейтинг'!$B$2:$D$22, 3, FALSE))</f>
        <v>2</v>
      </c>
      <c r="E15" s="5">
        <f>IFNA(VLOOKUP(C15, 'Рейтинг'!$A$2:$C$22, 3, FALSE), VLOOKUP(C15, 'Рейтинг'!$B$2:$C$22, 2, FALSE))</f>
        <v>0.004</v>
      </c>
      <c r="F15" s="1">
        <v>7.73796E8</v>
      </c>
      <c r="G15" s="1">
        <v>8.331137E9</v>
      </c>
      <c r="H15" s="1">
        <v>9.819691E9</v>
      </c>
      <c r="I15" s="1">
        <v>0.0</v>
      </c>
      <c r="J15" s="1">
        <v>180000.0</v>
      </c>
      <c r="K15" s="1">
        <v>1.7368464E10</v>
      </c>
      <c r="L15" s="1">
        <v>8.654739E9</v>
      </c>
      <c r="M15" s="1">
        <v>1.105966E9</v>
      </c>
      <c r="N15" s="1">
        <v>3.8037E8</v>
      </c>
      <c r="O15" s="1">
        <v>1.400729E9</v>
      </c>
      <c r="P15" s="1">
        <v>3.32133E8</v>
      </c>
      <c r="Q15" s="1">
        <v>2.4000000000000057</v>
      </c>
      <c r="R15" s="1">
        <v>4.75</v>
      </c>
      <c r="S15" s="1">
        <v>0.19</v>
      </c>
      <c r="T15" s="1">
        <v>0.34</v>
      </c>
      <c r="U15" s="1">
        <v>0.71</v>
      </c>
      <c r="V15" s="1">
        <v>4.19</v>
      </c>
      <c r="W15" s="1">
        <v>4.69</v>
      </c>
      <c r="X15" s="1">
        <v>5.31</v>
      </c>
      <c r="Y15" s="1" t="s">
        <v>47</v>
      </c>
      <c r="Z15" s="1">
        <v>0.34392558179907884</v>
      </c>
      <c r="AA15" s="1">
        <v>15.704338108043105</v>
      </c>
      <c r="AB15" s="1">
        <v>1.0</v>
      </c>
      <c r="AC15" s="1">
        <v>0.0</v>
      </c>
    </row>
    <row r="16">
      <c r="A16" s="1" t="s">
        <v>46</v>
      </c>
      <c r="B16" s="1">
        <v>43641.0</v>
      </c>
      <c r="C16" s="1" t="s">
        <v>30</v>
      </c>
      <c r="D16" s="4">
        <f>IFNA(VLOOKUP(C16, 'Рейтинг'!$A$2:$D$22, 4, FALSE), VLOOKUP(C16, 'Рейтинг'!$B$2:$D$22, 3, FALSE))</f>
        <v>2</v>
      </c>
      <c r="E16" s="5">
        <f>IFNA(VLOOKUP(C16, 'Рейтинг'!$A$2:$C$22, 3, FALSE), VLOOKUP(C16, 'Рейтинг'!$B$2:$C$22, 2, FALSE))</f>
        <v>0.004</v>
      </c>
      <c r="F16" s="1">
        <v>7.2322E7</v>
      </c>
      <c r="G16" s="1">
        <v>6.903876E9</v>
      </c>
      <c r="H16" s="1">
        <v>7.003956E9</v>
      </c>
      <c r="I16" s="1">
        <v>0.0</v>
      </c>
      <c r="J16" s="1">
        <v>0.0</v>
      </c>
      <c r="K16" s="1">
        <v>1.2294178E10</v>
      </c>
      <c r="L16" s="1">
        <v>6.139689E9</v>
      </c>
      <c r="M16" s="1">
        <v>8.49467E8</v>
      </c>
      <c r="N16" s="1">
        <v>3.31892E8</v>
      </c>
      <c r="O16" s="1">
        <v>5.192E8</v>
      </c>
      <c r="P16" s="1">
        <v>2.08673E8</v>
      </c>
      <c r="Q16" s="1">
        <v>3.0400000000000063</v>
      </c>
      <c r="R16" s="1">
        <v>7.51</v>
      </c>
      <c r="S16" s="1">
        <v>1.71</v>
      </c>
      <c r="T16" s="1">
        <v>1.73</v>
      </c>
      <c r="U16" s="1">
        <v>2.0</v>
      </c>
      <c r="V16" s="1">
        <v>7.06</v>
      </c>
      <c r="W16" s="1">
        <v>7.22</v>
      </c>
      <c r="X16" s="1">
        <v>7.41</v>
      </c>
      <c r="Y16" s="1" t="s">
        <v>48</v>
      </c>
      <c r="Z16" s="1">
        <v>0.39070617222328824</v>
      </c>
      <c r="AA16" s="1">
        <v>14.47281412933051</v>
      </c>
      <c r="AB16" s="1">
        <v>1.0</v>
      </c>
      <c r="AC16" s="1">
        <v>0.0</v>
      </c>
    </row>
    <row r="17">
      <c r="A17" s="1" t="s">
        <v>46</v>
      </c>
      <c r="B17" s="1">
        <v>43543.0</v>
      </c>
      <c r="C17" s="1" t="s">
        <v>30</v>
      </c>
      <c r="D17" s="4">
        <f>IFNA(VLOOKUP(C17, 'Рейтинг'!$A$2:$D$22, 4, FALSE), VLOOKUP(C17, 'Рейтинг'!$B$2:$D$22, 3, FALSE))</f>
        <v>2</v>
      </c>
      <c r="E17" s="5">
        <f>IFNA(VLOOKUP(C17, 'Рейтинг'!$A$2:$C$22, 3, FALSE), VLOOKUP(C17, 'Рейтинг'!$B$2:$C$22, 2, FALSE))</f>
        <v>0.004</v>
      </c>
      <c r="F17" s="1">
        <v>1.99165E8</v>
      </c>
      <c r="G17" s="1">
        <v>6.480816E9</v>
      </c>
      <c r="H17" s="1">
        <v>6.714997E9</v>
      </c>
      <c r="I17" s="1">
        <v>0.0</v>
      </c>
      <c r="J17" s="1">
        <v>180000.0</v>
      </c>
      <c r="K17" s="1">
        <v>1.2123106E10</v>
      </c>
      <c r="L17" s="1">
        <v>6.054574E9</v>
      </c>
      <c r="M17" s="1">
        <v>6.46465E8</v>
      </c>
      <c r="N17" s="1">
        <v>1.28891E8</v>
      </c>
      <c r="O17" s="1">
        <v>3.15059E8</v>
      </c>
      <c r="P17" s="1">
        <v>9.2519E7</v>
      </c>
      <c r="Q17" s="1">
        <v>3.0400000000000063</v>
      </c>
      <c r="R17" s="1">
        <v>7.46</v>
      </c>
      <c r="S17" s="1">
        <v>2.46</v>
      </c>
      <c r="T17" s="1">
        <v>2.42</v>
      </c>
      <c r="U17" s="1">
        <v>2.61</v>
      </c>
      <c r="V17" s="1">
        <v>7.37</v>
      </c>
      <c r="W17" s="1">
        <v>7.82</v>
      </c>
      <c r="X17" s="1">
        <v>8.17</v>
      </c>
      <c r="Y17" s="1" t="s">
        <v>49</v>
      </c>
      <c r="Z17" s="1">
        <v>0.1993781565900706</v>
      </c>
      <c r="AA17" s="1">
        <v>18.75291933824724</v>
      </c>
      <c r="AB17" s="1">
        <v>1.0</v>
      </c>
      <c r="AC17" s="1">
        <v>0.0</v>
      </c>
    </row>
    <row r="18">
      <c r="A18" s="1" t="s">
        <v>46</v>
      </c>
      <c r="B18" s="1">
        <v>43188.0</v>
      </c>
      <c r="C18" s="1" t="s">
        <v>30</v>
      </c>
      <c r="D18" s="4">
        <f>IFNA(VLOOKUP(C18, 'Рейтинг'!$A$2:$D$22, 4, FALSE), VLOOKUP(C18, 'Рейтинг'!$B$2:$D$22, 3, FALSE))</f>
        <v>2</v>
      </c>
      <c r="E18" s="5">
        <f>IFNA(VLOOKUP(C18, 'Рейтинг'!$A$2:$C$22, 3, FALSE), VLOOKUP(C18, 'Рейтинг'!$B$2:$C$22, 2, FALSE))</f>
        <v>0.004</v>
      </c>
      <c r="F18" s="1">
        <v>1.33616E8</v>
      </c>
      <c r="G18" s="1">
        <v>5.027604E9</v>
      </c>
      <c r="H18" s="1">
        <v>5.198997E9</v>
      </c>
      <c r="I18" s="1">
        <v>0.0</v>
      </c>
      <c r="J18" s="1">
        <v>0.0</v>
      </c>
      <c r="K18" s="1">
        <v>9.396963E9</v>
      </c>
      <c r="L18" s="1">
        <v>4.691952E9</v>
      </c>
      <c r="M18" s="1">
        <v>4.93986E8</v>
      </c>
      <c r="N18" s="1">
        <v>1.20508E8</v>
      </c>
      <c r="O18" s="1">
        <v>3.4648E8</v>
      </c>
      <c r="P18" s="1">
        <v>1.48233E8</v>
      </c>
      <c r="Q18" s="1">
        <v>4.260000000000005</v>
      </c>
      <c r="R18" s="1">
        <v>7.0</v>
      </c>
      <c r="S18" s="1">
        <v>2.27</v>
      </c>
      <c r="T18" s="1">
        <v>2.56</v>
      </c>
      <c r="U18" s="1">
        <v>2.74</v>
      </c>
      <c r="V18" s="1">
        <v>6.15</v>
      </c>
      <c r="W18" s="1">
        <v>6.44</v>
      </c>
      <c r="X18" s="1">
        <v>6.86</v>
      </c>
      <c r="Y18" s="1" t="s">
        <v>50</v>
      </c>
      <c r="Z18" s="1">
        <v>0.2439502334074245</v>
      </c>
      <c r="AA18" s="1">
        <v>19.022731413440866</v>
      </c>
      <c r="AB18" s="1">
        <v>1.0</v>
      </c>
      <c r="AC18" s="1">
        <v>0.0</v>
      </c>
    </row>
    <row r="19">
      <c r="A19" s="1" t="s">
        <v>46</v>
      </c>
      <c r="B19" s="1">
        <v>42926.0</v>
      </c>
      <c r="C19" s="1" t="s">
        <v>30</v>
      </c>
      <c r="D19" s="4">
        <f>IFNA(VLOOKUP(C19, 'Рейтинг'!$A$2:$D$22, 4, FALSE), VLOOKUP(C19, 'Рейтинг'!$B$2:$D$22, 3, FALSE))</f>
        <v>2</v>
      </c>
      <c r="E19" s="5">
        <f>IFNA(VLOOKUP(C19, 'Рейтинг'!$A$2:$C$22, 3, FALSE), VLOOKUP(C19, 'Рейтинг'!$B$2:$C$22, 2, FALSE))</f>
        <v>0.004</v>
      </c>
      <c r="F19" s="1">
        <v>3.6006E7</v>
      </c>
      <c r="G19" s="1">
        <v>4.329464E9</v>
      </c>
      <c r="H19" s="1">
        <v>4.451622E9</v>
      </c>
      <c r="I19" s="1">
        <v>0.0</v>
      </c>
      <c r="J19" s="1">
        <v>0.0</v>
      </c>
      <c r="K19" s="1">
        <v>7.610298E9</v>
      </c>
      <c r="L19" s="1">
        <v>3.557385E9</v>
      </c>
      <c r="M19" s="1">
        <v>4.45584E8</v>
      </c>
      <c r="N19" s="1">
        <v>1.69053E8</v>
      </c>
      <c r="O19" s="1">
        <v>4.28341E8</v>
      </c>
      <c r="P19" s="1">
        <v>4.8027E7</v>
      </c>
      <c r="Q19" s="1">
        <v>2.510000000000005</v>
      </c>
      <c r="R19" s="1">
        <v>8.64</v>
      </c>
      <c r="S19" s="1">
        <v>1.4</v>
      </c>
      <c r="T19" s="1">
        <v>1.93</v>
      </c>
      <c r="U19" s="1">
        <v>2.38</v>
      </c>
      <c r="V19" s="1">
        <v>8.1</v>
      </c>
      <c r="W19" s="1">
        <v>8.07</v>
      </c>
      <c r="X19" s="1">
        <v>7.93</v>
      </c>
      <c r="Y19" s="1" t="s">
        <v>51</v>
      </c>
      <c r="Z19" s="1">
        <v>0.3793964774318647</v>
      </c>
      <c r="AA19" s="1">
        <v>17.079378972314984</v>
      </c>
      <c r="AB19" s="1">
        <v>1.0</v>
      </c>
      <c r="AC19" s="1">
        <v>0.0</v>
      </c>
    </row>
    <row r="20">
      <c r="A20" s="1" t="s">
        <v>46</v>
      </c>
      <c r="B20" s="1">
        <v>42565.0</v>
      </c>
      <c r="C20" s="1" t="s">
        <v>38</v>
      </c>
      <c r="D20" s="4">
        <f>IFNA(VLOOKUP(C20, 'Рейтинг'!$A$2:$D$22, 4, FALSE), VLOOKUP(C20, 'Рейтинг'!$B$2:$D$22, 3, FALSE))</f>
        <v>4</v>
      </c>
      <c r="E20" s="5">
        <f>IFNA(VLOOKUP(C20, 'Рейтинг'!$A$2:$C$22, 3, FALSE), VLOOKUP(C20, 'Рейтинг'!$B$2:$C$22, 2, FALSE))</f>
        <v>0.007</v>
      </c>
      <c r="F20" s="1">
        <v>4.4593E7</v>
      </c>
      <c r="G20" s="1">
        <v>1.758771E9</v>
      </c>
      <c r="H20" s="1">
        <v>1.874917E9</v>
      </c>
      <c r="I20" s="1">
        <v>0.0</v>
      </c>
      <c r="J20" s="1">
        <v>2532000.0</v>
      </c>
      <c r="K20" s="1">
        <v>1.695332E9</v>
      </c>
      <c r="L20" s="1">
        <v>1.682968E9</v>
      </c>
      <c r="M20" s="1">
        <v>1.84881E8</v>
      </c>
      <c r="N20" s="1">
        <v>8.7736E7</v>
      </c>
      <c r="O20" s="6">
        <v>0.0</v>
      </c>
      <c r="P20" s="6">
        <v>0.0</v>
      </c>
      <c r="Q20" s="1">
        <v>5.390000000000001</v>
      </c>
      <c r="R20" s="1">
        <v>10.31</v>
      </c>
      <c r="S20" s="1">
        <v>0.68</v>
      </c>
      <c r="T20" s="1">
        <v>1.1</v>
      </c>
      <c r="U20" s="1">
        <v>1.53</v>
      </c>
      <c r="V20" s="1">
        <v>9.61</v>
      </c>
      <c r="W20" s="1">
        <v>8.9</v>
      </c>
      <c r="X20" s="1">
        <v>8.44</v>
      </c>
      <c r="Y20" s="1" t="s">
        <v>52</v>
      </c>
      <c r="Z20" s="1">
        <v>0.47455390223981914</v>
      </c>
      <c r="AA20" s="1">
        <v>9.16985520415835</v>
      </c>
      <c r="AB20" s="1">
        <v>1.0</v>
      </c>
      <c r="AC20" s="1">
        <v>0.0</v>
      </c>
    </row>
    <row r="21">
      <c r="A21" s="1" t="s">
        <v>46</v>
      </c>
      <c r="B21" s="1">
        <v>42291.0</v>
      </c>
      <c r="C21" s="1" t="s">
        <v>38</v>
      </c>
      <c r="D21" s="4">
        <f>IFNA(VLOOKUP(C21, 'Рейтинг'!$A$2:$D$22, 4, FALSE), VLOOKUP(C21, 'Рейтинг'!$B$2:$D$22, 3, FALSE))</f>
        <v>4</v>
      </c>
      <c r="E21" s="5">
        <f>IFNA(VLOOKUP(C21, 'Рейтинг'!$A$2:$C$22, 3, FALSE), VLOOKUP(C21, 'Рейтинг'!$B$2:$C$22, 2, FALSE))</f>
        <v>0.007</v>
      </c>
      <c r="F21" s="1">
        <v>2.758019E7</v>
      </c>
      <c r="G21" s="1">
        <v>1.06007E9</v>
      </c>
      <c r="H21" s="1">
        <v>1.194541E9</v>
      </c>
      <c r="I21" s="1">
        <v>0.0</v>
      </c>
      <c r="J21" s="1">
        <v>6966000.0</v>
      </c>
      <c r="K21" s="1">
        <v>8.6446362E8</v>
      </c>
      <c r="L21" s="1">
        <v>8.6117462E8</v>
      </c>
      <c r="M21" s="1">
        <v>2.6770778999999997E8</v>
      </c>
      <c r="N21" s="1">
        <v>1.61557E8</v>
      </c>
      <c r="O21" s="6">
        <v>0.0</v>
      </c>
      <c r="P21" s="6">
        <v>0.0</v>
      </c>
      <c r="Q21" s="1">
        <v>12.909999999999997</v>
      </c>
      <c r="R21" s="1">
        <v>11.39</v>
      </c>
      <c r="S21" s="1">
        <v>0.57</v>
      </c>
      <c r="T21" s="1">
        <v>1.29</v>
      </c>
      <c r="U21" s="1">
        <v>1.99</v>
      </c>
      <c r="V21" s="1">
        <v>10.5</v>
      </c>
      <c r="W21" s="1">
        <v>10.54</v>
      </c>
      <c r="X21" s="1">
        <v>10.48</v>
      </c>
      <c r="Y21" s="1" t="s">
        <v>53</v>
      </c>
      <c r="Z21" s="1">
        <v>0.6034826255896402</v>
      </c>
      <c r="AA21" s="1">
        <v>3.2291313599802236</v>
      </c>
      <c r="AB21" s="1">
        <v>0.0</v>
      </c>
      <c r="AC21" s="1">
        <v>0.0</v>
      </c>
    </row>
    <row r="22">
      <c r="A22" s="1" t="s">
        <v>46</v>
      </c>
      <c r="B22" s="1">
        <v>42081.0</v>
      </c>
      <c r="C22" s="1" t="s">
        <v>38</v>
      </c>
      <c r="D22" s="4">
        <f>IFNA(VLOOKUP(C22, 'Рейтинг'!$A$2:$D$22, 4, FALSE), VLOOKUP(C22, 'Рейтинг'!$B$2:$D$22, 3, FALSE))</f>
        <v>4</v>
      </c>
      <c r="E22" s="5">
        <f>IFNA(VLOOKUP(C22, 'Рейтинг'!$A$2:$C$22, 3, FALSE), VLOOKUP(C22, 'Рейтинг'!$B$2:$C$22, 2, FALSE))</f>
        <v>0.007</v>
      </c>
      <c r="F22" s="1">
        <v>1.3753E7</v>
      </c>
      <c r="G22" s="1">
        <v>9.35494E8</v>
      </c>
      <c r="H22" s="1">
        <v>9.66892E8</v>
      </c>
      <c r="I22" s="1">
        <v>0.0</v>
      </c>
      <c r="J22" s="1">
        <v>3927000.0</v>
      </c>
      <c r="K22" s="1">
        <v>7.86889E8</v>
      </c>
      <c r="L22" s="1">
        <v>7.79537E8</v>
      </c>
      <c r="M22" s="1">
        <v>1.79747E8</v>
      </c>
      <c r="N22" s="1">
        <v>3.129E7</v>
      </c>
      <c r="O22" s="6">
        <v>0.0</v>
      </c>
      <c r="P22" s="6">
        <v>0.0</v>
      </c>
      <c r="Q22" s="1">
        <v>12.909999999999997</v>
      </c>
      <c r="R22" s="1">
        <v>14.76</v>
      </c>
      <c r="S22" s="1">
        <v>0.57</v>
      </c>
      <c r="T22" s="1">
        <v>1.41</v>
      </c>
      <c r="U22" s="1">
        <v>1.93</v>
      </c>
      <c r="V22" s="1">
        <v>13.12</v>
      </c>
      <c r="W22" s="1">
        <v>13.39</v>
      </c>
      <c r="X22" s="1">
        <v>13.37</v>
      </c>
      <c r="Y22" s="1" t="s">
        <v>54</v>
      </c>
      <c r="Z22" s="1">
        <v>0.17407800964689257</v>
      </c>
      <c r="AA22" s="1">
        <v>4.377758738671577</v>
      </c>
      <c r="AB22" s="1">
        <v>0.0</v>
      </c>
      <c r="AC22" s="1">
        <v>0.0</v>
      </c>
    </row>
    <row r="23">
      <c r="A23" s="1" t="s">
        <v>46</v>
      </c>
      <c r="B23" s="1">
        <v>41866.0</v>
      </c>
      <c r="C23" s="1" t="s">
        <v>36</v>
      </c>
      <c r="D23" s="4">
        <f>IFNA(VLOOKUP(C23, 'Рейтинг'!$A$2:$D$22, 4, FALSE), VLOOKUP(C23, 'Рейтинг'!$B$2:$D$22, 3, FALSE))</f>
        <v>0</v>
      </c>
      <c r="E23" s="5">
        <f>IFNA(VLOOKUP(C23, 'Рейтинг'!$A$2:$C$22, 3, FALSE), VLOOKUP(C23, 'Рейтинг'!$B$2:$C$22, 2, FALSE))</f>
        <v>0</v>
      </c>
      <c r="F23" s="1">
        <v>5314000.0</v>
      </c>
      <c r="G23" s="1">
        <v>6.68248E8</v>
      </c>
      <c r="H23" s="1">
        <v>7.42365E8</v>
      </c>
      <c r="I23" s="1">
        <v>0.0</v>
      </c>
      <c r="J23" s="1">
        <v>1729000.0</v>
      </c>
      <c r="K23" s="1">
        <v>6.4149E8</v>
      </c>
      <c r="L23" s="1">
        <v>6.29849E8</v>
      </c>
      <c r="M23" s="1">
        <v>1.02347E8</v>
      </c>
      <c r="N23" s="1">
        <v>1.5123E7</v>
      </c>
      <c r="O23" s="6">
        <v>0.0</v>
      </c>
      <c r="P23" s="6">
        <v>0.0</v>
      </c>
      <c r="Q23" s="1">
        <v>11.349999999999994</v>
      </c>
      <c r="R23" s="1">
        <v>7.43</v>
      </c>
      <c r="S23" s="1">
        <v>0.42</v>
      </c>
      <c r="T23" s="1">
        <v>1.55</v>
      </c>
      <c r="U23" s="1">
        <v>2.34</v>
      </c>
      <c r="V23" s="1">
        <v>8.5</v>
      </c>
      <c r="W23" s="1">
        <v>9.19</v>
      </c>
      <c r="X23" s="1">
        <v>9.24</v>
      </c>
      <c r="Y23" s="1" t="s">
        <v>55</v>
      </c>
      <c r="Z23" s="1">
        <v>0.1477620252669839</v>
      </c>
      <c r="AA23" s="1">
        <v>6.267794854758811</v>
      </c>
      <c r="AB23" s="1">
        <v>0.0</v>
      </c>
      <c r="AC23" s="1">
        <v>0.0</v>
      </c>
    </row>
    <row r="24">
      <c r="A24" s="1" t="s">
        <v>46</v>
      </c>
      <c r="B24" s="1">
        <v>41445.0</v>
      </c>
      <c r="C24" s="1" t="s">
        <v>36</v>
      </c>
      <c r="D24" s="4">
        <f>IFNA(VLOOKUP(C24, 'Рейтинг'!$A$2:$D$22, 4, FALSE), VLOOKUP(C24, 'Рейтинг'!$B$2:$D$22, 3, FALSE))</f>
        <v>0</v>
      </c>
      <c r="E24" s="5">
        <f>IFNA(VLOOKUP(C24, 'Рейтинг'!$A$2:$C$22, 3, FALSE), VLOOKUP(C24, 'Рейтинг'!$B$2:$C$22, 2, FALSE))</f>
        <v>0</v>
      </c>
      <c r="F24" s="1">
        <v>1.626E7</v>
      </c>
      <c r="G24" s="1">
        <v>3.48635E8</v>
      </c>
      <c r="H24" s="1">
        <v>3.66429E8</v>
      </c>
      <c r="I24" s="1">
        <v>0.0</v>
      </c>
      <c r="J24" s="1">
        <v>1493000.0</v>
      </c>
      <c r="K24" s="1">
        <v>2.24458E8</v>
      </c>
      <c r="L24" s="1">
        <v>2.19753E8</v>
      </c>
      <c r="M24" s="1">
        <v>1.42413E8</v>
      </c>
      <c r="N24" s="1">
        <v>-2.4377E7</v>
      </c>
      <c r="O24" s="6">
        <v>0.0</v>
      </c>
      <c r="P24" s="6">
        <v>0.0</v>
      </c>
      <c r="Q24" s="1">
        <v>6.469999999999999</v>
      </c>
      <c r="R24" s="1">
        <v>6.31</v>
      </c>
      <c r="S24" s="1">
        <v>0.33</v>
      </c>
      <c r="T24" s="1">
        <v>1.31</v>
      </c>
      <c r="U24" s="1">
        <v>2.41</v>
      </c>
      <c r="V24" s="1">
        <v>6.11</v>
      </c>
      <c r="W24" s="1">
        <v>6.34</v>
      </c>
      <c r="X24" s="1">
        <v>7.37</v>
      </c>
      <c r="Y24" s="1" t="s">
        <v>56</v>
      </c>
      <c r="Z24" s="1">
        <v>-0.17117117117117117</v>
      </c>
      <c r="AA24" s="1">
        <v>1.5761061139081405</v>
      </c>
      <c r="AB24" s="1">
        <v>0.0</v>
      </c>
      <c r="AC24" s="1">
        <v>0.0</v>
      </c>
    </row>
    <row r="25">
      <c r="A25" s="1" t="s">
        <v>46</v>
      </c>
      <c r="B25" s="1">
        <v>41053.0</v>
      </c>
      <c r="C25" s="1" t="s">
        <v>36</v>
      </c>
      <c r="D25" s="4">
        <f>IFNA(VLOOKUP(C25, 'Рейтинг'!$A$2:$D$22, 4, FALSE), VLOOKUP(C25, 'Рейтинг'!$B$2:$D$22, 3, FALSE))</f>
        <v>0</v>
      </c>
      <c r="E25" s="5">
        <f>IFNA(VLOOKUP(C25, 'Рейтинг'!$A$2:$C$22, 3, FALSE), VLOOKUP(C25, 'Рейтинг'!$B$2:$C$22, 2, FALSE))</f>
        <v>0</v>
      </c>
      <c r="F25" s="1">
        <v>1350000.0</v>
      </c>
      <c r="G25" s="1">
        <v>1.5419E8</v>
      </c>
      <c r="H25" s="1">
        <v>1.56444E8</v>
      </c>
      <c r="I25" s="1">
        <v>0.0</v>
      </c>
      <c r="J25" s="1">
        <v>1008000.0</v>
      </c>
      <c r="K25" s="1">
        <v>3.3012E7</v>
      </c>
      <c r="L25" s="1">
        <v>3.0641E7</v>
      </c>
      <c r="M25" s="1">
        <v>1.23432E8</v>
      </c>
      <c r="N25" s="1">
        <v>3315000.0</v>
      </c>
      <c r="O25" s="6">
        <v>0.0</v>
      </c>
      <c r="P25" s="6">
        <v>0.0</v>
      </c>
      <c r="Q25" s="1">
        <v>6.569999999999993</v>
      </c>
      <c r="R25" s="1">
        <v>5.79</v>
      </c>
      <c r="S25" s="1">
        <v>0.29</v>
      </c>
      <c r="T25" s="1">
        <v>0.77</v>
      </c>
      <c r="U25" s="1">
        <v>1.77</v>
      </c>
      <c r="V25" s="1">
        <v>6.8</v>
      </c>
      <c r="W25" s="1">
        <v>7.68</v>
      </c>
      <c r="X25" s="1">
        <v>8.43</v>
      </c>
      <c r="Y25" s="1" t="s">
        <v>57</v>
      </c>
      <c r="Z25" s="1">
        <v>0.026856892864087108</v>
      </c>
      <c r="AA25" s="1">
        <v>0.26745090414155165</v>
      </c>
      <c r="AB25" s="1">
        <v>0.0</v>
      </c>
      <c r="AC25" s="1">
        <v>0.0</v>
      </c>
    </row>
    <row r="26">
      <c r="A26" s="1" t="s">
        <v>58</v>
      </c>
      <c r="B26" s="1">
        <v>43544.0</v>
      </c>
      <c r="C26" s="1" t="s">
        <v>59</v>
      </c>
      <c r="D26" s="4">
        <f>IFNA(VLOOKUP(C26, 'Рейтинг'!$A$2:$D$22, 4, FALSE), VLOOKUP(C26, 'Рейтинг'!$B$2:$D$22, 3, FALSE))</f>
        <v>0</v>
      </c>
      <c r="E26" s="5">
        <f>IFNA(VLOOKUP(C26, 'Рейтинг'!$A$2:$C$22, 3, FALSE), VLOOKUP(C26, 'Рейтинг'!$B$2:$C$22, 2, FALSE))</f>
        <v>0</v>
      </c>
      <c r="F26" s="1">
        <v>1.245921E9</v>
      </c>
      <c r="G26" s="1">
        <v>2.63173309E11</v>
      </c>
      <c r="H26" s="1">
        <v>2.77875438E11</v>
      </c>
      <c r="I26" s="1">
        <v>0.0</v>
      </c>
      <c r="J26" s="1">
        <v>2.970799E9</v>
      </c>
      <c r="K26" s="1">
        <v>2.63899832E11</v>
      </c>
      <c r="L26" s="1">
        <v>2.60197892E11</v>
      </c>
      <c r="M26" s="1">
        <v>1.3975606E10</v>
      </c>
      <c r="N26" s="1">
        <v>3.625414E9</v>
      </c>
      <c r="O26" s="1">
        <v>4.0466761E10</v>
      </c>
      <c r="P26" s="1">
        <v>3.021364E9</v>
      </c>
      <c r="Q26" s="1">
        <v>3.0400000000000063</v>
      </c>
      <c r="R26" s="1">
        <v>7.42</v>
      </c>
      <c r="S26" s="1">
        <v>2.4</v>
      </c>
      <c r="T26" s="1">
        <v>2.34</v>
      </c>
      <c r="U26" s="1">
        <v>2.54</v>
      </c>
      <c r="V26" s="1">
        <v>7.38</v>
      </c>
      <c r="W26" s="1">
        <v>7.82</v>
      </c>
      <c r="X26" s="1">
        <v>8.15</v>
      </c>
      <c r="Y26" s="1" t="s">
        <v>60</v>
      </c>
      <c r="Z26" s="1">
        <v>0.2594101465081371</v>
      </c>
      <c r="AA26" s="1">
        <v>18.88289008719908</v>
      </c>
      <c r="AB26" s="1">
        <v>0.0</v>
      </c>
      <c r="AC26" s="1">
        <v>0.0</v>
      </c>
    </row>
    <row r="27">
      <c r="A27" s="1" t="s">
        <v>58</v>
      </c>
      <c r="B27" s="1">
        <v>43180.0</v>
      </c>
      <c r="C27" s="1" t="s">
        <v>59</v>
      </c>
      <c r="D27" s="4">
        <f>IFNA(VLOOKUP(C27, 'Рейтинг'!$A$2:$D$22, 4, FALSE), VLOOKUP(C27, 'Рейтинг'!$B$2:$D$22, 3, FALSE))</f>
        <v>0</v>
      </c>
      <c r="E27" s="5">
        <f>IFNA(VLOOKUP(C27, 'Рейтинг'!$A$2:$C$22, 3, FALSE), VLOOKUP(C27, 'Рейтинг'!$B$2:$C$22, 2, FALSE))</f>
        <v>0</v>
      </c>
      <c r="F27" s="1">
        <v>2.66495E8</v>
      </c>
      <c r="G27" s="1">
        <v>1.92090952E11</v>
      </c>
      <c r="H27" s="1">
        <v>2.03423198E11</v>
      </c>
      <c r="I27" s="1">
        <v>0.0</v>
      </c>
      <c r="J27" s="1">
        <v>5.47599E8</v>
      </c>
      <c r="K27" s="1">
        <v>1.92662603E11</v>
      </c>
      <c r="L27" s="1">
        <v>1.91354462E11</v>
      </c>
      <c r="M27" s="1">
        <v>1.0760595E10</v>
      </c>
      <c r="N27" s="1">
        <v>3.153708E9</v>
      </c>
      <c r="O27" s="1">
        <v>4.5940114E10</v>
      </c>
      <c r="P27" s="1">
        <v>6.60245E9</v>
      </c>
      <c r="Q27" s="1">
        <v>4.260000000000005</v>
      </c>
      <c r="R27" s="1">
        <v>7.04</v>
      </c>
      <c r="S27" s="1">
        <v>2.31</v>
      </c>
      <c r="T27" s="1">
        <v>2.69</v>
      </c>
      <c r="U27" s="1">
        <v>2.89</v>
      </c>
      <c r="V27" s="1">
        <v>6.11</v>
      </c>
      <c r="W27" s="1">
        <v>6.42</v>
      </c>
      <c r="X27" s="1">
        <v>6.86</v>
      </c>
      <c r="Y27" s="1" t="s">
        <v>61</v>
      </c>
      <c r="Z27" s="1">
        <v>0.29307933250902946</v>
      </c>
      <c r="AA27" s="1">
        <v>17.904456305622507</v>
      </c>
      <c r="AB27" s="1">
        <v>0.0</v>
      </c>
      <c r="AC27" s="1">
        <v>0.0</v>
      </c>
    </row>
    <row r="28">
      <c r="A28" s="1" t="s">
        <v>58</v>
      </c>
      <c r="B28" s="1">
        <v>42944.0</v>
      </c>
      <c r="C28" s="1" t="s">
        <v>59</v>
      </c>
      <c r="D28" s="4">
        <f>IFNA(VLOOKUP(C28, 'Рейтинг'!$A$2:$D$22, 4, FALSE), VLOOKUP(C28, 'Рейтинг'!$B$2:$D$22, 3, FALSE))</f>
        <v>0</v>
      </c>
      <c r="E28" s="5">
        <f>IFNA(VLOOKUP(C28, 'Рейтинг'!$A$2:$C$22, 3, FALSE), VLOOKUP(C28, 'Рейтинг'!$B$2:$C$22, 2, FALSE))</f>
        <v>0</v>
      </c>
      <c r="F28" s="1">
        <v>2.27478E8</v>
      </c>
      <c r="G28" s="1">
        <v>1.42517443E11</v>
      </c>
      <c r="H28" s="1">
        <v>1.52716195E11</v>
      </c>
      <c r="I28" s="1">
        <v>0.0</v>
      </c>
      <c r="J28" s="1">
        <v>9.72171E8</v>
      </c>
      <c r="K28" s="1">
        <v>1.45109308E11</v>
      </c>
      <c r="L28" s="1">
        <v>1.41309586E11</v>
      </c>
      <c r="M28" s="1">
        <v>7.606887E9</v>
      </c>
      <c r="N28" s="1">
        <v>2.908287E9</v>
      </c>
      <c r="O28" s="1">
        <v>1.9261893E10</v>
      </c>
      <c r="P28" s="1">
        <v>1.0624942E10</v>
      </c>
      <c r="Q28" s="1">
        <v>2.510000000000005</v>
      </c>
      <c r="R28" s="1">
        <v>9.17</v>
      </c>
      <c r="S28" s="1">
        <v>1.34</v>
      </c>
      <c r="T28" s="1">
        <v>1.83</v>
      </c>
      <c r="U28" s="1">
        <v>2.3</v>
      </c>
      <c r="V28" s="1">
        <v>8.04</v>
      </c>
      <c r="W28" s="1">
        <v>8.02</v>
      </c>
      <c r="X28" s="1">
        <v>7.85</v>
      </c>
      <c r="Y28" s="1" t="s">
        <v>62</v>
      </c>
      <c r="Z28" s="1">
        <v>0.3823228871416126</v>
      </c>
      <c r="AA28" s="1">
        <v>19.07604359049898</v>
      </c>
      <c r="AB28" s="1">
        <v>0.0</v>
      </c>
      <c r="AC28" s="1">
        <v>0.0</v>
      </c>
    </row>
    <row r="29">
      <c r="A29" s="1" t="s">
        <v>58</v>
      </c>
      <c r="B29" s="1">
        <v>42760.0</v>
      </c>
      <c r="C29" s="1" t="s">
        <v>36</v>
      </c>
      <c r="D29" s="4">
        <f>IFNA(VLOOKUP(C29, 'Рейтинг'!$A$2:$D$22, 4, FALSE), VLOOKUP(C29, 'Рейтинг'!$B$2:$D$22, 3, FALSE))</f>
        <v>0</v>
      </c>
      <c r="E29" s="5">
        <f>IFNA(VLOOKUP(C29, 'Рейтинг'!$A$2:$C$22, 3, FALSE), VLOOKUP(C29, 'Рейтинг'!$B$2:$C$22, 2, FALSE))</f>
        <v>0</v>
      </c>
      <c r="F29" s="1">
        <v>2.62567E8</v>
      </c>
      <c r="G29" s="1">
        <v>1.218699E11</v>
      </c>
      <c r="H29" s="1">
        <v>1.30969253E11</v>
      </c>
      <c r="I29" s="1">
        <v>0.0</v>
      </c>
      <c r="J29" s="1">
        <v>5.86974E8</v>
      </c>
      <c r="K29" s="1">
        <v>1.26270653E11</v>
      </c>
      <c r="L29" s="1">
        <v>1.25443304E11</v>
      </c>
      <c r="M29" s="1">
        <v>4.6986E9</v>
      </c>
      <c r="N29" s="1">
        <v>2.25532E9</v>
      </c>
      <c r="O29" s="1">
        <v>1.4094863E10</v>
      </c>
      <c r="P29" s="1">
        <v>9.019159E9</v>
      </c>
      <c r="Q29" s="1">
        <v>2.510000000000005</v>
      </c>
      <c r="R29" s="1">
        <v>10.23</v>
      </c>
      <c r="S29" s="1">
        <v>1.23</v>
      </c>
      <c r="T29" s="1">
        <v>1.99</v>
      </c>
      <c r="U29" s="1">
        <v>2.53</v>
      </c>
      <c r="V29" s="1">
        <v>8.39</v>
      </c>
      <c r="W29" s="1">
        <v>8.02</v>
      </c>
      <c r="X29" s="1">
        <v>8.16</v>
      </c>
      <c r="Y29" s="1" t="s">
        <v>63</v>
      </c>
      <c r="Z29" s="1">
        <v>0.4799982973651726</v>
      </c>
      <c r="AA29" s="1">
        <v>26.874101434469843</v>
      </c>
      <c r="AB29" s="1">
        <v>0.0</v>
      </c>
      <c r="AC29" s="1">
        <v>0.0</v>
      </c>
    </row>
    <row r="30">
      <c r="A30" s="1" t="s">
        <v>58</v>
      </c>
      <c r="B30" s="1">
        <v>42396.0</v>
      </c>
      <c r="C30" s="1" t="s">
        <v>36</v>
      </c>
      <c r="D30" s="4">
        <f>IFNA(VLOOKUP(C30, 'Рейтинг'!$A$2:$D$22, 4, FALSE), VLOOKUP(C30, 'Рейтинг'!$B$2:$D$22, 3, FALSE))</f>
        <v>0</v>
      </c>
      <c r="E30" s="5">
        <f>IFNA(VLOOKUP(C30, 'Рейтинг'!$A$2:$C$22, 3, FALSE), VLOOKUP(C30, 'Рейтинг'!$B$2:$C$22, 2, FALSE))</f>
        <v>0</v>
      </c>
      <c r="F30" s="1">
        <v>4.49367E8</v>
      </c>
      <c r="G30" s="1">
        <v>1.04235452E11</v>
      </c>
      <c r="H30" s="1">
        <v>1.13296111E11</v>
      </c>
      <c r="I30" s="1">
        <v>0.0</v>
      </c>
      <c r="J30" s="1">
        <v>9.2015E8</v>
      </c>
      <c r="K30" s="1">
        <v>1.10852831E11</v>
      </c>
      <c r="L30" s="1">
        <v>1.09801684E11</v>
      </c>
      <c r="M30" s="1">
        <v>2.44328E9</v>
      </c>
      <c r="N30" s="1">
        <v>3.577321E9</v>
      </c>
      <c r="O30" s="1">
        <v>3.8317961E10</v>
      </c>
      <c r="P30" s="1">
        <v>7.995113E9</v>
      </c>
      <c r="Q30" s="1">
        <v>5.390000000000001</v>
      </c>
      <c r="R30" s="1">
        <v>11.2</v>
      </c>
      <c r="S30" s="1">
        <v>0.84</v>
      </c>
      <c r="T30" s="1">
        <v>1.43</v>
      </c>
      <c r="U30" s="1">
        <v>2.02</v>
      </c>
      <c r="V30" s="1">
        <v>10.11</v>
      </c>
      <c r="W30" s="1">
        <v>10.4</v>
      </c>
      <c r="X30" s="1">
        <v>10.28</v>
      </c>
      <c r="Y30" s="1" t="s">
        <v>64</v>
      </c>
      <c r="Z30" s="1">
        <v>1.4641469663730722</v>
      </c>
      <c r="AA30" s="1">
        <v>45.37049826462788</v>
      </c>
      <c r="AB30" s="1">
        <v>0.0</v>
      </c>
      <c r="AC30" s="1">
        <v>0.0</v>
      </c>
    </row>
    <row r="31">
      <c r="A31" s="1" t="s">
        <v>58</v>
      </c>
      <c r="B31" s="1">
        <v>42003.0</v>
      </c>
      <c r="C31" s="1" t="s">
        <v>36</v>
      </c>
      <c r="D31" s="4">
        <f>IFNA(VLOOKUP(C31, 'Рейтинг'!$A$2:$D$22, 4, FALSE), VLOOKUP(C31, 'Рейтинг'!$B$2:$D$22, 3, FALSE))</f>
        <v>0</v>
      </c>
      <c r="E31" s="5">
        <f>IFNA(VLOOKUP(C31, 'Рейтинг'!$A$2:$C$22, 3, FALSE), VLOOKUP(C31, 'Рейтинг'!$B$2:$C$22, 2, FALSE))</f>
        <v>0</v>
      </c>
      <c r="F31" s="1">
        <v>5.9388E7</v>
      </c>
      <c r="G31" s="1">
        <v>6.8764698E10</v>
      </c>
      <c r="H31" s="1">
        <v>6.9207283E10</v>
      </c>
      <c r="I31" s="1">
        <v>0.0</v>
      </c>
      <c r="J31" s="1">
        <v>2.22713E8</v>
      </c>
      <c r="K31" s="1">
        <v>7.0041074E10</v>
      </c>
      <c r="L31" s="1">
        <v>7.0041074E10</v>
      </c>
      <c r="M31" s="1">
        <v>-1.134811E9</v>
      </c>
      <c r="N31" s="1">
        <v>-2.027839E9</v>
      </c>
      <c r="O31" s="1">
        <v>3.17586E8</v>
      </c>
      <c r="P31" s="1">
        <v>2.17344E8</v>
      </c>
      <c r="Q31" s="1">
        <v>11.349999999999994</v>
      </c>
      <c r="R31" s="1">
        <v>17.39</v>
      </c>
      <c r="S31" s="1">
        <v>0.69</v>
      </c>
      <c r="T31" s="1">
        <v>1.68</v>
      </c>
      <c r="U31" s="1">
        <v>2.2</v>
      </c>
      <c r="V31" s="1">
        <v>13.9</v>
      </c>
      <c r="W31" s="1">
        <v>15.51</v>
      </c>
      <c r="X31" s="1">
        <v>14.31</v>
      </c>
      <c r="Y31" s="1" t="s">
        <v>65</v>
      </c>
      <c r="Z31" s="1">
        <v>1.7869398516581174</v>
      </c>
      <c r="AA31" s="1">
        <v>-61.72047503945591</v>
      </c>
      <c r="AB31" s="1">
        <v>0.0</v>
      </c>
      <c r="AC31" s="1">
        <v>0.0</v>
      </c>
    </row>
    <row r="32">
      <c r="A32" s="1" t="s">
        <v>58</v>
      </c>
      <c r="B32" s="1">
        <v>41632.0</v>
      </c>
      <c r="C32" s="1" t="s">
        <v>36</v>
      </c>
      <c r="D32" s="4">
        <f>IFNA(VLOOKUP(C32, 'Рейтинг'!$A$2:$D$22, 4, FALSE), VLOOKUP(C32, 'Рейтинг'!$B$2:$D$22, 3, FALSE))</f>
        <v>0</v>
      </c>
      <c r="E32" s="5">
        <f>IFNA(VLOOKUP(C32, 'Рейтинг'!$A$2:$C$22, 3, FALSE), VLOOKUP(C32, 'Рейтинг'!$B$2:$C$22, 2, FALSE))</f>
        <v>0</v>
      </c>
      <c r="F32" s="1">
        <v>5.06571E8</v>
      </c>
      <c r="G32" s="1">
        <v>6.4786539E10</v>
      </c>
      <c r="H32" s="1">
        <v>3.7640493E10</v>
      </c>
      <c r="I32" s="1">
        <v>0.0</v>
      </c>
      <c r="J32" s="1">
        <v>5.46763E8</v>
      </c>
      <c r="K32" s="1">
        <v>6.7607625E10</v>
      </c>
      <c r="L32" s="1">
        <v>6.7037959E10</v>
      </c>
      <c r="M32" s="1">
        <v>4.07271E8</v>
      </c>
      <c r="N32" s="1">
        <v>3.407895E9</v>
      </c>
      <c r="O32" s="6">
        <v>0.0</v>
      </c>
      <c r="P32" s="6">
        <v>0.0</v>
      </c>
      <c r="Q32" s="1">
        <v>6.469999999999999</v>
      </c>
      <c r="R32" s="1">
        <v>6.39</v>
      </c>
      <c r="S32" s="1">
        <v>0.38</v>
      </c>
      <c r="T32" s="1">
        <v>1.73</v>
      </c>
      <c r="U32" s="1">
        <v>2.99</v>
      </c>
      <c r="V32" s="1">
        <v>6.24</v>
      </c>
      <c r="W32" s="1">
        <v>6.84</v>
      </c>
      <c r="X32" s="1">
        <v>7.63</v>
      </c>
      <c r="Y32" s="1" t="s">
        <v>66</v>
      </c>
      <c r="Z32" s="1">
        <v>8.367634818094094</v>
      </c>
      <c r="AA32" s="1">
        <v>166.00156897986844</v>
      </c>
      <c r="AB32" s="1">
        <v>0.0</v>
      </c>
      <c r="AC32" s="1">
        <v>0.0</v>
      </c>
    </row>
    <row r="33">
      <c r="A33" s="1" t="s">
        <v>58</v>
      </c>
      <c r="B33" s="1">
        <v>41233.0</v>
      </c>
      <c r="C33" s="1" t="s">
        <v>36</v>
      </c>
      <c r="D33" s="4">
        <f>IFNA(VLOOKUP(C33, 'Рейтинг'!$A$2:$D$22, 4, FALSE), VLOOKUP(C33, 'Рейтинг'!$B$2:$D$22, 3, FALSE))</f>
        <v>0</v>
      </c>
      <c r="E33" s="5">
        <f>IFNA(VLOOKUP(C33, 'Рейтинг'!$A$2:$C$22, 3, FALSE), VLOOKUP(C33, 'Рейтинг'!$B$2:$C$22, 2, FALSE))</f>
        <v>0</v>
      </c>
      <c r="F33" s="1">
        <v>2.962845E9</v>
      </c>
      <c r="G33" s="1">
        <v>3.3823426E10</v>
      </c>
      <c r="H33" s="1">
        <v>3.7640493E10</v>
      </c>
      <c r="I33" s="1">
        <v>0.0</v>
      </c>
      <c r="J33" s="1">
        <v>3.16303E8</v>
      </c>
      <c r="K33" s="1">
        <v>3.7117405E10</v>
      </c>
      <c r="L33" s="1">
        <v>3.6788812E10</v>
      </c>
      <c r="M33" s="1">
        <v>5.23088E8</v>
      </c>
      <c r="N33" s="1">
        <v>2.530686E9</v>
      </c>
      <c r="O33" s="6">
        <v>0.0</v>
      </c>
      <c r="P33" s="6">
        <v>0.0</v>
      </c>
      <c r="Q33" s="1">
        <v>6.569999999999993</v>
      </c>
      <c r="R33" s="1">
        <v>6.01</v>
      </c>
      <c r="S33" s="1">
        <v>0.27</v>
      </c>
      <c r="T33" s="1">
        <v>0.67</v>
      </c>
      <c r="U33" s="1">
        <v>1.66</v>
      </c>
      <c r="V33" s="1">
        <v>6.46</v>
      </c>
      <c r="W33" s="1">
        <v>6.69</v>
      </c>
      <c r="X33" s="1">
        <v>7.24</v>
      </c>
      <c r="Y33" s="1" t="s">
        <v>67</v>
      </c>
      <c r="Z33" s="1">
        <v>4.837973725262288</v>
      </c>
      <c r="AA33" s="1">
        <v>70.95824220781206</v>
      </c>
      <c r="AB33" s="1">
        <v>0.0</v>
      </c>
      <c r="AC33" s="1">
        <v>0.0</v>
      </c>
    </row>
    <row r="34">
      <c r="A34" s="1" t="s">
        <v>58</v>
      </c>
      <c r="B34" s="1">
        <v>40843.0</v>
      </c>
      <c r="C34" s="1" t="s">
        <v>38</v>
      </c>
      <c r="D34" s="4">
        <f>IFNA(VLOOKUP(C34, 'Рейтинг'!$A$2:$D$22, 4, FALSE), VLOOKUP(C34, 'Рейтинг'!$B$2:$D$22, 3, FALSE))</f>
        <v>4</v>
      </c>
      <c r="E34" s="5">
        <f>IFNA(VLOOKUP(C34, 'Рейтинг'!$A$2:$C$22, 3, FALSE), VLOOKUP(C34, 'Рейтинг'!$B$2:$C$22, 2, FALSE))</f>
        <v>0.007</v>
      </c>
      <c r="F34" s="1">
        <v>6.458985E9</v>
      </c>
      <c r="G34" s="1">
        <v>1.5036434E10</v>
      </c>
      <c r="H34" s="1">
        <v>1.6777233E10</v>
      </c>
      <c r="I34" s="1">
        <v>0.0</v>
      </c>
      <c r="J34" s="1">
        <v>2.4177E7</v>
      </c>
      <c r="K34" s="1">
        <v>1.6637006E10</v>
      </c>
      <c r="L34" s="1">
        <v>1.6611743E10</v>
      </c>
      <c r="M34" s="1">
        <v>1.40226E8</v>
      </c>
      <c r="N34" s="1">
        <v>5.4311E7</v>
      </c>
      <c r="O34" s="6">
        <v>0.0</v>
      </c>
      <c r="P34" s="6">
        <v>0.0</v>
      </c>
      <c r="Q34" s="1">
        <v>6.099999999999994</v>
      </c>
      <c r="R34" s="1">
        <v>4.92</v>
      </c>
      <c r="S34" s="1">
        <v>0.31</v>
      </c>
      <c r="T34" s="1">
        <v>1.2</v>
      </c>
      <c r="U34" s="1">
        <v>2.42</v>
      </c>
      <c r="V34" s="1">
        <v>6.2</v>
      </c>
      <c r="W34" s="1">
        <v>7.76</v>
      </c>
      <c r="X34" s="1">
        <v>8.2</v>
      </c>
      <c r="Y34" s="1" t="s">
        <v>43</v>
      </c>
      <c r="Z34" s="1">
        <v>0.38731048450358707</v>
      </c>
      <c r="AA34" s="1">
        <v>118.64423145493703</v>
      </c>
      <c r="AB34" s="1">
        <v>0.0</v>
      </c>
      <c r="AC34" s="1">
        <v>0.0</v>
      </c>
    </row>
    <row r="35">
      <c r="A35" s="1" t="s">
        <v>58</v>
      </c>
      <c r="B35" s="1">
        <v>40834.0</v>
      </c>
      <c r="C35" s="1" t="s">
        <v>40</v>
      </c>
      <c r="D35" s="4">
        <f>IFNA(VLOOKUP(C35, 'Рейтинг'!$A$2:$D$22, 4, FALSE), VLOOKUP(C35, 'Рейтинг'!$B$2:$D$22, 3, FALSE))</f>
        <v>8</v>
      </c>
      <c r="E35" s="5">
        <f>IFNA(VLOOKUP(C35, 'Рейтинг'!$A$2:$C$22, 3, FALSE), VLOOKUP(C35, 'Рейтинг'!$B$2:$C$22, 2, FALSE))</f>
        <v>0.02</v>
      </c>
      <c r="F35" s="1">
        <v>6.458985E9</v>
      </c>
      <c r="G35" s="1">
        <v>1.5036434E10</v>
      </c>
      <c r="H35" s="1">
        <v>1.6777233E10</v>
      </c>
      <c r="I35" s="1">
        <v>0.0</v>
      </c>
      <c r="J35" s="1">
        <v>2.4177E7</v>
      </c>
      <c r="K35" s="1">
        <v>1.6637006E10</v>
      </c>
      <c r="L35" s="1">
        <v>1.6611743E10</v>
      </c>
      <c r="M35" s="1">
        <v>1.40226E8</v>
      </c>
      <c r="N35" s="1">
        <v>5.4311E7</v>
      </c>
      <c r="O35" s="6">
        <v>0.0</v>
      </c>
      <c r="P35" s="6">
        <v>0.0</v>
      </c>
      <c r="Q35" s="1">
        <v>6.099999999999994</v>
      </c>
      <c r="R35" s="1">
        <v>5.04</v>
      </c>
      <c r="S35" s="1">
        <v>0.28</v>
      </c>
      <c r="T35" s="1">
        <v>1.07</v>
      </c>
      <c r="U35" s="1">
        <v>2.19</v>
      </c>
      <c r="V35" s="1">
        <v>6.55</v>
      </c>
      <c r="W35" s="1">
        <v>8.19</v>
      </c>
      <c r="X35" s="1">
        <v>8.65</v>
      </c>
      <c r="Y35" s="1" t="s">
        <v>44</v>
      </c>
      <c r="Z35" s="1">
        <v>0.38731048450358707</v>
      </c>
      <c r="AA35" s="1">
        <v>118.64423145493703</v>
      </c>
      <c r="AB35" s="1">
        <v>0.0</v>
      </c>
      <c r="AC35" s="1">
        <v>0.0</v>
      </c>
    </row>
    <row r="36">
      <c r="A36" s="1" t="s">
        <v>58</v>
      </c>
      <c r="B36" s="1">
        <v>40304.0</v>
      </c>
      <c r="C36" s="1" t="s">
        <v>40</v>
      </c>
      <c r="D36" s="4">
        <f>IFNA(VLOOKUP(C36, 'Рейтинг'!$A$2:$D$22, 4, FALSE), VLOOKUP(C36, 'Рейтинг'!$B$2:$D$22, 3, FALSE))</f>
        <v>8</v>
      </c>
      <c r="E36" s="5">
        <f>IFNA(VLOOKUP(C36, 'Рейтинг'!$A$2:$C$22, 3, FALSE), VLOOKUP(C36, 'Рейтинг'!$B$2:$C$22, 2, FALSE))</f>
        <v>0.02</v>
      </c>
      <c r="F36" s="1">
        <v>1.63912E8</v>
      </c>
      <c r="G36" s="1">
        <v>1.611524E9</v>
      </c>
      <c r="H36" s="1">
        <v>2.428968E9</v>
      </c>
      <c r="I36" s="1">
        <v>0.0</v>
      </c>
      <c r="J36" s="1">
        <v>1.8987E7</v>
      </c>
      <c r="K36" s="1">
        <v>2.294611E9</v>
      </c>
      <c r="L36" s="1">
        <v>2.275624E9</v>
      </c>
      <c r="M36" s="1">
        <v>1.34357E8</v>
      </c>
      <c r="N36" s="1">
        <v>1.40742E8</v>
      </c>
      <c r="O36" s="6">
        <v>0.0</v>
      </c>
      <c r="P36" s="6">
        <v>0.0</v>
      </c>
      <c r="Q36" s="1">
        <v>8.780000000000001</v>
      </c>
      <c r="R36" s="1" t="e">
        <v>#N/A</v>
      </c>
      <c r="S36" s="1">
        <v>0.75</v>
      </c>
      <c r="T36" s="1">
        <v>2.13</v>
      </c>
      <c r="U36" s="1">
        <v>3.41</v>
      </c>
      <c r="V36" s="1" t="e">
        <v>#N/A</v>
      </c>
      <c r="W36" s="1" t="e">
        <v>#N/A</v>
      </c>
      <c r="X36" s="1" t="e">
        <v>#N/A</v>
      </c>
      <c r="Y36" s="1" t="s">
        <v>68</v>
      </c>
      <c r="Z36" s="1">
        <v>1.0475226448938277</v>
      </c>
      <c r="AA36" s="1">
        <v>17.078462603362684</v>
      </c>
      <c r="AB36" s="1">
        <v>0.0</v>
      </c>
      <c r="AC36" s="1">
        <v>0.0</v>
      </c>
    </row>
    <row r="37">
      <c r="A37" s="1" t="s">
        <v>58</v>
      </c>
      <c r="B37" s="1">
        <v>39768.0</v>
      </c>
      <c r="C37" s="1" t="s">
        <v>69</v>
      </c>
      <c r="D37" s="4">
        <f>IFNA(VLOOKUP(C37, 'Рейтинг'!$A$2:$D$22, 4, FALSE), VLOOKUP(C37, 'Рейтинг'!$B$2:$D$22, 3, FALSE))</f>
        <v>15</v>
      </c>
      <c r="E37" s="5">
        <f>IFNA(VLOOKUP(C37, 'Рейтинг'!$A$2:$C$22, 3, FALSE), VLOOKUP(C37, 'Рейтинг'!$B$2:$C$22, 2, FALSE))</f>
        <v>0.4</v>
      </c>
      <c r="F37" s="1">
        <v>2.04152E8</v>
      </c>
      <c r="G37" s="1">
        <v>1.1677E8</v>
      </c>
      <c r="H37" s="1">
        <v>2.06108E8</v>
      </c>
      <c r="I37" s="1">
        <v>0.0</v>
      </c>
      <c r="J37" s="1">
        <v>1070000.0</v>
      </c>
      <c r="K37" s="1">
        <v>1.69966E8</v>
      </c>
      <c r="L37" s="1">
        <v>1.6725E8</v>
      </c>
      <c r="M37" s="1">
        <v>3.6142E7</v>
      </c>
      <c r="N37" s="1">
        <v>-2.2269E7</v>
      </c>
      <c r="O37" s="1">
        <v>0.0</v>
      </c>
      <c r="P37" s="1">
        <v>0.0</v>
      </c>
      <c r="Q37" s="1">
        <v>13.280000000000001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  <c r="Y37" s="1" t="e">
        <v>#N/A</v>
      </c>
      <c r="Z37" s="1">
        <v>-0.6161529522439267</v>
      </c>
      <c r="AA37" s="1">
        <v>4.7027281279397934</v>
      </c>
      <c r="AB37" s="1">
        <v>0.0</v>
      </c>
      <c r="AC37" s="1">
        <v>0.0</v>
      </c>
    </row>
    <row r="38">
      <c r="A38" s="1" t="s">
        <v>70</v>
      </c>
      <c r="B38" s="1">
        <v>43874.0</v>
      </c>
      <c r="C38" s="1" t="s">
        <v>59</v>
      </c>
      <c r="D38" s="4">
        <f>IFNA(VLOOKUP(C38, 'Рейтинг'!$A$2:$D$22, 4, FALSE), VLOOKUP(C38, 'Рейтинг'!$B$2:$D$22, 3, FALSE))</f>
        <v>0</v>
      </c>
      <c r="E38" s="5">
        <f>IFNA(VLOOKUP(C38, 'Рейтинг'!$A$2:$C$22, 3, FALSE), VLOOKUP(C38, 'Рейтинг'!$B$2:$C$22, 2, FALSE))</f>
        <v>0</v>
      </c>
      <c r="F38" s="1">
        <v>1.566632E9</v>
      </c>
      <c r="G38" s="1">
        <v>2.27717361E11</v>
      </c>
      <c r="H38" s="1">
        <v>5.12654048E11</v>
      </c>
      <c r="I38" s="1">
        <v>2.01848718E11</v>
      </c>
      <c r="J38" s="1">
        <v>4699000.0</v>
      </c>
      <c r="K38" s="1">
        <v>3.69824882E11</v>
      </c>
      <c r="L38" s="1">
        <v>3.68835984E11</v>
      </c>
      <c r="M38" s="1">
        <v>1.42829166E11</v>
      </c>
      <c r="N38" s="1">
        <v>8.19063E8</v>
      </c>
      <c r="O38" s="1">
        <v>4.709299E9</v>
      </c>
      <c r="P38" s="1">
        <v>7.197026E9</v>
      </c>
      <c r="Q38" s="1">
        <v>2.4000000000000057</v>
      </c>
      <c r="R38" s="1">
        <v>5.83</v>
      </c>
      <c r="S38" s="1">
        <v>1.44</v>
      </c>
      <c r="T38" s="1">
        <v>1.43</v>
      </c>
      <c r="U38" s="1">
        <v>1.61</v>
      </c>
      <c r="V38" s="1">
        <v>5.3</v>
      </c>
      <c r="W38" s="1">
        <v>5.55</v>
      </c>
      <c r="X38" s="1">
        <v>5.94</v>
      </c>
      <c r="Y38" s="1" t="s">
        <v>71</v>
      </c>
      <c r="Z38" s="1">
        <v>0.005734564045553553</v>
      </c>
      <c r="AA38" s="1">
        <v>2.5892812536621546</v>
      </c>
      <c r="AB38" s="1">
        <v>1.0</v>
      </c>
      <c r="AC38" s="1">
        <v>1.0</v>
      </c>
    </row>
    <row r="39">
      <c r="A39" s="1" t="s">
        <v>70</v>
      </c>
      <c r="B39" s="1">
        <v>43551.0</v>
      </c>
      <c r="C39" s="1" t="s">
        <v>59</v>
      </c>
      <c r="D39" s="4">
        <f>IFNA(VLOOKUP(C39, 'Рейтинг'!$A$2:$D$22, 4, FALSE), VLOOKUP(C39, 'Рейтинг'!$B$2:$D$22, 3, FALSE))</f>
        <v>0</v>
      </c>
      <c r="E39" s="5">
        <f>IFNA(VLOOKUP(C39, 'Рейтинг'!$A$2:$C$22, 3, FALSE), VLOOKUP(C39, 'Рейтинг'!$B$2:$C$22, 2, FALSE))</f>
        <v>0</v>
      </c>
      <c r="F39" s="1">
        <v>8.711064E9</v>
      </c>
      <c r="G39" s="1">
        <v>1.91459194E11</v>
      </c>
      <c r="H39" s="1">
        <v>4.84301164E11</v>
      </c>
      <c r="I39" s="1">
        <v>2.08732322E11</v>
      </c>
      <c r="J39" s="1">
        <v>3567000.0</v>
      </c>
      <c r="K39" s="1">
        <v>3.59498046E11</v>
      </c>
      <c r="L39" s="1">
        <v>3.58558957E11</v>
      </c>
      <c r="M39" s="1">
        <v>1.24803118E11</v>
      </c>
      <c r="N39" s="1">
        <v>5.32329E9</v>
      </c>
      <c r="O39" s="1">
        <v>7.327037E9</v>
      </c>
      <c r="P39" s="1">
        <v>5.009963E9</v>
      </c>
      <c r="Q39" s="1">
        <v>3.0400000000000063</v>
      </c>
      <c r="R39" s="1">
        <v>7.63</v>
      </c>
      <c r="S39" s="1">
        <v>2.22</v>
      </c>
      <c r="T39" s="1">
        <v>2.18</v>
      </c>
      <c r="U39" s="1">
        <v>2.39</v>
      </c>
      <c r="V39" s="1">
        <v>7.5</v>
      </c>
      <c r="W39" s="1">
        <v>7.84</v>
      </c>
      <c r="X39" s="1">
        <v>8.13</v>
      </c>
      <c r="Y39" s="1" t="s">
        <v>72</v>
      </c>
      <c r="Z39" s="1">
        <v>0.04265350165370067</v>
      </c>
      <c r="AA39" s="1">
        <v>2.8805213504361324</v>
      </c>
      <c r="AB39" s="1">
        <v>1.0</v>
      </c>
      <c r="AC39" s="1">
        <v>1.0</v>
      </c>
    </row>
    <row r="40">
      <c r="A40" s="1" t="s">
        <v>70</v>
      </c>
      <c r="B40" s="1">
        <v>43187.0</v>
      </c>
      <c r="C40" s="1" t="s">
        <v>59</v>
      </c>
      <c r="D40" s="4">
        <f>IFNA(VLOOKUP(C40, 'Рейтинг'!$A$2:$D$22, 4, FALSE), VLOOKUP(C40, 'Рейтинг'!$B$2:$D$22, 3, FALSE))</f>
        <v>0</v>
      </c>
      <c r="E40" s="5">
        <f>IFNA(VLOOKUP(C40, 'Рейтинг'!$A$2:$C$22, 3, FALSE), VLOOKUP(C40, 'Рейтинг'!$B$2:$C$22, 2, FALSE))</f>
        <v>0</v>
      </c>
      <c r="F40" s="1">
        <v>4.977576E9</v>
      </c>
      <c r="G40" s="1">
        <v>1.99333209E11</v>
      </c>
      <c r="H40" s="1">
        <v>4.45690146E11</v>
      </c>
      <c r="I40" s="1">
        <v>2.20661943E11</v>
      </c>
      <c r="J40" s="1">
        <v>1272000.0</v>
      </c>
      <c r="K40" s="1">
        <v>3.301507E11</v>
      </c>
      <c r="L40" s="1">
        <v>3.28315832E11</v>
      </c>
      <c r="M40" s="1">
        <v>1.15539446E11</v>
      </c>
      <c r="N40" s="1">
        <v>1.07352E10</v>
      </c>
      <c r="O40" s="1">
        <v>4.578033E9</v>
      </c>
      <c r="P40" s="1">
        <v>4.587668E9</v>
      </c>
      <c r="Q40" s="1">
        <v>4.260000000000005</v>
      </c>
      <c r="R40" s="1">
        <v>6.88</v>
      </c>
      <c r="S40" s="1">
        <v>2.28</v>
      </c>
      <c r="T40" s="1">
        <v>2.59</v>
      </c>
      <c r="U40" s="1">
        <v>2.77</v>
      </c>
      <c r="V40" s="1">
        <v>6.2</v>
      </c>
      <c r="W40" s="1">
        <v>6.43</v>
      </c>
      <c r="X40" s="1">
        <v>6.85</v>
      </c>
      <c r="Y40" s="1" t="s">
        <v>73</v>
      </c>
      <c r="Z40" s="1">
        <v>0.09291372229705862</v>
      </c>
      <c r="AA40" s="1">
        <v>2.857471724418689</v>
      </c>
      <c r="AB40" s="1">
        <v>1.0</v>
      </c>
      <c r="AC40" s="1">
        <v>1.0</v>
      </c>
    </row>
    <row r="41">
      <c r="A41" s="1" t="s">
        <v>70</v>
      </c>
      <c r="B41" s="1">
        <v>42907.0</v>
      </c>
      <c r="C41" s="1" t="s">
        <v>59</v>
      </c>
      <c r="D41" s="4">
        <f>IFNA(VLOOKUP(C41, 'Рейтинг'!$A$2:$D$22, 4, FALSE), VLOOKUP(C41, 'Рейтинг'!$B$2:$D$22, 3, FALSE))</f>
        <v>0</v>
      </c>
      <c r="E41" s="5">
        <f>IFNA(VLOOKUP(C41, 'Рейтинг'!$A$2:$C$22, 3, FALSE), VLOOKUP(C41, 'Рейтинг'!$B$2:$C$22, 2, FALSE))</f>
        <v>0</v>
      </c>
      <c r="F41" s="1">
        <v>3.658154E9</v>
      </c>
      <c r="G41" s="1">
        <v>1.25262433E11</v>
      </c>
      <c r="H41" s="1">
        <v>4.10947737E11</v>
      </c>
      <c r="I41" s="1">
        <v>2.12595517E11</v>
      </c>
      <c r="J41" s="1">
        <v>790000.0</v>
      </c>
      <c r="K41" s="1">
        <v>3.15550299E11</v>
      </c>
      <c r="L41" s="1">
        <v>3.13799366E11</v>
      </c>
      <c r="M41" s="1">
        <v>9.5397438E10</v>
      </c>
      <c r="N41" s="1">
        <v>3.386803E9</v>
      </c>
      <c r="O41" s="1">
        <v>5.493265E9</v>
      </c>
      <c r="P41" s="1">
        <v>4.267364E9</v>
      </c>
      <c r="Q41" s="1">
        <v>2.510000000000005</v>
      </c>
      <c r="R41" s="1">
        <v>8.99</v>
      </c>
      <c r="S41" s="1">
        <v>1.36</v>
      </c>
      <c r="T41" s="1">
        <v>1.78</v>
      </c>
      <c r="U41" s="1">
        <v>2.16</v>
      </c>
      <c r="V41" s="1">
        <v>8.0</v>
      </c>
      <c r="W41" s="1">
        <v>7.97</v>
      </c>
      <c r="X41" s="1">
        <v>7.89</v>
      </c>
      <c r="Y41" s="1" t="s">
        <v>74</v>
      </c>
      <c r="Z41" s="1">
        <v>0.03550203308394928</v>
      </c>
      <c r="AA41" s="1">
        <v>3.3077439563943005</v>
      </c>
      <c r="AB41" s="1">
        <v>1.0</v>
      </c>
      <c r="AC41" s="1">
        <v>1.0</v>
      </c>
    </row>
    <row r="42">
      <c r="A42" s="1" t="s">
        <v>70</v>
      </c>
      <c r="B42" s="1">
        <v>42755.0</v>
      </c>
      <c r="C42" s="1" t="s">
        <v>36</v>
      </c>
      <c r="D42" s="4">
        <f>IFNA(VLOOKUP(C42, 'Рейтинг'!$A$2:$D$22, 4, FALSE), VLOOKUP(C42, 'Рейтинг'!$B$2:$D$22, 3, FALSE))</f>
        <v>0</v>
      </c>
      <c r="E42" s="5">
        <f>IFNA(VLOOKUP(C42, 'Рейтинг'!$A$2:$C$22, 3, FALSE), VLOOKUP(C42, 'Рейтинг'!$B$2:$C$22, 2, FALSE))</f>
        <v>0</v>
      </c>
      <c r="F42" s="1">
        <v>3.2302E10</v>
      </c>
      <c r="G42" s="1">
        <v>3.86919469E11</v>
      </c>
      <c r="H42" s="1">
        <v>4.15091321E11</v>
      </c>
      <c r="I42" s="1">
        <v>3.807E9</v>
      </c>
      <c r="J42" s="1">
        <v>2.673608E9</v>
      </c>
      <c r="K42" s="1">
        <v>3.15644708E11</v>
      </c>
      <c r="L42" s="1">
        <v>3.12971E11</v>
      </c>
      <c r="M42" s="1">
        <v>9.5565E10</v>
      </c>
      <c r="N42" s="1">
        <v>4.5279E7</v>
      </c>
      <c r="O42" s="1">
        <v>1.9432E10</v>
      </c>
      <c r="P42" s="1">
        <v>1.6224E10</v>
      </c>
      <c r="Q42" s="1">
        <v>2.510000000000005</v>
      </c>
      <c r="R42" s="1">
        <v>10.1</v>
      </c>
      <c r="S42" s="1">
        <v>1.2</v>
      </c>
      <c r="T42" s="1">
        <v>1.95</v>
      </c>
      <c r="U42" s="1">
        <v>2.48</v>
      </c>
      <c r="V42" s="1">
        <v>8.36</v>
      </c>
      <c r="W42" s="1">
        <v>7.93</v>
      </c>
      <c r="X42" s="1">
        <v>7.98</v>
      </c>
      <c r="Y42" s="1" t="s">
        <v>75</v>
      </c>
      <c r="Z42" s="1">
        <v>4.7380317061685763E-4</v>
      </c>
      <c r="AA42" s="1">
        <v>3.302932119499817</v>
      </c>
      <c r="AB42" s="1">
        <v>1.0</v>
      </c>
      <c r="AC42" s="1">
        <v>1.0</v>
      </c>
    </row>
    <row r="43">
      <c r="A43" s="1" t="s">
        <v>70</v>
      </c>
      <c r="B43" s="1">
        <v>42389.0</v>
      </c>
      <c r="C43" s="1" t="s">
        <v>36</v>
      </c>
      <c r="D43" s="4">
        <f>IFNA(VLOOKUP(C43, 'Рейтинг'!$A$2:$D$22, 4, FALSE), VLOOKUP(C43, 'Рейтинг'!$B$2:$D$22, 3, FALSE))</f>
        <v>0</v>
      </c>
      <c r="E43" s="5">
        <f>IFNA(VLOOKUP(C43, 'Рейтинг'!$A$2:$C$22, 3, FALSE), VLOOKUP(C43, 'Рейтинг'!$B$2:$C$22, 2, FALSE))</f>
        <v>0</v>
      </c>
      <c r="F43" s="1">
        <v>1.5999E10</v>
      </c>
      <c r="G43" s="1">
        <v>3.65089493E11</v>
      </c>
      <c r="H43" s="1">
        <v>3.74660031E11</v>
      </c>
      <c r="I43" s="1">
        <v>0.0</v>
      </c>
      <c r="J43" s="1">
        <v>0.0</v>
      </c>
      <c r="K43" s="1">
        <v>3.01698759E11</v>
      </c>
      <c r="L43" s="1">
        <v>3.01204E11</v>
      </c>
      <c r="M43" s="1">
        <v>5.0321E10</v>
      </c>
      <c r="N43" s="1">
        <v>3.014E9</v>
      </c>
      <c r="O43" s="1">
        <v>1.8702E10</v>
      </c>
      <c r="P43" s="1">
        <v>1.475E10</v>
      </c>
      <c r="Q43" s="1">
        <v>5.390000000000001</v>
      </c>
      <c r="R43" s="1">
        <v>11.1</v>
      </c>
      <c r="S43" s="1">
        <v>0.85</v>
      </c>
      <c r="T43" s="1">
        <v>1.44</v>
      </c>
      <c r="U43" s="1">
        <v>2.01</v>
      </c>
      <c r="V43" s="1">
        <v>10.56</v>
      </c>
      <c r="W43" s="1">
        <v>10.8</v>
      </c>
      <c r="X43" s="1">
        <v>10.91</v>
      </c>
      <c r="Y43" s="1" t="s">
        <v>76</v>
      </c>
      <c r="Z43" s="1">
        <v>0.05989547107569405</v>
      </c>
      <c r="AA43" s="1">
        <v>5.9954841716182115</v>
      </c>
      <c r="AB43" s="1">
        <v>1.0</v>
      </c>
      <c r="AC43" s="1">
        <v>0.0</v>
      </c>
    </row>
    <row r="44">
      <c r="A44" s="1" t="s">
        <v>70</v>
      </c>
      <c r="B44" s="1">
        <v>42074.0</v>
      </c>
      <c r="C44" s="1" t="s">
        <v>36</v>
      </c>
      <c r="D44" s="4">
        <f>IFNA(VLOOKUP(C44, 'Рейтинг'!$A$2:$D$22, 4, FALSE), VLOOKUP(C44, 'Рейтинг'!$B$2:$D$22, 3, FALSE))</f>
        <v>0</v>
      </c>
      <c r="E44" s="5">
        <f>IFNA(VLOOKUP(C44, 'Рейтинг'!$A$2:$C$22, 3, FALSE), VLOOKUP(C44, 'Рейтинг'!$B$2:$C$22, 2, FALSE))</f>
        <v>0</v>
      </c>
      <c r="F44" s="1">
        <v>1.16467E9</v>
      </c>
      <c r="G44" s="1">
        <v>3.57970578E11</v>
      </c>
      <c r="H44" s="1">
        <v>3.62596714E11</v>
      </c>
      <c r="I44" s="1">
        <v>0.0</v>
      </c>
      <c r="J44" s="1">
        <v>2.57448E8</v>
      </c>
      <c r="K44" s="1">
        <v>3.28734256E11</v>
      </c>
      <c r="L44" s="1">
        <v>3.28476808E11</v>
      </c>
      <c r="M44" s="1">
        <v>3.3862358E10</v>
      </c>
      <c r="N44" s="1">
        <v>2.316297E9</v>
      </c>
      <c r="O44" s="6">
        <v>0.0</v>
      </c>
      <c r="P44" s="6">
        <v>0.0</v>
      </c>
      <c r="Q44" s="1">
        <v>12.909999999999997</v>
      </c>
      <c r="R44" s="1">
        <v>15.18</v>
      </c>
      <c r="S44" s="1">
        <v>0.7</v>
      </c>
      <c r="T44" s="1">
        <v>1.6</v>
      </c>
      <c r="U44" s="1">
        <v>2.11</v>
      </c>
      <c r="V44" s="1">
        <v>13.05</v>
      </c>
      <c r="W44" s="1">
        <v>13.46</v>
      </c>
      <c r="X44" s="1">
        <v>13.15</v>
      </c>
      <c r="Y44" s="1" t="s">
        <v>77</v>
      </c>
      <c r="Z44" s="1">
        <v>0.06840329902601584</v>
      </c>
      <c r="AA44" s="1">
        <v>9.707955246353487</v>
      </c>
      <c r="AB44" s="1">
        <v>1.0</v>
      </c>
      <c r="AC44" s="1">
        <v>0.0</v>
      </c>
    </row>
    <row r="45">
      <c r="A45" s="1" t="s">
        <v>70</v>
      </c>
      <c r="B45" s="1">
        <v>41676.0</v>
      </c>
      <c r="C45" s="1" t="s">
        <v>36</v>
      </c>
      <c r="D45" s="4">
        <f>IFNA(VLOOKUP(C45, 'Рейтинг'!$A$2:$D$22, 4, FALSE), VLOOKUP(C45, 'Рейтинг'!$B$2:$D$22, 3, FALSE))</f>
        <v>0</v>
      </c>
      <c r="E45" s="5">
        <f>IFNA(VLOOKUP(C45, 'Рейтинг'!$A$2:$C$22, 3, FALSE), VLOOKUP(C45, 'Рейтинг'!$B$2:$C$22, 2, FALSE))</f>
        <v>0</v>
      </c>
      <c r="F45" s="1">
        <v>1.52664E9</v>
      </c>
      <c r="G45" s="1">
        <v>4.05209662E11</v>
      </c>
      <c r="H45" s="1">
        <v>4.16334974E11</v>
      </c>
      <c r="I45" s="1">
        <v>0.0</v>
      </c>
      <c r="J45" s="1">
        <v>1.210418E9</v>
      </c>
      <c r="K45" s="1">
        <v>3.79307623E11</v>
      </c>
      <c r="L45" s="1">
        <v>3.78667785E11</v>
      </c>
      <c r="M45" s="1">
        <v>3.4615243E10</v>
      </c>
      <c r="N45" s="1">
        <v>2.307826E9</v>
      </c>
      <c r="O45" s="6">
        <v>0.0</v>
      </c>
      <c r="P45" s="6">
        <v>0.0</v>
      </c>
      <c r="Q45" s="1">
        <v>11.349999999999994</v>
      </c>
      <c r="R45" s="1">
        <v>5.56</v>
      </c>
      <c r="S45" s="1">
        <v>0.33</v>
      </c>
      <c r="T45" s="1">
        <v>1.52</v>
      </c>
      <c r="U45" s="1">
        <v>2.73</v>
      </c>
      <c r="V45" s="1">
        <v>6.35</v>
      </c>
      <c r="W45" s="1">
        <v>7.15</v>
      </c>
      <c r="X45" s="1">
        <v>7.94</v>
      </c>
      <c r="Y45" s="1" t="s">
        <v>78</v>
      </c>
      <c r="Z45" s="1">
        <v>0.06667080164654629</v>
      </c>
      <c r="AA45" s="1">
        <v>10.957820605217186</v>
      </c>
      <c r="AB45" s="1">
        <v>0.0</v>
      </c>
      <c r="AC45" s="1">
        <v>0.0</v>
      </c>
    </row>
    <row r="46">
      <c r="A46" s="1" t="s">
        <v>70</v>
      </c>
      <c r="B46" s="1">
        <v>41288.0</v>
      </c>
      <c r="C46" s="1" t="s">
        <v>36</v>
      </c>
      <c r="D46" s="4">
        <f>IFNA(VLOOKUP(C46, 'Рейтинг'!$A$2:$D$22, 4, FALSE), VLOOKUP(C46, 'Рейтинг'!$B$2:$D$22, 3, FALSE))</f>
        <v>0</v>
      </c>
      <c r="E46" s="5">
        <f>IFNA(VLOOKUP(C46, 'Рейтинг'!$A$2:$C$22, 3, FALSE), VLOOKUP(C46, 'Рейтинг'!$B$2:$C$22, 2, FALSE))</f>
        <v>0</v>
      </c>
      <c r="F46" s="1">
        <v>2.273632E9</v>
      </c>
      <c r="G46" s="1">
        <v>2.05836265E11</v>
      </c>
      <c r="H46" s="1">
        <v>3.77798177E11</v>
      </c>
      <c r="I46" s="1">
        <v>0.0</v>
      </c>
      <c r="J46" s="1">
        <v>4.01593E8</v>
      </c>
      <c r="K46" s="1">
        <v>3.4450682E11</v>
      </c>
      <c r="L46" s="1">
        <v>3.44035227E11</v>
      </c>
      <c r="M46" s="1">
        <v>3.3291357E10</v>
      </c>
      <c r="N46" s="1">
        <v>-5.372528E9</v>
      </c>
      <c r="O46" s="6">
        <v>0.0</v>
      </c>
      <c r="P46" s="6">
        <v>0.0</v>
      </c>
      <c r="Q46" s="1">
        <v>6.469999999999999</v>
      </c>
      <c r="R46" s="1">
        <v>4.98</v>
      </c>
      <c r="S46" s="1">
        <v>0.26</v>
      </c>
      <c r="T46" s="1">
        <v>0.78</v>
      </c>
      <c r="U46" s="1">
        <v>1.89</v>
      </c>
      <c r="V46" s="1">
        <v>5.97</v>
      </c>
      <c r="W46" s="1">
        <v>6.02</v>
      </c>
      <c r="X46" s="1">
        <v>6.44</v>
      </c>
      <c r="Y46" s="1" t="s">
        <v>79</v>
      </c>
      <c r="Z46" s="1">
        <v>-0.161379063040296</v>
      </c>
      <c r="AA46" s="1">
        <v>10.348236030150408</v>
      </c>
      <c r="AB46" s="1">
        <v>0.0</v>
      </c>
      <c r="AC46" s="1">
        <v>0.0</v>
      </c>
    </row>
    <row r="47">
      <c r="A47" s="1" t="s">
        <v>70</v>
      </c>
      <c r="B47" s="1">
        <v>40942.0</v>
      </c>
      <c r="C47" s="1" t="s">
        <v>36</v>
      </c>
      <c r="D47" s="4">
        <f>IFNA(VLOOKUP(C47, 'Рейтинг'!$A$2:$D$22, 4, FALSE), VLOOKUP(C47, 'Рейтинг'!$B$2:$D$22, 3, FALSE))</f>
        <v>0</v>
      </c>
      <c r="E47" s="5">
        <f>IFNA(VLOOKUP(C47, 'Рейтинг'!$A$2:$C$22, 3, FALSE), VLOOKUP(C47, 'Рейтинг'!$B$2:$C$22, 2, FALSE))</f>
        <v>0</v>
      </c>
      <c r="F47" s="1">
        <v>5.759621E9</v>
      </c>
      <c r="G47" s="1">
        <v>3.59470704E11</v>
      </c>
      <c r="H47" s="1">
        <v>3.79528248E11</v>
      </c>
      <c r="I47" s="1">
        <v>0.0</v>
      </c>
      <c r="J47" s="1">
        <v>1.02028E8</v>
      </c>
      <c r="K47" s="1">
        <v>3.45045875E11</v>
      </c>
      <c r="L47" s="1">
        <v>3.44943847E11</v>
      </c>
      <c r="M47" s="1">
        <v>3.4482373E10</v>
      </c>
      <c r="N47" s="1">
        <v>5.310922E9</v>
      </c>
      <c r="O47" s="6">
        <v>0.0</v>
      </c>
      <c r="P47" s="6">
        <v>0.0</v>
      </c>
      <c r="Q47" s="1">
        <v>6.569999999999993</v>
      </c>
      <c r="R47" s="1">
        <v>4.23</v>
      </c>
      <c r="S47" s="1">
        <v>0.23</v>
      </c>
      <c r="T47" s="1">
        <v>0.78</v>
      </c>
      <c r="U47" s="1">
        <v>1.97</v>
      </c>
      <c r="V47" s="1">
        <v>6.28</v>
      </c>
      <c r="W47" s="1">
        <v>7.08</v>
      </c>
      <c r="X47" s="1">
        <v>7.8</v>
      </c>
      <c r="Y47" s="1" t="s">
        <v>80</v>
      </c>
      <c r="Z47" s="1">
        <v>0.15401846038844252</v>
      </c>
      <c r="AA47" s="1">
        <v>10.006442277043984</v>
      </c>
      <c r="AB47" s="1">
        <v>0.0</v>
      </c>
      <c r="AC47" s="1">
        <v>0.0</v>
      </c>
    </row>
    <row r="48">
      <c r="A48" s="1" t="s">
        <v>70</v>
      </c>
      <c r="B48" s="1">
        <v>40843.0</v>
      </c>
      <c r="C48" s="1" t="s">
        <v>36</v>
      </c>
      <c r="D48" s="4">
        <f>IFNA(VLOOKUP(C48, 'Рейтинг'!$A$2:$D$22, 4, FALSE), VLOOKUP(C48, 'Рейтинг'!$B$2:$D$22, 3, FALSE))</f>
        <v>0</v>
      </c>
      <c r="E48" s="5">
        <f>IFNA(VLOOKUP(C48, 'Рейтинг'!$A$2:$C$22, 3, FALSE), VLOOKUP(C48, 'Рейтинг'!$B$2:$C$22, 2, FALSE))</f>
        <v>0</v>
      </c>
      <c r="F48" s="1">
        <v>2.273672E9</v>
      </c>
      <c r="G48" s="1">
        <v>3.52901181E11</v>
      </c>
      <c r="H48" s="1">
        <v>3.67368708E11</v>
      </c>
      <c r="I48" s="1">
        <v>0.0</v>
      </c>
      <c r="J48" s="1">
        <v>7.06451E8</v>
      </c>
      <c r="K48" s="1">
        <v>3.32837708E11</v>
      </c>
      <c r="L48" s="1">
        <v>3.32131257E11</v>
      </c>
      <c r="M48" s="1">
        <v>3.4549E10</v>
      </c>
      <c r="N48" s="1">
        <v>1.5254244E10</v>
      </c>
      <c r="O48" s="6">
        <v>0.0</v>
      </c>
      <c r="P48" s="6">
        <v>0.0</v>
      </c>
      <c r="Q48" s="1">
        <v>6.099999999999994</v>
      </c>
      <c r="R48" s="1">
        <v>4.92</v>
      </c>
      <c r="S48" s="1">
        <v>0.31</v>
      </c>
      <c r="T48" s="1">
        <v>1.2</v>
      </c>
      <c r="U48" s="1">
        <v>2.42</v>
      </c>
      <c r="V48" s="1">
        <v>6.2</v>
      </c>
      <c r="W48" s="1">
        <v>7.76</v>
      </c>
      <c r="X48" s="1">
        <v>8.2</v>
      </c>
      <c r="Y48" s="1" t="s">
        <v>43</v>
      </c>
      <c r="Z48" s="1">
        <v>0.44152490665431704</v>
      </c>
      <c r="AA48" s="1">
        <v>9.633787027120901</v>
      </c>
      <c r="AB48" s="1">
        <v>0.0</v>
      </c>
      <c r="AC48" s="1">
        <v>0.0</v>
      </c>
    </row>
    <row r="49">
      <c r="A49" s="1" t="s">
        <v>70</v>
      </c>
      <c r="B49" s="1">
        <v>40834.0</v>
      </c>
      <c r="C49" s="1" t="s">
        <v>36</v>
      </c>
      <c r="D49" s="4">
        <f>IFNA(VLOOKUP(C49, 'Рейтинг'!$A$2:$D$22, 4, FALSE), VLOOKUP(C49, 'Рейтинг'!$B$2:$D$22, 3, FALSE))</f>
        <v>0</v>
      </c>
      <c r="E49" s="5">
        <f>IFNA(VLOOKUP(C49, 'Рейтинг'!$A$2:$C$22, 3, FALSE), VLOOKUP(C49, 'Рейтинг'!$B$2:$C$22, 2, FALSE))</f>
        <v>0</v>
      </c>
      <c r="F49" s="1">
        <v>2.273672E9</v>
      </c>
      <c r="G49" s="1">
        <v>3.52901181E11</v>
      </c>
      <c r="H49" s="1">
        <v>3.67368708E11</v>
      </c>
      <c r="I49" s="1">
        <v>0.0</v>
      </c>
      <c r="J49" s="1">
        <v>7.06451E8</v>
      </c>
      <c r="K49" s="1">
        <v>3.32837708E11</v>
      </c>
      <c r="L49" s="1">
        <v>3.32131257E11</v>
      </c>
      <c r="M49" s="1">
        <v>3.4549E10</v>
      </c>
      <c r="N49" s="1">
        <v>1.5254244E10</v>
      </c>
      <c r="O49" s="6">
        <v>0.0</v>
      </c>
      <c r="P49" s="6">
        <v>0.0</v>
      </c>
      <c r="Q49" s="1">
        <v>6.099999999999994</v>
      </c>
      <c r="R49" s="1">
        <v>5.04</v>
      </c>
      <c r="S49" s="1">
        <v>0.28</v>
      </c>
      <c r="T49" s="1">
        <v>1.07</v>
      </c>
      <c r="U49" s="1">
        <v>2.19</v>
      </c>
      <c r="V49" s="1">
        <v>6.55</v>
      </c>
      <c r="W49" s="1">
        <v>8.19</v>
      </c>
      <c r="X49" s="1">
        <v>8.65</v>
      </c>
      <c r="Y49" s="1" t="s">
        <v>44</v>
      </c>
      <c r="Z49" s="1">
        <v>0.44152490665431704</v>
      </c>
      <c r="AA49" s="1">
        <v>9.633787027120901</v>
      </c>
      <c r="AB49" s="1">
        <v>0.0</v>
      </c>
      <c r="AC49" s="1">
        <v>0.0</v>
      </c>
    </row>
    <row r="50">
      <c r="A50" s="1" t="s">
        <v>70</v>
      </c>
      <c r="B50" s="1">
        <v>40540.0</v>
      </c>
      <c r="C50" s="1" t="s">
        <v>36</v>
      </c>
      <c r="D50" s="4">
        <f>IFNA(VLOOKUP(C50, 'Рейтинг'!$A$2:$D$22, 4, FALSE), VLOOKUP(C50, 'Рейтинг'!$B$2:$D$22, 3, FALSE))</f>
        <v>0</v>
      </c>
      <c r="E50" s="5">
        <f>IFNA(VLOOKUP(C50, 'Рейтинг'!$A$2:$C$22, 3, FALSE), VLOOKUP(C50, 'Рейтинг'!$B$2:$C$22, 2, FALSE))</f>
        <v>0</v>
      </c>
      <c r="F50" s="1">
        <v>2.335409E9</v>
      </c>
      <c r="G50" s="1">
        <v>1.99184821E11</v>
      </c>
      <c r="H50" s="1">
        <v>3.34847457E11</v>
      </c>
      <c r="I50" s="1">
        <v>0.0</v>
      </c>
      <c r="J50" s="1">
        <v>1.257585E9</v>
      </c>
      <c r="K50" s="1">
        <v>2.99817916E11</v>
      </c>
      <c r="L50" s="1">
        <v>2.98560331E11</v>
      </c>
      <c r="M50" s="1">
        <v>3.5029541E10</v>
      </c>
      <c r="N50" s="1">
        <v>1.8983801E10</v>
      </c>
      <c r="O50" s="6">
        <v>0.0</v>
      </c>
      <c r="P50" s="6">
        <v>0.0</v>
      </c>
      <c r="Q50" s="1">
        <v>8.780000000000001</v>
      </c>
      <c r="R50" s="1">
        <v>3.3</v>
      </c>
      <c r="S50" s="1">
        <v>0.75</v>
      </c>
      <c r="T50" s="1">
        <v>2.18</v>
      </c>
      <c r="U50" s="1">
        <v>3.5</v>
      </c>
      <c r="V50" s="1" t="e">
        <v>#N/A</v>
      </c>
      <c r="W50" s="1" t="e">
        <v>#N/A</v>
      </c>
      <c r="X50" s="1" t="e">
        <v>#N/A</v>
      </c>
      <c r="Y50" s="1" t="s">
        <v>81</v>
      </c>
      <c r="Z50" s="1">
        <v>0.5419369040547805</v>
      </c>
      <c r="AA50" s="1">
        <v>8.559002129088702</v>
      </c>
      <c r="AB50" s="1">
        <v>0.0</v>
      </c>
      <c r="AC50" s="1">
        <v>0.0</v>
      </c>
    </row>
    <row r="51">
      <c r="A51" s="1" t="s">
        <v>70</v>
      </c>
      <c r="B51" s="1">
        <v>40168.0</v>
      </c>
      <c r="C51" s="1" t="s">
        <v>36</v>
      </c>
      <c r="D51" s="4">
        <f>IFNA(VLOOKUP(C51, 'Рейтинг'!$A$2:$D$22, 4, FALSE), VLOOKUP(C51, 'Рейтинг'!$B$2:$D$22, 3, FALSE))</f>
        <v>0</v>
      </c>
      <c r="E51" s="5">
        <f>IFNA(VLOOKUP(C51, 'Рейтинг'!$A$2:$C$22, 3, FALSE), VLOOKUP(C51, 'Рейтинг'!$B$2:$C$22, 2, FALSE))</f>
        <v>0</v>
      </c>
      <c r="F51" s="1">
        <v>1.657302E9</v>
      </c>
      <c r="G51" s="1">
        <v>3.01872147E11</v>
      </c>
      <c r="H51" s="1">
        <v>3.11958929E11</v>
      </c>
      <c r="I51" s="1">
        <v>0.0</v>
      </c>
      <c r="J51" s="1">
        <v>1.299794E9</v>
      </c>
      <c r="K51" s="1">
        <v>2.78532288E11</v>
      </c>
      <c r="L51" s="1">
        <v>2.77232494E11</v>
      </c>
      <c r="M51" s="1">
        <v>3.3426641E10</v>
      </c>
      <c r="N51" s="1">
        <v>4.0899331E10</v>
      </c>
      <c r="O51" s="6">
        <v>0.0</v>
      </c>
      <c r="P51" s="6">
        <v>0.0</v>
      </c>
      <c r="Q51" s="1">
        <v>8.799999999999997</v>
      </c>
      <c r="R51" s="1" t="e">
        <v>#N/A</v>
      </c>
      <c r="S51" s="1">
        <v>0.89</v>
      </c>
      <c r="T51" s="1">
        <v>2.43</v>
      </c>
      <c r="U51" s="1">
        <v>3.69</v>
      </c>
      <c r="V51" s="1" t="e">
        <v>#N/A</v>
      </c>
      <c r="W51" s="1" t="e">
        <v>#N/A</v>
      </c>
      <c r="X51" s="1" t="e">
        <v>#N/A</v>
      </c>
      <c r="Y51" s="1" t="s">
        <v>82</v>
      </c>
      <c r="Z51" s="1">
        <v>1.2235549183658627</v>
      </c>
      <c r="AA51" s="1">
        <v>8.33264365390468</v>
      </c>
      <c r="AB51" s="1">
        <v>0.0</v>
      </c>
      <c r="AC51" s="1">
        <v>0.0</v>
      </c>
    </row>
    <row r="52">
      <c r="A52" s="1" t="s">
        <v>70</v>
      </c>
      <c r="B52" s="1">
        <v>39768.0</v>
      </c>
      <c r="C52" s="1" t="s">
        <v>36</v>
      </c>
      <c r="D52" s="4">
        <f>IFNA(VLOOKUP(C52, 'Рейтинг'!$A$2:$D$22, 4, FALSE), VLOOKUP(C52, 'Рейтинг'!$B$2:$D$22, 3, FALSE))</f>
        <v>0</v>
      </c>
      <c r="E52" s="5">
        <f>IFNA(VLOOKUP(C52, 'Рейтинг'!$A$2:$C$22, 3, FALSE), VLOOKUP(C52, 'Рейтинг'!$B$2:$C$22, 2, FALSE))</f>
        <v>0</v>
      </c>
      <c r="F52" s="1">
        <v>1.699137E9</v>
      </c>
      <c r="G52" s="1">
        <v>2.5342245E11</v>
      </c>
      <c r="H52" s="1">
        <v>2.62385612E11</v>
      </c>
      <c r="I52" s="1">
        <v>0.0</v>
      </c>
      <c r="J52" s="1">
        <v>1.51757E8</v>
      </c>
      <c r="K52" s="1">
        <v>2.77435991E11</v>
      </c>
      <c r="L52" s="1">
        <v>2.77232494E11</v>
      </c>
      <c r="M52" s="1">
        <v>2.682757E10</v>
      </c>
      <c r="N52" s="1">
        <v>-4.5861681E10</v>
      </c>
      <c r="O52" s="6">
        <v>0.0</v>
      </c>
      <c r="P52" s="6">
        <v>0.0</v>
      </c>
      <c r="Q52" s="1">
        <v>13.280000000000001</v>
      </c>
      <c r="R52" s="1" t="e">
        <v>#N/A</v>
      </c>
      <c r="S52" s="1" t="e">
        <v>#N/A</v>
      </c>
      <c r="T52" s="1" t="e">
        <v>#N/A</v>
      </c>
      <c r="U52" s="1" t="e">
        <v>#N/A</v>
      </c>
      <c r="V52" s="1" t="e">
        <v>#N/A</v>
      </c>
      <c r="W52" s="1" t="e">
        <v>#N/A</v>
      </c>
      <c r="X52" s="1" t="e">
        <v>#N/A</v>
      </c>
      <c r="Y52" s="1" t="e">
        <v>#N/A</v>
      </c>
      <c r="Z52" s="1">
        <v>-1.7094981394140432</v>
      </c>
      <c r="AA52" s="1">
        <v>10.341450642007457</v>
      </c>
      <c r="AB52" s="1">
        <v>0.0</v>
      </c>
      <c r="AC52" s="1">
        <v>0.0</v>
      </c>
    </row>
    <row r="53">
      <c r="A53" s="1" t="s">
        <v>83</v>
      </c>
      <c r="B53" s="1">
        <v>43822.0</v>
      </c>
      <c r="C53" s="1" t="s">
        <v>84</v>
      </c>
      <c r="D53" s="4">
        <f>IFNA(VLOOKUP(C53, 'Рейтинг'!$A$2:$D$22, 4, FALSE), VLOOKUP(C53, 'Рейтинг'!$B$2:$D$22, 3, FALSE))</f>
        <v>1</v>
      </c>
      <c r="E53" s="5">
        <f>IFNA(VLOOKUP(C53, 'Рейтинг'!$A$2:$C$22, 3, FALSE), VLOOKUP(C53, 'Рейтинг'!$B$2:$C$22, 2, FALSE))</f>
        <v>0.0027</v>
      </c>
      <c r="F53" s="1">
        <v>1.50874E8</v>
      </c>
      <c r="G53" s="1">
        <v>3.9625758E10</v>
      </c>
      <c r="H53" s="1">
        <v>4.0692395E10</v>
      </c>
      <c r="I53" s="1">
        <v>0.0</v>
      </c>
      <c r="J53" s="1">
        <v>1.71038E8</v>
      </c>
      <c r="K53" s="1">
        <v>3.4966144E10</v>
      </c>
      <c r="L53" s="1">
        <v>3.4508871E10</v>
      </c>
      <c r="M53" s="1">
        <v>5.726251E9</v>
      </c>
      <c r="N53" s="1">
        <v>5.94775E8</v>
      </c>
      <c r="O53" s="1">
        <v>2.435145E9</v>
      </c>
      <c r="P53" s="1">
        <v>1.793615E9</v>
      </c>
      <c r="Q53" s="1">
        <v>3.0400000000000063</v>
      </c>
      <c r="R53" s="1">
        <v>6.02</v>
      </c>
      <c r="S53" s="1">
        <v>1.64</v>
      </c>
      <c r="T53" s="1">
        <v>1.75</v>
      </c>
      <c r="U53" s="1">
        <v>1.93</v>
      </c>
      <c r="V53" s="1">
        <v>5.52</v>
      </c>
      <c r="W53" s="1">
        <v>5.86</v>
      </c>
      <c r="X53" s="1">
        <v>6.35</v>
      </c>
      <c r="Y53" s="1" t="s">
        <v>85</v>
      </c>
      <c r="Z53" s="1">
        <v>0.10386813291977595</v>
      </c>
      <c r="AA53" s="1">
        <v>6.1062890886201115</v>
      </c>
      <c r="AB53" s="1">
        <v>1.0</v>
      </c>
      <c r="AC53" s="1">
        <v>0.0</v>
      </c>
    </row>
    <row r="54">
      <c r="A54" s="1" t="s">
        <v>83</v>
      </c>
      <c r="B54" s="1">
        <v>43755.0</v>
      </c>
      <c r="C54" s="1" t="s">
        <v>30</v>
      </c>
      <c r="D54" s="4">
        <f>IFNA(VLOOKUP(C54, 'Рейтинг'!$A$2:$D$22, 4, FALSE), VLOOKUP(C54, 'Рейтинг'!$B$2:$D$22, 3, FALSE))</f>
        <v>2</v>
      </c>
      <c r="E54" s="5">
        <f>IFNA(VLOOKUP(C54, 'Рейтинг'!$A$2:$C$22, 3, FALSE), VLOOKUP(C54, 'Рейтинг'!$B$2:$C$22, 2, FALSE))</f>
        <v>0.004</v>
      </c>
      <c r="F54" s="1">
        <v>1.9727E8</v>
      </c>
      <c r="G54" s="1">
        <v>3.8771054E10</v>
      </c>
      <c r="H54" s="1">
        <v>3.9695794E10</v>
      </c>
      <c r="I54" s="1">
        <v>0.0</v>
      </c>
      <c r="J54" s="1">
        <v>135000.0</v>
      </c>
      <c r="K54" s="1">
        <v>3.1934479E10</v>
      </c>
      <c r="L54" s="1">
        <v>3.1617599E10</v>
      </c>
      <c r="M54" s="1">
        <v>7.761315E9</v>
      </c>
      <c r="N54" s="1">
        <v>2.499832E9</v>
      </c>
      <c r="O54" s="1">
        <v>2.296005E9</v>
      </c>
      <c r="P54" s="1">
        <v>1.428296E9</v>
      </c>
      <c r="Q54" s="1">
        <v>3.0400000000000063</v>
      </c>
      <c r="R54" s="1">
        <v>6.79</v>
      </c>
      <c r="S54" s="1">
        <v>1.6</v>
      </c>
      <c r="T54" s="1">
        <v>1.57</v>
      </c>
      <c r="U54" s="1">
        <v>1.76</v>
      </c>
      <c r="V54" s="1">
        <v>6.27</v>
      </c>
      <c r="W54" s="1">
        <v>6.36</v>
      </c>
      <c r="X54" s="1">
        <v>6.59</v>
      </c>
      <c r="Y54" s="1" t="s">
        <v>86</v>
      </c>
      <c r="Z54" s="1">
        <v>0.322088718213344</v>
      </c>
      <c r="AA54" s="1">
        <v>4.114570662316888</v>
      </c>
      <c r="AB54" s="1">
        <v>1.0</v>
      </c>
      <c r="AC54" s="1">
        <v>0.0</v>
      </c>
    </row>
    <row r="55">
      <c r="A55" s="1" t="s">
        <v>83</v>
      </c>
      <c r="B55" s="1">
        <v>43441.0</v>
      </c>
      <c r="C55" s="1" t="s">
        <v>30</v>
      </c>
      <c r="D55" s="4">
        <f>IFNA(VLOOKUP(C55, 'Рейтинг'!$A$2:$D$22, 4, FALSE), VLOOKUP(C55, 'Рейтинг'!$B$2:$D$22, 3, FALSE))</f>
        <v>2</v>
      </c>
      <c r="E55" s="5">
        <f>IFNA(VLOOKUP(C55, 'Рейтинг'!$A$2:$C$22, 3, FALSE), VLOOKUP(C55, 'Рейтинг'!$B$2:$C$22, 2, FALSE))</f>
        <v>0.004</v>
      </c>
      <c r="F55" s="1">
        <v>1.28102E8</v>
      </c>
      <c r="G55" s="1">
        <v>3.5534093E10</v>
      </c>
      <c r="H55" s="1">
        <v>3.649003E10</v>
      </c>
      <c r="I55" s="1">
        <v>0.0</v>
      </c>
      <c r="J55" s="1">
        <v>3880000.0</v>
      </c>
      <c r="K55" s="1">
        <v>3.1221565E10</v>
      </c>
      <c r="L55" s="1">
        <v>3.08227E10</v>
      </c>
      <c r="M55" s="1">
        <v>5.268465E9</v>
      </c>
      <c r="N55" s="1">
        <v>8.33884E8</v>
      </c>
      <c r="O55" s="1">
        <v>1.314694E9</v>
      </c>
      <c r="P55" s="1">
        <v>2.411659E9</v>
      </c>
      <c r="Q55" s="1">
        <v>4.260000000000005</v>
      </c>
      <c r="R55" s="1">
        <v>7.38</v>
      </c>
      <c r="S55" s="1">
        <v>2.72</v>
      </c>
      <c r="T55" s="1">
        <v>2.7</v>
      </c>
      <c r="U55" s="1">
        <v>2.85</v>
      </c>
      <c r="V55" s="1">
        <v>7.76</v>
      </c>
      <c r="W55" s="1">
        <v>8.22</v>
      </c>
      <c r="X55" s="1">
        <v>8.64</v>
      </c>
      <c r="Y55" s="1" t="s">
        <v>87</v>
      </c>
      <c r="Z55" s="1">
        <v>0.1582783600156782</v>
      </c>
      <c r="AA55" s="1">
        <v>5.92612174513829</v>
      </c>
      <c r="AB55" s="1">
        <v>1.0</v>
      </c>
      <c r="AC55" s="1">
        <v>0.0</v>
      </c>
    </row>
    <row r="56">
      <c r="A56" s="1" t="s">
        <v>83</v>
      </c>
      <c r="B56" s="1">
        <v>43082.0</v>
      </c>
      <c r="C56" s="1" t="s">
        <v>30</v>
      </c>
      <c r="D56" s="4">
        <f>IFNA(VLOOKUP(C56, 'Рейтинг'!$A$2:$D$22, 4, FALSE), VLOOKUP(C56, 'Рейтинг'!$B$2:$D$22, 3, FALSE))</f>
        <v>2</v>
      </c>
      <c r="E56" s="5">
        <f>IFNA(VLOOKUP(C56, 'Рейтинг'!$A$2:$C$22, 3, FALSE), VLOOKUP(C56, 'Рейтинг'!$B$2:$C$22, 2, FALSE))</f>
        <v>0.004</v>
      </c>
      <c r="F56" s="1">
        <v>1.49661E8</v>
      </c>
      <c r="G56" s="1">
        <v>3.4415674E10</v>
      </c>
      <c r="H56" s="1">
        <v>3.5481085E10</v>
      </c>
      <c r="I56" s="1">
        <v>0.0</v>
      </c>
      <c r="J56" s="1">
        <v>541000.0</v>
      </c>
      <c r="K56" s="1">
        <v>3.1039222E10</v>
      </c>
      <c r="L56" s="1">
        <v>3.0672662E10</v>
      </c>
      <c r="M56" s="1">
        <v>4.441863E9</v>
      </c>
      <c r="N56" s="1">
        <v>7.79004E8</v>
      </c>
      <c r="O56" s="1">
        <v>1.660384E9</v>
      </c>
      <c r="P56" s="1">
        <v>3.388281E9</v>
      </c>
      <c r="Q56" s="1">
        <v>2.510000000000005</v>
      </c>
      <c r="R56" s="1">
        <v>7.97</v>
      </c>
      <c r="S56" s="1">
        <v>1.79</v>
      </c>
      <c r="T56" s="1">
        <v>2.12</v>
      </c>
      <c r="U56" s="1">
        <v>2.36</v>
      </c>
      <c r="V56" s="1">
        <v>7.12</v>
      </c>
      <c r="W56" s="1">
        <v>7.24</v>
      </c>
      <c r="X56" s="1">
        <v>7.47</v>
      </c>
      <c r="Y56" s="1" t="s">
        <v>88</v>
      </c>
      <c r="Z56" s="1">
        <v>0.1753777637896531</v>
      </c>
      <c r="AA56" s="1">
        <v>6.987883687542817</v>
      </c>
      <c r="AB56" s="1">
        <v>1.0</v>
      </c>
      <c r="AC56" s="1">
        <v>0.0</v>
      </c>
    </row>
    <row r="57">
      <c r="A57" s="1" t="s">
        <v>83</v>
      </c>
      <c r="B57" s="1">
        <v>42943.0</v>
      </c>
      <c r="C57" s="1" t="s">
        <v>30</v>
      </c>
      <c r="D57" s="4">
        <f>IFNA(VLOOKUP(C57, 'Рейтинг'!$A$2:$D$22, 4, FALSE), VLOOKUP(C57, 'Рейтинг'!$B$2:$D$22, 3, FALSE))</f>
        <v>2</v>
      </c>
      <c r="E57" s="5">
        <f>IFNA(VLOOKUP(C57, 'Рейтинг'!$A$2:$C$22, 3, FALSE), VLOOKUP(C57, 'Рейтинг'!$B$2:$C$22, 2, FALSE))</f>
        <v>0.004</v>
      </c>
      <c r="F57" s="1">
        <v>4.02385E8</v>
      </c>
      <c r="G57" s="1">
        <v>3.2265318E10</v>
      </c>
      <c r="H57" s="1">
        <v>3.3726536E10</v>
      </c>
      <c r="I57" s="1">
        <v>0.0</v>
      </c>
      <c r="J57" s="1">
        <v>0.0</v>
      </c>
      <c r="K57" s="1">
        <v>2.831861E10</v>
      </c>
      <c r="L57" s="1">
        <v>2.8119824E10</v>
      </c>
      <c r="M57" s="1">
        <v>5.407926E9</v>
      </c>
      <c r="N57" s="1">
        <v>1.820221E9</v>
      </c>
      <c r="O57" s="1">
        <v>1.291706E9</v>
      </c>
      <c r="P57" s="1">
        <v>2.807727E9</v>
      </c>
      <c r="Q57" s="1">
        <v>2.510000000000005</v>
      </c>
      <c r="R57" s="1">
        <v>9.13</v>
      </c>
      <c r="S57" s="1">
        <v>1.36</v>
      </c>
      <c r="T57" s="1">
        <v>1.84</v>
      </c>
      <c r="U57" s="1">
        <v>2.32</v>
      </c>
      <c r="V57" s="1">
        <v>8.04</v>
      </c>
      <c r="W57" s="1">
        <v>8.0</v>
      </c>
      <c r="X57" s="1">
        <v>7.82</v>
      </c>
      <c r="Y57" s="1" t="s">
        <v>89</v>
      </c>
      <c r="Z57" s="1">
        <v>0.3365839325464143</v>
      </c>
      <c r="AA57" s="1">
        <v>5.2365010172106645</v>
      </c>
      <c r="AB57" s="1">
        <v>1.0</v>
      </c>
      <c r="AC57" s="1">
        <v>0.0</v>
      </c>
    </row>
    <row r="58">
      <c r="A58" s="1" t="s">
        <v>83</v>
      </c>
      <c r="B58" s="1">
        <v>42677.0</v>
      </c>
      <c r="C58" s="1" t="s">
        <v>36</v>
      </c>
      <c r="D58" s="4">
        <f>IFNA(VLOOKUP(C58, 'Рейтинг'!$A$2:$D$22, 4, FALSE), VLOOKUP(C58, 'Рейтинг'!$B$2:$D$22, 3, FALSE))</f>
        <v>0</v>
      </c>
      <c r="E58" s="5">
        <f>IFNA(VLOOKUP(C58, 'Рейтинг'!$A$2:$C$22, 3, FALSE), VLOOKUP(C58, 'Рейтинг'!$B$2:$C$22, 2, FALSE))</f>
        <v>0</v>
      </c>
      <c r="F58" s="1">
        <v>1.428809E9</v>
      </c>
      <c r="G58" s="1">
        <v>3.1137298E10</v>
      </c>
      <c r="H58" s="1">
        <v>3.3813788E10</v>
      </c>
      <c r="I58" s="1">
        <v>0.0</v>
      </c>
      <c r="J58" s="1">
        <v>1.82693E8</v>
      </c>
      <c r="K58" s="1">
        <v>3.0371357E10</v>
      </c>
      <c r="L58" s="1">
        <v>3.0033983E10</v>
      </c>
      <c r="M58" s="1">
        <v>3.442431E9</v>
      </c>
      <c r="N58" s="1">
        <v>8.64797E8</v>
      </c>
      <c r="O58" s="1">
        <v>1.599358E9</v>
      </c>
      <c r="P58" s="1">
        <v>3.151523E9</v>
      </c>
      <c r="Q58" s="1">
        <v>5.390000000000001</v>
      </c>
      <c r="R58" s="1">
        <v>9.5</v>
      </c>
      <c r="S58" s="1">
        <v>0.81</v>
      </c>
      <c r="T58" s="1">
        <v>1.26</v>
      </c>
      <c r="U58" s="1">
        <v>1.82</v>
      </c>
      <c r="V58" s="1">
        <v>9.01</v>
      </c>
      <c r="W58" s="1">
        <v>8.7</v>
      </c>
      <c r="X58" s="1">
        <v>8.68</v>
      </c>
      <c r="Y58" s="1" t="s">
        <v>90</v>
      </c>
      <c r="Z58" s="1">
        <v>0.2512169452343417</v>
      </c>
      <c r="AA58" s="1">
        <v>8.822648006597664</v>
      </c>
      <c r="AB58" s="1">
        <v>1.0</v>
      </c>
      <c r="AC58" s="1">
        <v>0.0</v>
      </c>
    </row>
    <row r="59">
      <c r="A59" s="1" t="s">
        <v>83</v>
      </c>
      <c r="B59" s="1">
        <v>42359.0</v>
      </c>
      <c r="C59" s="1" t="s">
        <v>36</v>
      </c>
      <c r="D59" s="4">
        <f>IFNA(VLOOKUP(C59, 'Рейтинг'!$A$2:$D$22, 4, FALSE), VLOOKUP(C59, 'Рейтинг'!$B$2:$D$22, 3, FALSE))</f>
        <v>0</v>
      </c>
      <c r="E59" s="5">
        <f>IFNA(VLOOKUP(C59, 'Рейтинг'!$A$2:$C$22, 3, FALSE), VLOOKUP(C59, 'Рейтинг'!$B$2:$C$22, 2, FALSE))</f>
        <v>0</v>
      </c>
      <c r="F59" s="1">
        <v>1.480933E9</v>
      </c>
      <c r="G59" s="1">
        <v>2.9669012E10</v>
      </c>
      <c r="H59" s="1">
        <v>3.2018214E10</v>
      </c>
      <c r="I59" s="1">
        <v>0.0</v>
      </c>
      <c r="J59" s="1">
        <v>2.92723E8</v>
      </c>
      <c r="K59" s="1">
        <v>2.9437617E10</v>
      </c>
      <c r="L59" s="1">
        <v>2.8934506E10</v>
      </c>
      <c r="M59" s="1">
        <v>2.580597E9</v>
      </c>
      <c r="N59" s="1">
        <v>6.7672E8</v>
      </c>
      <c r="O59" s="1">
        <v>4.944186E9</v>
      </c>
      <c r="P59" s="1">
        <v>2.691477E9</v>
      </c>
      <c r="Q59" s="1">
        <v>12.909999999999997</v>
      </c>
      <c r="R59" s="1">
        <v>11.2</v>
      </c>
      <c r="S59" s="1">
        <v>0.96</v>
      </c>
      <c r="T59" s="1">
        <v>1.67</v>
      </c>
      <c r="U59" s="1">
        <v>2.2</v>
      </c>
      <c r="V59" s="1">
        <v>10.71</v>
      </c>
      <c r="W59" s="1">
        <v>10.27</v>
      </c>
      <c r="X59" s="1">
        <v>9.86</v>
      </c>
      <c r="Y59" s="1" t="s">
        <v>91</v>
      </c>
      <c r="Z59" s="1">
        <v>0.26223389394004565</v>
      </c>
      <c r="AA59" s="1">
        <v>11.407289476039846</v>
      </c>
      <c r="AB59" s="1">
        <v>1.0</v>
      </c>
      <c r="AC59" s="1">
        <v>0.0</v>
      </c>
    </row>
    <row r="60">
      <c r="A60" s="1" t="s">
        <v>83</v>
      </c>
      <c r="B60" s="1">
        <v>41963.0</v>
      </c>
      <c r="C60" s="1" t="s">
        <v>36</v>
      </c>
      <c r="D60" s="4">
        <f>IFNA(VLOOKUP(C60, 'Рейтинг'!$A$2:$D$22, 4, FALSE), VLOOKUP(C60, 'Рейтинг'!$B$2:$D$22, 3, FALSE))</f>
        <v>0</v>
      </c>
      <c r="E60" s="5">
        <f>IFNA(VLOOKUP(C60, 'Рейтинг'!$A$2:$C$22, 3, FALSE), VLOOKUP(C60, 'Рейтинг'!$B$2:$C$22, 2, FALSE))</f>
        <v>0</v>
      </c>
      <c r="F60" s="1">
        <v>3.03729382E9</v>
      </c>
      <c r="G60" s="1">
        <v>2.2213302669999996E10</v>
      </c>
      <c r="H60" s="1">
        <v>7.11296306E9</v>
      </c>
      <c r="I60" s="1">
        <v>0.0</v>
      </c>
      <c r="J60" s="1">
        <v>3.104093E7</v>
      </c>
      <c r="K60" s="1">
        <v>2.4568509549999996E10</v>
      </c>
      <c r="L60" s="1">
        <v>2.453411406E10</v>
      </c>
      <c r="M60" s="1">
        <v>1.95707611E9</v>
      </c>
      <c r="N60" s="1">
        <v>-1.9682605E8</v>
      </c>
      <c r="O60" s="1">
        <v>0.0</v>
      </c>
      <c r="P60" s="1">
        <v>0.0</v>
      </c>
      <c r="Q60" s="1">
        <v>11.349999999999994</v>
      </c>
      <c r="R60" s="1">
        <v>10.22</v>
      </c>
      <c r="S60" s="1">
        <v>0.53</v>
      </c>
      <c r="T60" s="1">
        <v>1.64</v>
      </c>
      <c r="U60" s="1">
        <v>2.34</v>
      </c>
      <c r="V60" s="1">
        <v>9.94</v>
      </c>
      <c r="W60" s="1">
        <v>10.4</v>
      </c>
      <c r="X60" s="1">
        <v>10.32</v>
      </c>
      <c r="Y60" s="1" t="s">
        <v>92</v>
      </c>
      <c r="Z60" s="1">
        <v>-0.10057148467261194</v>
      </c>
      <c r="AA60" s="1">
        <v>12.553681190252737</v>
      </c>
      <c r="AB60" s="1">
        <v>0.0</v>
      </c>
      <c r="AC60" s="1">
        <v>0.0</v>
      </c>
    </row>
    <row r="61">
      <c r="A61" s="1" t="s">
        <v>93</v>
      </c>
      <c r="B61" s="1">
        <v>43986.0</v>
      </c>
      <c r="C61" s="1" t="s">
        <v>59</v>
      </c>
      <c r="D61" s="4">
        <f>IFNA(VLOOKUP(C61, 'Рейтинг'!$A$2:$D$22, 4, FALSE), VLOOKUP(C61, 'Рейтинг'!$B$2:$D$22, 3, FALSE))</f>
        <v>0</v>
      </c>
      <c r="E61" s="5">
        <f>IFNA(VLOOKUP(C61, 'Рейтинг'!$A$2:$C$22, 3, FALSE), VLOOKUP(C61, 'Рейтинг'!$B$2:$C$22, 2, FALSE))</f>
        <v>0</v>
      </c>
      <c r="F61" s="1">
        <v>9.035919E9</v>
      </c>
      <c r="G61" s="1">
        <v>3.7194948E11</v>
      </c>
      <c r="H61" s="1">
        <v>6.04649895E11</v>
      </c>
      <c r="I61" s="1">
        <v>0.0</v>
      </c>
      <c r="J61" s="1">
        <v>6518000.0</v>
      </c>
      <c r="K61" s="1">
        <v>5.5515903E11</v>
      </c>
      <c r="L61" s="1">
        <v>5.54360766E11</v>
      </c>
      <c r="M61" s="1">
        <v>4.9490865E10</v>
      </c>
      <c r="N61" s="1">
        <v>1.3276796E10</v>
      </c>
      <c r="O61" s="1">
        <v>7.416469E9</v>
      </c>
      <c r="P61" s="1">
        <v>1.241548E9</v>
      </c>
      <c r="Q61" s="1">
        <v>2.4000000000000057</v>
      </c>
      <c r="R61" s="1">
        <v>5.37</v>
      </c>
      <c r="S61" s="1">
        <v>0.19</v>
      </c>
      <c r="T61" s="1">
        <v>0.4</v>
      </c>
      <c r="U61" s="1">
        <v>0.82</v>
      </c>
      <c r="V61" s="1">
        <v>4.39</v>
      </c>
      <c r="W61" s="1">
        <v>4.83</v>
      </c>
      <c r="X61" s="1">
        <v>5.44</v>
      </c>
      <c r="Y61" s="1" t="s">
        <v>94</v>
      </c>
      <c r="Z61" s="1">
        <v>0.26826760857786586</v>
      </c>
      <c r="AA61" s="1">
        <v>11.217404060325071</v>
      </c>
      <c r="AB61" s="1">
        <v>0.0</v>
      </c>
      <c r="AC61" s="1">
        <v>0.0</v>
      </c>
    </row>
    <row r="62">
      <c r="A62" s="1" t="s">
        <v>93</v>
      </c>
      <c r="B62" s="1">
        <v>43621.0</v>
      </c>
      <c r="C62" s="1" t="s">
        <v>59</v>
      </c>
      <c r="D62" s="4">
        <f>IFNA(VLOOKUP(C62, 'Рейтинг'!$A$2:$D$22, 4, FALSE), VLOOKUP(C62, 'Рейтинг'!$B$2:$D$22, 3, FALSE))</f>
        <v>0</v>
      </c>
      <c r="E62" s="5">
        <f>IFNA(VLOOKUP(C62, 'Рейтинг'!$A$2:$C$22, 3, FALSE), VLOOKUP(C62, 'Рейтинг'!$B$2:$C$22, 2, FALSE))</f>
        <v>0</v>
      </c>
      <c r="F62" s="1">
        <v>1.6103815E10</v>
      </c>
      <c r="G62" s="1">
        <v>3.52829457E11</v>
      </c>
      <c r="H62" s="1">
        <v>5.94112874E11</v>
      </c>
      <c r="I62" s="1">
        <v>0.0</v>
      </c>
      <c r="J62" s="1">
        <v>1.1936E7</v>
      </c>
      <c r="K62" s="1">
        <v>5.57889805E11</v>
      </c>
      <c r="L62" s="1">
        <v>5.53383971E11</v>
      </c>
      <c r="M62" s="1">
        <v>3.6223069E10</v>
      </c>
      <c r="N62" s="1">
        <v>2.4583046E10</v>
      </c>
      <c r="O62" s="1">
        <v>2.6408792E10</v>
      </c>
      <c r="P62" s="1">
        <v>8.849619E9</v>
      </c>
      <c r="Q62" s="1">
        <v>3.0400000000000063</v>
      </c>
      <c r="R62" s="1">
        <v>7.75</v>
      </c>
      <c r="S62" s="1">
        <v>1.83</v>
      </c>
      <c r="T62" s="1">
        <v>1.86</v>
      </c>
      <c r="U62" s="1">
        <v>2.12</v>
      </c>
      <c r="V62" s="1">
        <v>7.38</v>
      </c>
      <c r="W62" s="1">
        <v>7.48</v>
      </c>
      <c r="X62" s="1">
        <v>7.75</v>
      </c>
      <c r="Y62" s="1" t="s">
        <v>95</v>
      </c>
      <c r="Z62" s="1">
        <v>0.6786571839067529</v>
      </c>
      <c r="AA62" s="1">
        <v>15.401505736579084</v>
      </c>
      <c r="AB62" s="1">
        <v>0.0</v>
      </c>
      <c r="AC62" s="1">
        <v>0.0</v>
      </c>
    </row>
    <row r="63">
      <c r="A63" s="1" t="s">
        <v>93</v>
      </c>
      <c r="B63" s="1">
        <v>43257.0</v>
      </c>
      <c r="C63" s="1" t="s">
        <v>59</v>
      </c>
      <c r="D63" s="4">
        <f>IFNA(VLOOKUP(C63, 'Рейтинг'!$A$2:$D$22, 4, FALSE), VLOOKUP(C63, 'Рейтинг'!$B$2:$D$22, 3, FALSE))</f>
        <v>0</v>
      </c>
      <c r="E63" s="5">
        <f>IFNA(VLOOKUP(C63, 'Рейтинг'!$A$2:$C$22, 3, FALSE), VLOOKUP(C63, 'Рейтинг'!$B$2:$C$22, 2, FALSE))</f>
        <v>0</v>
      </c>
      <c r="F63" s="1">
        <v>2.4337263E10</v>
      </c>
      <c r="G63" s="1">
        <v>2.64522272E11</v>
      </c>
      <c r="H63" s="1">
        <v>5.28500027E11</v>
      </c>
      <c r="I63" s="1">
        <v>0.0</v>
      </c>
      <c r="J63" s="1">
        <v>1.7889E7</v>
      </c>
      <c r="K63" s="1">
        <v>4.75942354E11</v>
      </c>
      <c r="L63" s="1">
        <v>4.75735835E11</v>
      </c>
      <c r="M63" s="1">
        <v>5.2557673E10</v>
      </c>
      <c r="N63" s="1">
        <v>2.6148254E10</v>
      </c>
      <c r="O63" s="1">
        <v>4.0846302E10</v>
      </c>
      <c r="P63" s="1">
        <v>2.2149526E10</v>
      </c>
      <c r="Q63" s="1">
        <v>4.260000000000005</v>
      </c>
      <c r="R63" s="1">
        <v>7.0</v>
      </c>
      <c r="S63" s="1">
        <v>2.52</v>
      </c>
      <c r="T63" s="1">
        <v>2.81</v>
      </c>
      <c r="U63" s="1">
        <v>2.97</v>
      </c>
      <c r="V63" s="1">
        <v>6.68</v>
      </c>
      <c r="W63" s="1">
        <v>6.89</v>
      </c>
      <c r="X63" s="1">
        <v>7.27</v>
      </c>
      <c r="Y63" s="1" t="s">
        <v>96</v>
      </c>
      <c r="Z63" s="1">
        <v>0.4975154436536793</v>
      </c>
      <c r="AA63" s="1">
        <v>9.05562074637513</v>
      </c>
      <c r="AB63" s="1">
        <v>0.0</v>
      </c>
      <c r="AC63" s="1">
        <v>0.0</v>
      </c>
    </row>
    <row r="64">
      <c r="A64" s="1" t="s">
        <v>93</v>
      </c>
      <c r="B64" s="1">
        <v>42893.0</v>
      </c>
      <c r="C64" s="1" t="s">
        <v>59</v>
      </c>
      <c r="D64" s="4">
        <f>IFNA(VLOOKUP(C64, 'Рейтинг'!$A$2:$D$22, 4, FALSE), VLOOKUP(C64, 'Рейтинг'!$B$2:$D$22, 3, FALSE))</f>
        <v>0</v>
      </c>
      <c r="E64" s="5">
        <f>IFNA(VLOOKUP(C64, 'Рейтинг'!$A$2:$C$22, 3, FALSE), VLOOKUP(C64, 'Рейтинг'!$B$2:$C$22, 2, FALSE))</f>
        <v>0</v>
      </c>
      <c r="F64" s="1">
        <v>6.779559E9</v>
      </c>
      <c r="G64" s="1">
        <v>2.47410852E11</v>
      </c>
      <c r="H64" s="1">
        <v>4.62017224E11</v>
      </c>
      <c r="I64" s="1">
        <v>0.0</v>
      </c>
      <c r="J64" s="1">
        <v>3.2891E7</v>
      </c>
      <c r="K64" s="1">
        <v>4.35314072E11</v>
      </c>
      <c r="L64" s="1">
        <v>4.2935257E11</v>
      </c>
      <c r="M64" s="1">
        <v>2.6703152E10</v>
      </c>
      <c r="N64" s="1">
        <v>4.543665E9</v>
      </c>
      <c r="O64" s="1">
        <v>1.4280134E10</v>
      </c>
      <c r="P64" s="1">
        <v>2.838809E9</v>
      </c>
      <c r="Q64" s="1">
        <v>2.510000000000005</v>
      </c>
      <c r="R64" s="1">
        <v>9.14</v>
      </c>
      <c r="S64" s="1">
        <v>1.32</v>
      </c>
      <c r="T64" s="1">
        <v>1.74</v>
      </c>
      <c r="U64" s="1">
        <v>2.18</v>
      </c>
      <c r="V64" s="1">
        <v>8.07</v>
      </c>
      <c r="W64" s="1">
        <v>7.86</v>
      </c>
      <c r="X64" s="1">
        <v>7.66</v>
      </c>
      <c r="Y64" s="1" t="s">
        <v>97</v>
      </c>
      <c r="Z64" s="1">
        <v>0.17015463193258984</v>
      </c>
      <c r="AA64" s="1">
        <v>16.301973340076106</v>
      </c>
      <c r="AB64" s="1">
        <v>0.0</v>
      </c>
      <c r="AC64" s="1">
        <v>0.0</v>
      </c>
    </row>
    <row r="65">
      <c r="A65" s="1" t="s">
        <v>93</v>
      </c>
      <c r="B65" s="1">
        <v>42530.0</v>
      </c>
      <c r="C65" s="1" t="s">
        <v>36</v>
      </c>
      <c r="D65" s="4">
        <f>IFNA(VLOOKUP(C65, 'Рейтинг'!$A$2:$D$22, 4, FALSE), VLOOKUP(C65, 'Рейтинг'!$B$2:$D$22, 3, FALSE))</f>
        <v>0</v>
      </c>
      <c r="E65" s="5">
        <f>IFNA(VLOOKUP(C65, 'Рейтинг'!$A$2:$C$22, 3, FALSE), VLOOKUP(C65, 'Рейтинг'!$B$2:$C$22, 2, FALSE))</f>
        <v>0</v>
      </c>
      <c r="F65" s="1">
        <v>1.191163E10</v>
      </c>
      <c r="G65" s="1">
        <v>1.56152037E11</v>
      </c>
      <c r="H65" s="1">
        <v>1.68214294E11</v>
      </c>
      <c r="I65" s="1">
        <v>0.0</v>
      </c>
      <c r="J65" s="1">
        <v>0.0</v>
      </c>
      <c r="K65" s="1">
        <v>1.62768896E11</v>
      </c>
      <c r="L65" s="1">
        <v>1.60624291E11</v>
      </c>
      <c r="M65" s="1">
        <v>5.445398E9</v>
      </c>
      <c r="N65" s="1">
        <v>2.064028E9</v>
      </c>
      <c r="O65" s="1">
        <v>3.7057755E10</v>
      </c>
      <c r="P65" s="1">
        <v>3.948124E9</v>
      </c>
      <c r="Q65" s="1">
        <v>5.390000000000001</v>
      </c>
      <c r="R65" s="1">
        <v>10.76</v>
      </c>
      <c r="S65" s="1">
        <v>0.77</v>
      </c>
      <c r="T65" s="1">
        <v>1.22</v>
      </c>
      <c r="U65" s="1">
        <v>1.68</v>
      </c>
      <c r="V65" s="1">
        <v>9.76</v>
      </c>
      <c r="W65" s="1">
        <v>9.22</v>
      </c>
      <c r="X65" s="1">
        <v>8.78</v>
      </c>
      <c r="Y65" s="1" t="s">
        <v>98</v>
      </c>
      <c r="Z65" s="1">
        <v>0.37904079738524166</v>
      </c>
      <c r="AA65" s="1">
        <v>29.891092625369165</v>
      </c>
      <c r="AB65" s="1">
        <v>0.0</v>
      </c>
      <c r="AC65" s="1">
        <v>0.0</v>
      </c>
    </row>
    <row r="66">
      <c r="A66" s="1" t="s">
        <v>99</v>
      </c>
      <c r="B66" s="1">
        <v>44000.0</v>
      </c>
      <c r="C66" s="1" t="s">
        <v>59</v>
      </c>
      <c r="D66" s="4">
        <f>IFNA(VLOOKUP(C66, 'Рейтинг'!$A$2:$D$22, 4, FALSE), VLOOKUP(C66, 'Рейтинг'!$B$2:$D$22, 3, FALSE))</f>
        <v>0</v>
      </c>
      <c r="E66" s="5">
        <f>IFNA(VLOOKUP(C66, 'Рейтинг'!$A$2:$C$22, 3, FALSE), VLOOKUP(C66, 'Рейтинг'!$B$2:$C$22, 2, FALSE))</f>
        <v>0</v>
      </c>
      <c r="F66" s="1">
        <v>7.76362E8</v>
      </c>
      <c r="G66" s="1">
        <v>2.79178497E11</v>
      </c>
      <c r="H66" s="1">
        <v>2.81477182E11</v>
      </c>
      <c r="I66" s="1">
        <v>0.0</v>
      </c>
      <c r="J66" s="1">
        <v>5.48014E8</v>
      </c>
      <c r="K66" s="1">
        <v>2.53910605E11</v>
      </c>
      <c r="L66" s="1">
        <v>2.51320224E11</v>
      </c>
      <c r="M66" s="1">
        <v>2.7566577E10</v>
      </c>
      <c r="N66" s="1">
        <v>8.687451E9</v>
      </c>
      <c r="O66" s="1">
        <v>3.236489E9</v>
      </c>
      <c r="P66" s="1">
        <v>1.553554E9</v>
      </c>
      <c r="Q66" s="1">
        <v>2.4000000000000057</v>
      </c>
      <c r="R66" s="1">
        <v>4.75</v>
      </c>
      <c r="S66" s="1">
        <v>0.19</v>
      </c>
      <c r="T66" s="1">
        <v>0.34</v>
      </c>
      <c r="U66" s="1">
        <v>0.71</v>
      </c>
      <c r="V66" s="1">
        <v>4.19</v>
      </c>
      <c r="W66" s="1">
        <v>4.69</v>
      </c>
      <c r="X66" s="1">
        <v>5.31</v>
      </c>
      <c r="Y66" s="1" t="s">
        <v>47</v>
      </c>
      <c r="Z66" s="1">
        <v>0.3151443503486124</v>
      </c>
      <c r="AA66" s="1">
        <v>9.210813696600779</v>
      </c>
      <c r="AB66" s="1">
        <v>1.0</v>
      </c>
      <c r="AC66" s="1">
        <v>0.0</v>
      </c>
    </row>
    <row r="67">
      <c r="A67" s="1" t="s">
        <v>99</v>
      </c>
      <c r="B67" s="1">
        <v>43636.0</v>
      </c>
      <c r="C67" s="1" t="s">
        <v>59</v>
      </c>
      <c r="D67" s="4">
        <f>IFNA(VLOOKUP(C67, 'Рейтинг'!$A$2:$D$22, 4, FALSE), VLOOKUP(C67, 'Рейтинг'!$B$2:$D$22, 3, FALSE))</f>
        <v>0</v>
      </c>
      <c r="E67" s="5">
        <f>IFNA(VLOOKUP(C67, 'Рейтинг'!$A$2:$C$22, 3, FALSE), VLOOKUP(C67, 'Рейтинг'!$B$2:$C$22, 2, FALSE))</f>
        <v>0</v>
      </c>
      <c r="F67" s="1">
        <v>3.87887E8</v>
      </c>
      <c r="G67" s="1">
        <v>2.08922725E11</v>
      </c>
      <c r="H67" s="1">
        <v>2.11487615E11</v>
      </c>
      <c r="I67" s="1">
        <v>0.0</v>
      </c>
      <c r="J67" s="1">
        <v>4.85216E8</v>
      </c>
      <c r="K67" s="1">
        <v>1.85847465E11</v>
      </c>
      <c r="L67" s="1">
        <v>1.83475791E11</v>
      </c>
      <c r="M67" s="1">
        <v>2.564015E10</v>
      </c>
      <c r="N67" s="1">
        <v>2.941075E9</v>
      </c>
      <c r="O67" s="1">
        <v>3.438184E9</v>
      </c>
      <c r="P67" s="1">
        <v>1.321153E9</v>
      </c>
      <c r="Q67" s="1">
        <v>3.0400000000000063</v>
      </c>
      <c r="R67" s="1">
        <v>7.4</v>
      </c>
      <c r="S67" s="1">
        <v>1.72</v>
      </c>
      <c r="T67" s="1">
        <v>1.74</v>
      </c>
      <c r="U67" s="1">
        <v>2.01</v>
      </c>
      <c r="V67" s="1">
        <v>7.05</v>
      </c>
      <c r="W67" s="1">
        <v>7.19</v>
      </c>
      <c r="X67" s="1">
        <v>7.37</v>
      </c>
      <c r="Y67" s="1" t="s">
        <v>100</v>
      </c>
      <c r="Z67" s="1">
        <v>0.11470584220451129</v>
      </c>
      <c r="AA67" s="1">
        <v>7.248298664399389</v>
      </c>
      <c r="AB67" s="1">
        <v>1.0</v>
      </c>
      <c r="AC67" s="1">
        <v>0.0</v>
      </c>
    </row>
    <row r="68">
      <c r="A68" s="1" t="s">
        <v>99</v>
      </c>
      <c r="B68" s="1">
        <v>43406.0</v>
      </c>
      <c r="C68" s="1" t="s">
        <v>84</v>
      </c>
      <c r="D68" s="4">
        <f>IFNA(VLOOKUP(C68, 'Рейтинг'!$A$2:$D$22, 4, FALSE), VLOOKUP(C68, 'Рейтинг'!$B$2:$D$22, 3, FALSE))</f>
        <v>1</v>
      </c>
      <c r="E68" s="5">
        <f>IFNA(VLOOKUP(C68, 'Рейтинг'!$A$2:$C$22, 3, FALSE), VLOOKUP(C68, 'Рейтинг'!$B$2:$C$22, 2, FALSE))</f>
        <v>0.0027</v>
      </c>
      <c r="F68" s="1">
        <v>3.67173E8</v>
      </c>
      <c r="G68" s="1">
        <v>8.356572E9</v>
      </c>
      <c r="H68" s="1">
        <v>8.766071E9</v>
      </c>
      <c r="I68" s="1">
        <v>0.0</v>
      </c>
      <c r="J68" s="1">
        <v>111000.0</v>
      </c>
      <c r="K68" s="1">
        <v>7.016982E9</v>
      </c>
      <c r="L68" s="1">
        <v>7.006721E9</v>
      </c>
      <c r="M68" s="1">
        <v>1.749079E9</v>
      </c>
      <c r="N68" s="1">
        <v>1.80594E8</v>
      </c>
      <c r="O68" s="1">
        <v>1.89766E8</v>
      </c>
      <c r="P68" s="1">
        <v>2.79194E8</v>
      </c>
      <c r="Q68" s="1">
        <v>4.260000000000005</v>
      </c>
      <c r="R68" s="1">
        <v>7.28</v>
      </c>
      <c r="S68" s="1">
        <v>2.91</v>
      </c>
      <c r="T68" s="1">
        <v>3.04</v>
      </c>
      <c r="U68" s="1">
        <v>3.22</v>
      </c>
      <c r="V68" s="1">
        <v>7.7</v>
      </c>
      <c r="W68" s="1">
        <v>8.25</v>
      </c>
      <c r="X68" s="1">
        <v>8.6</v>
      </c>
      <c r="Y68" s="1" t="s">
        <v>101</v>
      </c>
      <c r="Z68" s="1">
        <v>0.10325091090796928</v>
      </c>
      <c r="AA68" s="1">
        <v>4.011815361112905</v>
      </c>
      <c r="AB68" s="1">
        <v>1.0</v>
      </c>
      <c r="AC68" s="1">
        <v>0.0</v>
      </c>
    </row>
    <row r="69">
      <c r="A69" s="1" t="s">
        <v>99</v>
      </c>
      <c r="B69" s="1">
        <v>43073.0</v>
      </c>
      <c r="C69" s="1" t="s">
        <v>84</v>
      </c>
      <c r="D69" s="4">
        <f>IFNA(VLOOKUP(C69, 'Рейтинг'!$A$2:$D$22, 4, FALSE), VLOOKUP(C69, 'Рейтинг'!$B$2:$D$22, 3, FALSE))</f>
        <v>1</v>
      </c>
      <c r="E69" s="5">
        <f>IFNA(VLOOKUP(C69, 'Рейтинг'!$A$2:$C$22, 3, FALSE), VLOOKUP(C69, 'Рейтинг'!$B$2:$C$22, 2, FALSE))</f>
        <v>0.0027</v>
      </c>
      <c r="F69" s="1">
        <v>8.28747E8</v>
      </c>
      <c r="G69" s="1">
        <v>6.892175E9</v>
      </c>
      <c r="H69" s="1">
        <v>7.750538E9</v>
      </c>
      <c r="I69" s="1">
        <v>0.0</v>
      </c>
      <c r="J69" s="1">
        <v>127000.0</v>
      </c>
      <c r="K69" s="1">
        <v>7.176074E9</v>
      </c>
      <c r="L69" s="1">
        <v>7.12485E9</v>
      </c>
      <c r="M69" s="1">
        <v>5.74464E8</v>
      </c>
      <c r="N69" s="1">
        <v>1.75064E8</v>
      </c>
      <c r="O69" s="1">
        <v>3.8502E7</v>
      </c>
      <c r="P69" s="1">
        <v>4.43509E8</v>
      </c>
      <c r="Q69" s="1">
        <v>2.510000000000005</v>
      </c>
      <c r="R69" s="1">
        <v>7.83</v>
      </c>
      <c r="S69" s="1">
        <v>1.8</v>
      </c>
      <c r="T69" s="1">
        <v>2.15</v>
      </c>
      <c r="U69" s="1">
        <v>2.37</v>
      </c>
      <c r="V69" s="1">
        <v>7.18</v>
      </c>
      <c r="W69" s="1">
        <v>7.28</v>
      </c>
      <c r="X69" s="1">
        <v>7.52</v>
      </c>
      <c r="Y69" s="1" t="s">
        <v>102</v>
      </c>
      <c r="Z69" s="1">
        <v>0.30474320409982175</v>
      </c>
      <c r="AA69" s="1">
        <v>12.491773200757576</v>
      </c>
      <c r="AB69" s="1">
        <v>1.0</v>
      </c>
      <c r="AC69" s="1">
        <v>0.0</v>
      </c>
    </row>
    <row r="70">
      <c r="A70" s="1" t="s">
        <v>99</v>
      </c>
      <c r="B70" s="1">
        <v>42934.0</v>
      </c>
      <c r="C70" s="1" t="s">
        <v>30</v>
      </c>
      <c r="D70" s="4">
        <f>IFNA(VLOOKUP(C70, 'Рейтинг'!$A$2:$D$22, 4, FALSE), VLOOKUP(C70, 'Рейтинг'!$B$2:$D$22, 3, FALSE))</f>
        <v>2</v>
      </c>
      <c r="E70" s="5">
        <f>IFNA(VLOOKUP(C70, 'Рейтинг'!$A$2:$C$22, 3, FALSE), VLOOKUP(C70, 'Рейтинг'!$B$2:$C$22, 2, FALSE))</f>
        <v>0.004</v>
      </c>
      <c r="F70" s="1">
        <v>2.22064E8</v>
      </c>
      <c r="G70" s="1">
        <v>7.334407E9</v>
      </c>
      <c r="H70" s="1">
        <v>7.566388E9</v>
      </c>
      <c r="I70" s="1">
        <v>0.0</v>
      </c>
      <c r="J70" s="1">
        <v>166000.0</v>
      </c>
      <c r="K70" s="1">
        <v>6.5956E9</v>
      </c>
      <c r="L70" s="1">
        <v>6.58911E9</v>
      </c>
      <c r="M70" s="1">
        <v>9.70778E8</v>
      </c>
      <c r="N70" s="1">
        <v>4.93878E8</v>
      </c>
      <c r="O70" s="1">
        <v>6.0709E7</v>
      </c>
      <c r="P70" s="1">
        <v>4.75183E8</v>
      </c>
      <c r="Q70" s="1">
        <v>2.510000000000005</v>
      </c>
      <c r="R70" s="1">
        <v>8.86</v>
      </c>
      <c r="S70" s="1">
        <v>1.36</v>
      </c>
      <c r="T70" s="1">
        <v>1.82</v>
      </c>
      <c r="U70" s="1">
        <v>2.27</v>
      </c>
      <c r="V70" s="1">
        <v>8.05</v>
      </c>
      <c r="W70" s="1">
        <v>7.99</v>
      </c>
      <c r="X70" s="1">
        <v>7.82</v>
      </c>
      <c r="Y70" s="1" t="s">
        <v>103</v>
      </c>
      <c r="Z70" s="1">
        <v>0.5087445327355997</v>
      </c>
      <c r="AA70" s="1">
        <v>6.794138309685634</v>
      </c>
      <c r="AB70" s="1">
        <v>1.0</v>
      </c>
      <c r="AC70" s="1">
        <v>0.0</v>
      </c>
    </row>
    <row r="71">
      <c r="A71" s="1" t="s">
        <v>99</v>
      </c>
      <c r="B71" s="1">
        <v>42671.0</v>
      </c>
      <c r="C71" s="1" t="s">
        <v>36</v>
      </c>
      <c r="D71" s="4">
        <f>IFNA(VLOOKUP(C71, 'Рейтинг'!$A$2:$D$22, 4, FALSE), VLOOKUP(C71, 'Рейтинг'!$B$2:$D$22, 3, FALSE))</f>
        <v>0</v>
      </c>
      <c r="E71" s="5">
        <f>IFNA(VLOOKUP(C71, 'Рейтинг'!$A$2:$C$22, 3, FALSE), VLOOKUP(C71, 'Рейтинг'!$B$2:$C$22, 2, FALSE))</f>
        <v>0</v>
      </c>
      <c r="F71" s="1">
        <v>8.1376E7</v>
      </c>
      <c r="G71" s="1">
        <v>7.485736E9</v>
      </c>
      <c r="H71" s="1">
        <v>7.577308E9</v>
      </c>
      <c r="I71" s="1">
        <v>0.0</v>
      </c>
      <c r="J71" s="1">
        <v>119000.0</v>
      </c>
      <c r="K71" s="1">
        <v>7.100399E9</v>
      </c>
      <c r="L71" s="1">
        <v>7.031784E9</v>
      </c>
      <c r="M71" s="1">
        <v>4.7691E8</v>
      </c>
      <c r="N71" s="1">
        <v>5.09988E8</v>
      </c>
      <c r="O71" s="1">
        <v>2.563419E9</v>
      </c>
      <c r="P71" s="1">
        <v>4.23211E8</v>
      </c>
      <c r="Q71" s="1">
        <v>5.390000000000001</v>
      </c>
      <c r="R71" s="1">
        <v>10.23</v>
      </c>
      <c r="S71" s="1">
        <v>0.86</v>
      </c>
      <c r="T71" s="1">
        <v>1.33</v>
      </c>
      <c r="U71" s="1">
        <v>1.86</v>
      </c>
      <c r="V71" s="1">
        <v>8.91</v>
      </c>
      <c r="W71" s="1">
        <v>8.72</v>
      </c>
      <c r="X71" s="1">
        <v>8.65</v>
      </c>
      <c r="Y71" s="1" t="s">
        <v>104</v>
      </c>
      <c r="Z71" s="1">
        <v>1.0693589985531862</v>
      </c>
      <c r="AA71" s="1">
        <v>14.888341615818499</v>
      </c>
      <c r="AB71" s="1">
        <v>1.0</v>
      </c>
      <c r="AC71" s="1">
        <v>0.0</v>
      </c>
    </row>
    <row r="72">
      <c r="A72" s="1" t="s">
        <v>105</v>
      </c>
      <c r="B72" s="1">
        <v>43824.0</v>
      </c>
      <c r="C72" s="1" t="s">
        <v>30</v>
      </c>
      <c r="D72" s="4">
        <f>IFNA(VLOOKUP(C72, 'Рейтинг'!$A$2:$D$22, 4, FALSE), VLOOKUP(C72, 'Рейтинг'!$B$2:$D$22, 3, FALSE))</f>
        <v>2</v>
      </c>
      <c r="E72" s="5">
        <f>IFNA(VLOOKUP(C72, 'Рейтинг'!$A$2:$C$22, 3, FALSE), VLOOKUP(C72, 'Рейтинг'!$B$2:$C$22, 2, FALSE))</f>
        <v>0.004</v>
      </c>
      <c r="F72" s="1">
        <v>1.180502E9</v>
      </c>
      <c r="G72" s="1">
        <v>2.0168923E10</v>
      </c>
      <c r="H72" s="1">
        <v>2.1403326E10</v>
      </c>
      <c r="I72" s="1">
        <v>0.0</v>
      </c>
      <c r="J72" s="1">
        <v>0.0</v>
      </c>
      <c r="K72" s="1">
        <v>1.9696007E10</v>
      </c>
      <c r="L72" s="1">
        <v>1.9594093E10</v>
      </c>
      <c r="M72" s="1">
        <v>1.707319E9</v>
      </c>
      <c r="N72" s="1">
        <v>3.34301E8</v>
      </c>
      <c r="O72" s="1">
        <v>3.189314E9</v>
      </c>
      <c r="P72" s="1">
        <v>1.322151E9</v>
      </c>
      <c r="Q72" s="1">
        <v>3.0400000000000063</v>
      </c>
      <c r="R72" s="1">
        <v>6.22</v>
      </c>
      <c r="S72" s="1" t="e">
        <v>#N/A</v>
      </c>
      <c r="T72" s="1" t="e">
        <v>#N/A</v>
      </c>
      <c r="U72" s="1" t="e">
        <v>#N/A</v>
      </c>
      <c r="V72" s="1">
        <v>5.43</v>
      </c>
      <c r="W72" s="1">
        <v>5.81</v>
      </c>
      <c r="X72" s="1">
        <v>6.31</v>
      </c>
      <c r="Y72" s="1" t="s">
        <v>106</v>
      </c>
      <c r="Z72" s="1">
        <v>0.19580465044903736</v>
      </c>
      <c r="AA72" s="1">
        <v>11.536219651980678</v>
      </c>
      <c r="AB72" s="1">
        <v>0.0</v>
      </c>
      <c r="AC72" s="1">
        <v>0.0</v>
      </c>
    </row>
    <row r="73">
      <c r="A73" s="1" t="s">
        <v>105</v>
      </c>
      <c r="B73" s="1">
        <v>43521.0</v>
      </c>
      <c r="C73" s="1" t="s">
        <v>107</v>
      </c>
      <c r="D73" s="4">
        <f>IFNA(VLOOKUP(C73, 'Рейтинг'!$A$2:$D$22, 4, FALSE), VLOOKUP(C73, 'Рейтинг'!$B$2:$D$22, 3, FALSE))</f>
        <v>3</v>
      </c>
      <c r="E73" s="5">
        <f>IFNA(VLOOKUP(C73, 'Рейтинг'!$A$2:$C$22, 3, FALSE), VLOOKUP(C73, 'Рейтинг'!$B$2:$C$22, 2, FALSE))</f>
        <v>0.004</v>
      </c>
      <c r="F73" s="1">
        <v>1.687068E9</v>
      </c>
      <c r="G73" s="1">
        <v>1.7072077E10</v>
      </c>
      <c r="H73" s="1">
        <v>1.8807752E10</v>
      </c>
      <c r="I73" s="1">
        <v>0.0</v>
      </c>
      <c r="J73" s="1">
        <v>6000.0</v>
      </c>
      <c r="K73" s="1">
        <v>1.7085647E10</v>
      </c>
      <c r="L73" s="1">
        <v>1.7071771E10</v>
      </c>
      <c r="M73" s="1">
        <v>1.722105E9</v>
      </c>
      <c r="N73" s="1">
        <v>3.49548E8</v>
      </c>
      <c r="O73" s="1">
        <v>1.009198E9</v>
      </c>
      <c r="P73" s="1">
        <v>2.04084E8</v>
      </c>
      <c r="Q73" s="1">
        <v>3.0400000000000063</v>
      </c>
      <c r="R73" s="1">
        <v>7.5</v>
      </c>
      <c r="S73" s="1">
        <v>2.51</v>
      </c>
      <c r="T73" s="1">
        <v>2.48</v>
      </c>
      <c r="U73" s="1">
        <v>2.67</v>
      </c>
      <c r="V73" s="1">
        <v>7.58</v>
      </c>
      <c r="W73" s="1">
        <v>7.88</v>
      </c>
      <c r="X73" s="1">
        <v>8.23</v>
      </c>
      <c r="Y73" s="1" t="s">
        <v>108</v>
      </c>
      <c r="Z73" s="1">
        <v>0.20297717038159693</v>
      </c>
      <c r="AA73" s="1">
        <v>9.921373551554638</v>
      </c>
      <c r="AB73" s="1">
        <v>0.0</v>
      </c>
      <c r="AC73" s="1">
        <v>0.0</v>
      </c>
    </row>
    <row r="74">
      <c r="A74" s="1" t="s">
        <v>105</v>
      </c>
      <c r="B74" s="1">
        <v>43187.0</v>
      </c>
      <c r="C74" s="1" t="s">
        <v>107</v>
      </c>
      <c r="D74" s="4">
        <f>IFNA(VLOOKUP(C74, 'Рейтинг'!$A$2:$D$22, 4, FALSE), VLOOKUP(C74, 'Рейтинг'!$B$2:$D$22, 3, FALSE))</f>
        <v>3</v>
      </c>
      <c r="E74" s="5">
        <f>IFNA(VLOOKUP(C74, 'Рейтинг'!$A$2:$C$22, 3, FALSE), VLOOKUP(C74, 'Рейтинг'!$B$2:$C$22, 2, FALSE))</f>
        <v>0.004</v>
      </c>
      <c r="F74" s="1">
        <v>9.6583544519E8</v>
      </c>
      <c r="G74" s="1">
        <v>1.517842680303E10</v>
      </c>
      <c r="H74" s="1">
        <v>1.633272171445E10</v>
      </c>
      <c r="I74" s="1">
        <v>0.0</v>
      </c>
      <c r="J74" s="1">
        <v>786352.69</v>
      </c>
      <c r="K74" s="1">
        <v>1.480146076036E10</v>
      </c>
      <c r="L74" s="1">
        <v>1.463348337058E10</v>
      </c>
      <c r="M74" s="1">
        <v>1.632272171445E10</v>
      </c>
      <c r="N74" s="1">
        <v>3.3651388658E8</v>
      </c>
      <c r="O74" s="1">
        <v>8.5591042595E8</v>
      </c>
      <c r="P74" s="1">
        <v>2.4354937789E8</v>
      </c>
      <c r="Q74" s="1">
        <v>4.260000000000005</v>
      </c>
      <c r="R74" s="1">
        <v>6.88</v>
      </c>
      <c r="S74" s="1">
        <v>2.28</v>
      </c>
      <c r="T74" s="1">
        <v>2.59</v>
      </c>
      <c r="U74" s="1">
        <v>2.77</v>
      </c>
      <c r="V74" s="1">
        <v>6.2</v>
      </c>
      <c r="W74" s="1">
        <v>6.43</v>
      </c>
      <c r="X74" s="1">
        <v>6.85</v>
      </c>
      <c r="Y74" s="1" t="s">
        <v>73</v>
      </c>
      <c r="Z74" s="1">
        <v>0.020616285229080065</v>
      </c>
      <c r="AA74" s="1">
        <v>0.9068010237077512</v>
      </c>
      <c r="AB74" s="1">
        <v>0.0</v>
      </c>
      <c r="AC74" s="1">
        <v>0.0</v>
      </c>
    </row>
    <row r="75">
      <c r="A75" s="1" t="s">
        <v>105</v>
      </c>
      <c r="B75" s="1">
        <v>42993.0</v>
      </c>
      <c r="C75" s="1" t="s">
        <v>59</v>
      </c>
      <c r="D75" s="4">
        <f>IFNA(VLOOKUP(C75, 'Рейтинг'!$A$2:$D$22, 4, FALSE), VLOOKUP(C75, 'Рейтинг'!$B$2:$D$22, 3, FALSE))</f>
        <v>0</v>
      </c>
      <c r="E75" s="5">
        <f>IFNA(VLOOKUP(C75, 'Рейтинг'!$A$2:$C$22, 3, FALSE), VLOOKUP(C75, 'Рейтинг'!$B$2:$C$22, 2, FALSE))</f>
        <v>0</v>
      </c>
      <c r="F75" s="1">
        <v>6.59644E8</v>
      </c>
      <c r="G75" s="1">
        <v>1.3804384E10</v>
      </c>
      <c r="H75" s="1">
        <v>1.4485878E10</v>
      </c>
      <c r="I75" s="1">
        <v>0.0</v>
      </c>
      <c r="J75" s="1">
        <v>776000.0</v>
      </c>
      <c r="K75" s="1">
        <v>1.3176199E10</v>
      </c>
      <c r="L75" s="1">
        <v>1.3163113E10</v>
      </c>
      <c r="M75" s="1">
        <v>1.4485878E10</v>
      </c>
      <c r="N75" s="1">
        <v>8.28067E8</v>
      </c>
      <c r="O75" s="1">
        <v>2.559175E9</v>
      </c>
      <c r="P75" s="1">
        <v>6.66368E8</v>
      </c>
      <c r="Q75" s="1">
        <v>2.510000000000005</v>
      </c>
      <c r="R75" s="1">
        <v>8.69</v>
      </c>
      <c r="S75" s="1">
        <v>1.39</v>
      </c>
      <c r="T75" s="1">
        <v>1.81</v>
      </c>
      <c r="U75" s="1">
        <v>2.2</v>
      </c>
      <c r="V75" s="1">
        <v>7.6</v>
      </c>
      <c r="W75" s="1">
        <v>7.58</v>
      </c>
      <c r="X75" s="1">
        <v>7.5</v>
      </c>
      <c r="Y75" s="1" t="s">
        <v>109</v>
      </c>
      <c r="Z75" s="1">
        <v>0.057163742508393345</v>
      </c>
      <c r="AA75" s="1">
        <v>0.9095892565158977</v>
      </c>
      <c r="AB75" s="1">
        <v>0.0</v>
      </c>
      <c r="AC75" s="1">
        <v>0.0</v>
      </c>
    </row>
    <row r="76">
      <c r="A76" s="1" t="s">
        <v>105</v>
      </c>
      <c r="B76" s="1">
        <v>42703.0</v>
      </c>
      <c r="C76" s="1" t="s">
        <v>36</v>
      </c>
      <c r="D76" s="4">
        <f>IFNA(VLOOKUP(C76, 'Рейтинг'!$A$2:$D$22, 4, FALSE), VLOOKUP(C76, 'Рейтинг'!$B$2:$D$22, 3, FALSE))</f>
        <v>0</v>
      </c>
      <c r="E76" s="5">
        <f>IFNA(VLOOKUP(C76, 'Рейтинг'!$A$2:$C$22, 3, FALSE), VLOOKUP(C76, 'Рейтинг'!$B$2:$C$22, 2, FALSE))</f>
        <v>0</v>
      </c>
      <c r="F76" s="1">
        <v>5.22305E8</v>
      </c>
      <c r="G76" s="1">
        <v>1.1230838E10</v>
      </c>
      <c r="H76" s="1">
        <v>1.1762954E10</v>
      </c>
      <c r="I76" s="1">
        <v>0.0</v>
      </c>
      <c r="J76" s="1">
        <v>0.0</v>
      </c>
      <c r="K76" s="1">
        <v>1.133477E10</v>
      </c>
      <c r="L76" s="1">
        <v>1.1288584E10</v>
      </c>
      <c r="M76" s="1">
        <v>4.28184E8</v>
      </c>
      <c r="N76" s="1">
        <v>1.00283E8</v>
      </c>
      <c r="O76" s="1">
        <v>3.488112E9</v>
      </c>
      <c r="P76" s="1">
        <v>7.28816E8</v>
      </c>
      <c r="Q76" s="1">
        <v>5.390000000000001</v>
      </c>
      <c r="R76" s="1">
        <v>10.17</v>
      </c>
      <c r="S76" s="1">
        <v>1.09</v>
      </c>
      <c r="T76" s="1">
        <v>1.78</v>
      </c>
      <c r="U76" s="1">
        <v>2.3</v>
      </c>
      <c r="V76" s="1">
        <v>8.96</v>
      </c>
      <c r="W76" s="1">
        <v>8.85</v>
      </c>
      <c r="X76" s="1">
        <v>8.9</v>
      </c>
      <c r="Y76" s="1" t="s">
        <v>110</v>
      </c>
      <c r="Z76" s="1">
        <v>0.23420538833772397</v>
      </c>
      <c r="AA76" s="1">
        <v>26.471727107972274</v>
      </c>
      <c r="AB76" s="1">
        <v>0.0</v>
      </c>
      <c r="AC76" s="1">
        <v>0.0</v>
      </c>
    </row>
    <row r="77">
      <c r="A77" s="1" t="s">
        <v>105</v>
      </c>
      <c r="B77" s="1">
        <v>42347.0</v>
      </c>
      <c r="C77" s="1" t="s">
        <v>36</v>
      </c>
      <c r="D77" s="4">
        <f>IFNA(VLOOKUP(C77, 'Рейтинг'!$A$2:$D$22, 4, FALSE), VLOOKUP(C77, 'Рейтинг'!$B$2:$D$22, 3, FALSE))</f>
        <v>0</v>
      </c>
      <c r="E77" s="5">
        <f>IFNA(VLOOKUP(C77, 'Рейтинг'!$A$2:$C$22, 3, FALSE), VLOOKUP(C77, 'Рейтинг'!$B$2:$C$22, 2, FALSE))</f>
        <v>0</v>
      </c>
      <c r="F77" s="1">
        <v>3.01273E8</v>
      </c>
      <c r="G77" s="1">
        <v>7.660783E9</v>
      </c>
      <c r="H77" s="1">
        <v>7.966177E9</v>
      </c>
      <c r="I77" s="1">
        <v>0.0</v>
      </c>
      <c r="J77" s="1">
        <v>0.0</v>
      </c>
      <c r="K77" s="1">
        <v>7.638276E9</v>
      </c>
      <c r="L77" s="1">
        <v>7.610687E9</v>
      </c>
      <c r="M77" s="1">
        <v>3.27901E8</v>
      </c>
      <c r="N77" s="1">
        <v>8.1965E7</v>
      </c>
      <c r="O77" s="1">
        <v>1.926766E9</v>
      </c>
      <c r="P77" s="1">
        <v>7.44045E8</v>
      </c>
      <c r="Q77" s="1">
        <v>12.909999999999997</v>
      </c>
      <c r="R77" s="1">
        <v>11.3</v>
      </c>
      <c r="S77" s="1">
        <v>0.93</v>
      </c>
      <c r="T77" s="1">
        <v>1.64</v>
      </c>
      <c r="U77" s="1">
        <v>2.22</v>
      </c>
      <c r="V77" s="1">
        <v>10.48</v>
      </c>
      <c r="W77" s="1">
        <v>10.24</v>
      </c>
      <c r="X77" s="1">
        <v>9.91</v>
      </c>
      <c r="Y77" s="1" t="s">
        <v>111</v>
      </c>
      <c r="Z77" s="1">
        <v>0.2499687405649876</v>
      </c>
      <c r="AA77" s="1">
        <v>23.294457778414827</v>
      </c>
      <c r="AB77" s="1">
        <v>0.0</v>
      </c>
      <c r="AC77" s="1">
        <v>0.0</v>
      </c>
    </row>
    <row r="78">
      <c r="A78" s="1" t="s">
        <v>105</v>
      </c>
      <c r="B78" s="1">
        <v>42003.0</v>
      </c>
      <c r="C78" s="1" t="s">
        <v>36</v>
      </c>
      <c r="D78" s="4">
        <f>IFNA(VLOOKUP(C78, 'Рейтинг'!$A$2:$D$22, 4, FALSE), VLOOKUP(C78, 'Рейтинг'!$B$2:$D$22, 3, FALSE))</f>
        <v>0</v>
      </c>
      <c r="E78" s="5">
        <f>IFNA(VLOOKUP(C78, 'Рейтинг'!$A$2:$C$22, 3, FALSE), VLOOKUP(C78, 'Рейтинг'!$B$2:$C$22, 2, FALSE))</f>
        <v>0</v>
      </c>
      <c r="F78" s="1">
        <v>2.27776E8</v>
      </c>
      <c r="G78" s="1">
        <v>5.631408E9</v>
      </c>
      <c r="H78" s="1">
        <v>5.863693E9</v>
      </c>
      <c r="I78" s="1">
        <v>0.0</v>
      </c>
      <c r="J78" s="1">
        <v>0.0</v>
      </c>
      <c r="K78" s="1">
        <v>5.617757E9</v>
      </c>
      <c r="L78" s="1">
        <v>5.603665E9</v>
      </c>
      <c r="M78" s="1">
        <v>2.45936E8</v>
      </c>
      <c r="N78" s="1">
        <v>9621000.0</v>
      </c>
      <c r="O78" s="1">
        <v>1.376716E9</v>
      </c>
      <c r="P78" s="1">
        <v>8.08314E8</v>
      </c>
      <c r="Q78" s="1">
        <v>11.349999999999994</v>
      </c>
      <c r="R78" s="1">
        <v>17.39</v>
      </c>
      <c r="S78" s="1">
        <v>0.69</v>
      </c>
      <c r="T78" s="1">
        <v>1.68</v>
      </c>
      <c r="U78" s="1">
        <v>2.2</v>
      </c>
      <c r="V78" s="1">
        <v>13.9</v>
      </c>
      <c r="W78" s="1">
        <v>15.51</v>
      </c>
      <c r="X78" s="1">
        <v>14.31</v>
      </c>
      <c r="Y78" s="1" t="s">
        <v>65</v>
      </c>
      <c r="Z78" s="1">
        <v>0.039119933641272524</v>
      </c>
      <c r="AA78" s="1">
        <v>22.842353295166223</v>
      </c>
      <c r="AB78" s="1">
        <v>0.0</v>
      </c>
      <c r="AC78" s="1">
        <v>0.0</v>
      </c>
    </row>
    <row r="79">
      <c r="A79" s="1" t="s">
        <v>105</v>
      </c>
      <c r="B79" s="1">
        <v>41606.0</v>
      </c>
      <c r="C79" s="1" t="s">
        <v>36</v>
      </c>
      <c r="D79" s="4">
        <f>IFNA(VLOOKUP(C79, 'Рейтинг'!$A$2:$D$22, 4, FALSE), VLOOKUP(C79, 'Рейтинг'!$B$2:$D$22, 3, FALSE))</f>
        <v>0</v>
      </c>
      <c r="E79" s="5">
        <f>IFNA(VLOOKUP(C79, 'Рейтинг'!$A$2:$C$22, 3, FALSE), VLOOKUP(C79, 'Рейтинг'!$B$2:$C$22, 2, FALSE))</f>
        <v>0</v>
      </c>
      <c r="F79" s="1">
        <v>1.42586E8</v>
      </c>
      <c r="G79" s="1">
        <v>4.928747E9</v>
      </c>
      <c r="H79" s="1">
        <v>5.187712E9</v>
      </c>
      <c r="I79" s="1">
        <v>0.0</v>
      </c>
      <c r="J79" s="1">
        <v>8278000.0</v>
      </c>
      <c r="K79" s="1">
        <v>4.939975E9</v>
      </c>
      <c r="L79" s="1">
        <v>4.92947E9</v>
      </c>
      <c r="M79" s="1">
        <v>2.47737E8</v>
      </c>
      <c r="N79" s="1">
        <v>3.20105E8</v>
      </c>
      <c r="O79" s="1">
        <v>0.0</v>
      </c>
      <c r="P79" s="1">
        <v>0.0</v>
      </c>
      <c r="Q79" s="1">
        <v>6.469999999999999</v>
      </c>
      <c r="R79" s="1">
        <v>6.5</v>
      </c>
      <c r="S79" s="1" t="e">
        <v>#N/A</v>
      </c>
      <c r="T79" s="1" t="e">
        <v>#N/A</v>
      </c>
      <c r="U79" s="1" t="e">
        <v>#N/A</v>
      </c>
      <c r="V79" s="1">
        <v>6.23</v>
      </c>
      <c r="W79" s="1">
        <v>6.79</v>
      </c>
      <c r="X79" s="1">
        <v>7.58</v>
      </c>
      <c r="Y79" s="1" t="s">
        <v>112</v>
      </c>
      <c r="Z79" s="1">
        <v>1.292116236169809</v>
      </c>
      <c r="AA79" s="1">
        <v>19.94040050537465</v>
      </c>
      <c r="AB79" s="1">
        <v>0.0</v>
      </c>
      <c r="AC79" s="1">
        <v>0.0</v>
      </c>
    </row>
    <row r="80">
      <c r="A80" s="1" t="s">
        <v>113</v>
      </c>
      <c r="B80" s="1">
        <v>43857.0</v>
      </c>
      <c r="C80" s="1" t="s">
        <v>59</v>
      </c>
      <c r="D80" s="4">
        <f>IFNA(VLOOKUP(C80, 'Рейтинг'!$A$2:$D$22, 4, FALSE), VLOOKUP(C80, 'Рейтинг'!$B$2:$D$22, 3, FALSE))</f>
        <v>0</v>
      </c>
      <c r="E80" s="5">
        <f>IFNA(VLOOKUP(C80, 'Рейтинг'!$A$2:$C$22, 3, FALSE), VLOOKUP(C80, 'Рейтинг'!$B$2:$C$22, 2, FALSE))</f>
        <v>0</v>
      </c>
      <c r="F80" s="1">
        <v>1.449182E9</v>
      </c>
      <c r="G80" s="1">
        <v>6.72056549E11</v>
      </c>
      <c r="H80" s="1">
        <v>6.78622354E11</v>
      </c>
      <c r="I80" s="1">
        <v>0.0</v>
      </c>
      <c r="J80" s="1">
        <v>4.4493E7</v>
      </c>
      <c r="K80" s="1">
        <v>6.44672954E11</v>
      </c>
      <c r="L80" s="1">
        <v>6.42050755E11</v>
      </c>
      <c r="M80" s="1">
        <v>3.39494E10</v>
      </c>
      <c r="N80" s="1">
        <v>1.5200831E10</v>
      </c>
      <c r="O80" s="1">
        <v>7.615703E9</v>
      </c>
      <c r="P80" s="1">
        <v>1.2447197E10</v>
      </c>
      <c r="Q80" s="1">
        <v>2.4000000000000057</v>
      </c>
      <c r="R80" s="1">
        <v>6.19</v>
      </c>
      <c r="S80" s="1">
        <v>1.44</v>
      </c>
      <c r="T80" s="1">
        <v>1.44</v>
      </c>
      <c r="U80" s="1">
        <v>1.61</v>
      </c>
      <c r="V80" s="1">
        <v>5.51</v>
      </c>
      <c r="W80" s="1">
        <v>5.66</v>
      </c>
      <c r="X80" s="1">
        <v>6.13</v>
      </c>
      <c r="Y80" s="1" t="s">
        <v>114</v>
      </c>
      <c r="Z80" s="1">
        <v>0.4477496214955198</v>
      </c>
      <c r="AA80" s="1">
        <v>18.989229677107694</v>
      </c>
      <c r="AB80" s="1">
        <v>1.0</v>
      </c>
      <c r="AC80" s="1">
        <v>0.0</v>
      </c>
    </row>
    <row r="81">
      <c r="A81" s="1" t="s">
        <v>113</v>
      </c>
      <c r="B81" s="1">
        <v>43665.0</v>
      </c>
      <c r="C81" s="1" t="s">
        <v>59</v>
      </c>
      <c r="D81" s="4">
        <f>IFNA(VLOOKUP(C81, 'Рейтинг'!$A$2:$D$22, 4, FALSE), VLOOKUP(C81, 'Рейтинг'!$B$2:$D$22, 3, FALSE))</f>
        <v>0</v>
      </c>
      <c r="E81" s="5">
        <f>IFNA(VLOOKUP(C81, 'Рейтинг'!$A$2:$C$22, 3, FALSE), VLOOKUP(C81, 'Рейтинг'!$B$2:$C$22, 2, FALSE))</f>
        <v>0</v>
      </c>
      <c r="F81" s="1">
        <v>3.5530305E10</v>
      </c>
      <c r="G81" s="1">
        <v>6.0615046E11</v>
      </c>
      <c r="H81" s="1">
        <v>6.47260664E11</v>
      </c>
      <c r="I81" s="1">
        <v>0.0</v>
      </c>
      <c r="J81" s="1">
        <v>2.7348E7</v>
      </c>
      <c r="K81" s="1">
        <v>5.94350716E11</v>
      </c>
      <c r="L81" s="1">
        <v>5.9388467E11</v>
      </c>
      <c r="M81" s="1">
        <v>5.2909948E10</v>
      </c>
      <c r="N81" s="1">
        <v>3.4161379E10</v>
      </c>
      <c r="O81" s="1">
        <v>5.387929E9</v>
      </c>
      <c r="P81" s="1">
        <v>9.413574E9</v>
      </c>
      <c r="Q81" s="1">
        <v>3.0400000000000063</v>
      </c>
      <c r="R81" s="1">
        <v>7.27</v>
      </c>
      <c r="S81" s="1">
        <v>1.8</v>
      </c>
      <c r="T81" s="1">
        <v>1.8</v>
      </c>
      <c r="U81" s="1">
        <v>2.05</v>
      </c>
      <c r="V81" s="1">
        <v>6.97</v>
      </c>
      <c r="W81" s="1">
        <v>7.1</v>
      </c>
      <c r="X81" s="1">
        <v>7.31</v>
      </c>
      <c r="Y81" s="1" t="s">
        <v>115</v>
      </c>
      <c r="Z81" s="1">
        <v>0.6456513432974835</v>
      </c>
      <c r="AA81" s="1">
        <v>11.233250805689698</v>
      </c>
      <c r="AB81" s="1">
        <v>1.0</v>
      </c>
      <c r="AC81" s="1">
        <v>0.0</v>
      </c>
    </row>
    <row r="82">
      <c r="A82" s="1" t="s">
        <v>113</v>
      </c>
      <c r="B82" s="1">
        <v>43446.0</v>
      </c>
      <c r="C82" s="1" t="s">
        <v>59</v>
      </c>
      <c r="D82" s="4">
        <f>IFNA(VLOOKUP(C82, 'Рейтинг'!$A$2:$D$22, 4, FALSE), VLOOKUP(C82, 'Рейтинг'!$B$2:$D$22, 3, FALSE))</f>
        <v>0</v>
      </c>
      <c r="E82" s="5">
        <f>IFNA(VLOOKUP(C82, 'Рейтинг'!$A$2:$C$22, 3, FALSE), VLOOKUP(C82, 'Рейтинг'!$B$2:$C$22, 2, FALSE))</f>
        <v>0</v>
      </c>
      <c r="F82" s="1">
        <v>2.135E9</v>
      </c>
      <c r="G82" s="1">
        <v>6.25332E11</v>
      </c>
      <c r="H82" s="1">
        <v>6.27764E11</v>
      </c>
      <c r="I82" s="1">
        <v>0.0</v>
      </c>
      <c r="J82" s="1">
        <v>1.825E9</v>
      </c>
      <c r="K82" s="1">
        <v>6.02425E11</v>
      </c>
      <c r="L82" s="1">
        <v>5.99497E11</v>
      </c>
      <c r="M82" s="1">
        <v>2.5339E10</v>
      </c>
      <c r="N82" s="1">
        <v>8.458E9</v>
      </c>
      <c r="O82" s="1">
        <v>1.01463E11</v>
      </c>
      <c r="P82" s="1">
        <v>1.7913E10</v>
      </c>
      <c r="Q82" s="1">
        <v>4.260000000000005</v>
      </c>
      <c r="R82" s="1">
        <v>7.4</v>
      </c>
      <c r="S82" s="1">
        <v>2.77</v>
      </c>
      <c r="T82" s="1">
        <v>2.77</v>
      </c>
      <c r="U82" s="1">
        <v>2.91</v>
      </c>
      <c r="V82" s="1">
        <v>7.78</v>
      </c>
      <c r="W82" s="1">
        <v>8.3</v>
      </c>
      <c r="X82" s="1">
        <v>8.65</v>
      </c>
      <c r="Y82" s="1" t="s">
        <v>116</v>
      </c>
      <c r="Z82" s="1">
        <v>0.3337937566596945</v>
      </c>
      <c r="AA82" s="1">
        <v>23.774616204270096</v>
      </c>
      <c r="AB82" s="1">
        <v>1.0</v>
      </c>
      <c r="AC82" s="1">
        <v>0.0</v>
      </c>
    </row>
    <row r="83">
      <c r="A83" s="1" t="s">
        <v>113</v>
      </c>
      <c r="B83" s="1">
        <v>43096.0</v>
      </c>
      <c r="C83" s="1" t="s">
        <v>59</v>
      </c>
      <c r="D83" s="4">
        <f>IFNA(VLOOKUP(C83, 'Рейтинг'!$A$2:$D$22, 4, FALSE), VLOOKUP(C83, 'Рейтинг'!$B$2:$D$22, 3, FALSE))</f>
        <v>0</v>
      </c>
      <c r="E83" s="5">
        <f>IFNA(VLOOKUP(C83, 'Рейтинг'!$A$2:$C$22, 3, FALSE), VLOOKUP(C83, 'Рейтинг'!$B$2:$C$22, 2, FALSE))</f>
        <v>0</v>
      </c>
      <c r="F83" s="1">
        <v>4.75E9</v>
      </c>
      <c r="G83" s="1">
        <v>5.08305E11</v>
      </c>
      <c r="H83" s="1">
        <v>5.13381E11</v>
      </c>
      <c r="I83" s="1">
        <v>0.0</v>
      </c>
      <c r="J83" s="1">
        <v>3.506E9</v>
      </c>
      <c r="K83" s="1">
        <v>4.965E11</v>
      </c>
      <c r="L83" s="1">
        <v>4.92065E11</v>
      </c>
      <c r="M83" s="1">
        <v>1.6881E10</v>
      </c>
      <c r="N83" s="1">
        <v>8.107E9</v>
      </c>
      <c r="O83" s="1">
        <v>1.09662E11</v>
      </c>
      <c r="P83" s="1">
        <v>2.179E10</v>
      </c>
      <c r="Q83" s="1">
        <v>2.510000000000005</v>
      </c>
      <c r="R83" s="1">
        <v>7.41</v>
      </c>
      <c r="S83" s="1">
        <v>1.89</v>
      </c>
      <c r="T83" s="1">
        <v>2.22</v>
      </c>
      <c r="U83" s="1">
        <v>2.42</v>
      </c>
      <c r="V83" s="1">
        <v>6.7</v>
      </c>
      <c r="W83" s="1">
        <v>6.98</v>
      </c>
      <c r="X83" s="1">
        <v>7.37</v>
      </c>
      <c r="Y83" s="1" t="s">
        <v>117</v>
      </c>
      <c r="Z83" s="1">
        <v>0.48024406137077186</v>
      </c>
      <c r="AA83" s="1">
        <v>29.41176470588235</v>
      </c>
      <c r="AB83" s="1">
        <v>1.0</v>
      </c>
      <c r="AC83" s="1">
        <v>0.0</v>
      </c>
    </row>
    <row r="84">
      <c r="A84" s="1" t="s">
        <v>113</v>
      </c>
      <c r="B84" s="1">
        <v>42900.0</v>
      </c>
      <c r="C84" s="1" t="s">
        <v>59</v>
      </c>
      <c r="D84" s="4">
        <f>IFNA(VLOOKUP(C84, 'Рейтинг'!$A$2:$D$22, 4, FALSE), VLOOKUP(C84, 'Рейтинг'!$B$2:$D$22, 3, FALSE))</f>
        <v>0</v>
      </c>
      <c r="E84" s="5">
        <f>IFNA(VLOOKUP(C84, 'Рейтинг'!$A$2:$C$22, 3, FALSE), VLOOKUP(C84, 'Рейтинг'!$B$2:$C$22, 2, FALSE))</f>
        <v>0</v>
      </c>
      <c r="F84" s="1">
        <v>1.632983E10</v>
      </c>
      <c r="G84" s="1">
        <v>4.19905095E11</v>
      </c>
      <c r="H84" s="1">
        <v>4.80706929E11</v>
      </c>
      <c r="I84" s="1">
        <v>0.0</v>
      </c>
      <c r="J84" s="1">
        <v>1.271318E9</v>
      </c>
      <c r="K84" s="1">
        <v>4.50186841E11</v>
      </c>
      <c r="L84" s="1">
        <v>4.48675763E11</v>
      </c>
      <c r="M84" s="1">
        <v>3.0520088E10</v>
      </c>
      <c r="N84" s="1">
        <v>2.1835707E10</v>
      </c>
      <c r="O84" s="1">
        <v>1.04095911E11</v>
      </c>
      <c r="P84" s="1">
        <v>2.0600726E10</v>
      </c>
      <c r="Q84" s="1">
        <v>2.510000000000005</v>
      </c>
      <c r="R84" s="1">
        <v>9.19</v>
      </c>
      <c r="S84" s="1">
        <v>1.35</v>
      </c>
      <c r="T84" s="1">
        <v>1.74</v>
      </c>
      <c r="U84" s="1">
        <v>2.15</v>
      </c>
      <c r="V84" s="1">
        <v>7.96</v>
      </c>
      <c r="W84" s="1">
        <v>7.8</v>
      </c>
      <c r="X84" s="1">
        <v>7.67</v>
      </c>
      <c r="Y84" s="1" t="s">
        <v>118</v>
      </c>
      <c r="Z84" s="1">
        <v>0.7154536055072973</v>
      </c>
      <c r="AA84" s="1">
        <v>14.750509271139716</v>
      </c>
      <c r="AB84" s="1">
        <v>1.0</v>
      </c>
      <c r="AC84" s="1">
        <v>0.0</v>
      </c>
    </row>
    <row r="85">
      <c r="A85" s="1" t="s">
        <v>113</v>
      </c>
      <c r="B85" s="1">
        <v>42710.0</v>
      </c>
      <c r="C85" s="1" t="s">
        <v>36</v>
      </c>
      <c r="D85" s="4">
        <f>IFNA(VLOOKUP(C85, 'Рейтинг'!$A$2:$D$22, 4, FALSE), VLOOKUP(C85, 'Рейтинг'!$B$2:$D$22, 3, FALSE))</f>
        <v>0</v>
      </c>
      <c r="E85" s="5">
        <f>IFNA(VLOOKUP(C85, 'Рейтинг'!$A$2:$C$22, 3, FALSE), VLOOKUP(C85, 'Рейтинг'!$B$2:$C$22, 2, FALSE))</f>
        <v>0</v>
      </c>
      <c r="F85" s="1">
        <v>4.6145E10</v>
      </c>
      <c r="G85" s="1">
        <v>3.33132E11</v>
      </c>
      <c r="H85" s="1">
        <v>3.79474E11</v>
      </c>
      <c r="I85" s="1">
        <v>0.0</v>
      </c>
      <c r="J85" s="1">
        <v>2.279E9</v>
      </c>
      <c r="K85" s="1">
        <v>3.71074E11</v>
      </c>
      <c r="L85" s="1">
        <v>3.68063E11</v>
      </c>
      <c r="M85" s="1">
        <v>8.4E9</v>
      </c>
      <c r="N85" s="1">
        <v>5.813E9</v>
      </c>
      <c r="O85" s="1">
        <v>1.03263E11</v>
      </c>
      <c r="P85" s="1">
        <v>1.9358E10</v>
      </c>
      <c r="Q85" s="1">
        <v>5.390000000000001</v>
      </c>
      <c r="R85" s="1">
        <v>10.13</v>
      </c>
      <c r="S85" s="1">
        <v>1.12</v>
      </c>
      <c r="T85" s="1">
        <v>1.84</v>
      </c>
      <c r="U85" s="1">
        <v>2.39</v>
      </c>
      <c r="V85" s="1">
        <v>8.86</v>
      </c>
      <c r="W85" s="1">
        <v>8.7</v>
      </c>
      <c r="X85" s="1">
        <v>8.72</v>
      </c>
      <c r="Y85" s="1" t="s">
        <v>119</v>
      </c>
      <c r="Z85" s="1">
        <v>0.6920238095238095</v>
      </c>
      <c r="AA85" s="1">
        <v>44.17547619047619</v>
      </c>
      <c r="AB85" s="1">
        <v>1.0</v>
      </c>
      <c r="AC85" s="1">
        <v>0.0</v>
      </c>
    </row>
    <row r="86">
      <c r="A86" s="1" t="s">
        <v>113</v>
      </c>
      <c r="B86" s="1">
        <v>42418.0</v>
      </c>
      <c r="C86" s="1" t="s">
        <v>36</v>
      </c>
      <c r="D86" s="4">
        <f>IFNA(VLOOKUP(C86, 'Рейтинг'!$A$2:$D$22, 4, FALSE), VLOOKUP(C86, 'Рейтинг'!$B$2:$D$22, 3, FALSE))</f>
        <v>0</v>
      </c>
      <c r="E86" s="5">
        <f>IFNA(VLOOKUP(C86, 'Рейтинг'!$A$2:$C$22, 3, FALSE), VLOOKUP(C86, 'Рейтинг'!$B$2:$C$22, 2, FALSE))</f>
        <v>0</v>
      </c>
      <c r="F86" s="1">
        <v>2.329E9</v>
      </c>
      <c r="G86" s="1">
        <v>2.59145E11</v>
      </c>
      <c r="H86" s="1">
        <v>2.61587E11</v>
      </c>
      <c r="I86" s="1">
        <v>0.0</v>
      </c>
      <c r="J86" s="1">
        <v>2.107E9</v>
      </c>
      <c r="K86" s="1">
        <v>2.5892E11</v>
      </c>
      <c r="L86" s="1">
        <v>2.5648E11</v>
      </c>
      <c r="M86" s="1">
        <v>2.667E9</v>
      </c>
      <c r="N86" s="1">
        <v>3.874E9</v>
      </c>
      <c r="O86" s="1">
        <v>1.62275E11</v>
      </c>
      <c r="P86" s="1">
        <v>8.083E9</v>
      </c>
      <c r="Q86" s="1">
        <v>5.390000000000001</v>
      </c>
      <c r="R86" s="1">
        <v>10.98</v>
      </c>
      <c r="S86" s="1">
        <v>0.71</v>
      </c>
      <c r="T86" s="1">
        <v>1.21</v>
      </c>
      <c r="U86" s="1">
        <v>1.75</v>
      </c>
      <c r="V86" s="1">
        <v>9.9</v>
      </c>
      <c r="W86" s="1">
        <v>10.1</v>
      </c>
      <c r="X86" s="1">
        <v>10.0</v>
      </c>
      <c r="Y86" s="1" t="s">
        <v>120</v>
      </c>
      <c r="Z86" s="1">
        <v>1.4525684289463816</v>
      </c>
      <c r="AA86" s="1">
        <v>97.08286464191976</v>
      </c>
      <c r="AB86" s="1">
        <v>1.0</v>
      </c>
      <c r="AC86" s="1">
        <v>0.0</v>
      </c>
    </row>
    <row r="87">
      <c r="A87" s="1" t="s">
        <v>113</v>
      </c>
      <c r="B87" s="1">
        <v>41962.0</v>
      </c>
      <c r="C87" s="1" t="s">
        <v>36</v>
      </c>
      <c r="D87" s="4">
        <f>IFNA(VLOOKUP(C87, 'Рейтинг'!$A$2:$D$22, 4, FALSE), VLOOKUP(C87, 'Рейтинг'!$B$2:$D$22, 3, FALSE))</f>
        <v>0</v>
      </c>
      <c r="E87" s="5">
        <f>IFNA(VLOOKUP(C87, 'Рейтинг'!$A$2:$C$22, 3, FALSE), VLOOKUP(C87, 'Рейтинг'!$B$2:$C$22, 2, FALSE))</f>
        <v>0</v>
      </c>
      <c r="F87" s="1">
        <v>1.076873E9</v>
      </c>
      <c r="G87" s="1">
        <v>8.4544377E10</v>
      </c>
      <c r="H87" s="1">
        <v>8.6282016E10</v>
      </c>
      <c r="I87" s="1">
        <v>0.0</v>
      </c>
      <c r="J87" s="1">
        <v>6.75569E8</v>
      </c>
      <c r="K87" s="1">
        <v>8.5203816E10</v>
      </c>
      <c r="L87" s="1">
        <v>8.4494291E10</v>
      </c>
      <c r="M87" s="1">
        <v>1.0782E9</v>
      </c>
      <c r="N87" s="1">
        <v>1.75351E9</v>
      </c>
      <c r="O87" s="1">
        <v>0.0</v>
      </c>
      <c r="P87" s="1">
        <v>0.0</v>
      </c>
      <c r="Q87" s="1">
        <v>11.349999999999994</v>
      </c>
      <c r="R87" s="1">
        <v>10.03</v>
      </c>
      <c r="S87" s="1">
        <v>0.54</v>
      </c>
      <c r="T87" s="1">
        <v>1.66</v>
      </c>
      <c r="U87" s="1">
        <v>2.36</v>
      </c>
      <c r="V87" s="1">
        <v>9.97</v>
      </c>
      <c r="W87" s="1">
        <v>10.53</v>
      </c>
      <c r="X87" s="1">
        <v>10.45</v>
      </c>
      <c r="Y87" s="1" t="s">
        <v>121</v>
      </c>
      <c r="Z87" s="1">
        <v>1.6263309219068818</v>
      </c>
      <c r="AA87" s="1">
        <v>79.02412910406233</v>
      </c>
      <c r="AB87" s="1">
        <v>0.0</v>
      </c>
      <c r="AC87" s="1">
        <v>0.0</v>
      </c>
    </row>
    <row r="88">
      <c r="A88" s="1" t="s">
        <v>113</v>
      </c>
      <c r="B88" s="1">
        <v>41562.0</v>
      </c>
      <c r="C88" s="1" t="s">
        <v>36</v>
      </c>
      <c r="D88" s="4">
        <f>IFNA(VLOOKUP(C88, 'Рейтинг'!$A$2:$D$22, 4, FALSE), VLOOKUP(C88, 'Рейтинг'!$B$2:$D$22, 3, FALSE))</f>
        <v>0</v>
      </c>
      <c r="E88" s="5">
        <f>IFNA(VLOOKUP(C88, 'Рейтинг'!$A$2:$C$22, 3, FALSE), VLOOKUP(C88, 'Рейтинг'!$B$2:$C$22, 2, FALSE))</f>
        <v>0</v>
      </c>
      <c r="F88" s="1">
        <v>6.293033E9</v>
      </c>
      <c r="G88" s="1">
        <v>7.4023541E10</v>
      </c>
      <c r="H88" s="1">
        <v>8.1769043E10</v>
      </c>
      <c r="I88" s="1">
        <v>0.0</v>
      </c>
      <c r="J88" s="1">
        <v>2.3047E7</v>
      </c>
      <c r="K88" s="1">
        <v>8.1284051E10</v>
      </c>
      <c r="L88" s="1">
        <v>8.1239774E10</v>
      </c>
      <c r="M88" s="1">
        <v>4.84992E8</v>
      </c>
      <c r="N88" s="1">
        <v>1.75351E9</v>
      </c>
      <c r="O88" s="1">
        <v>0.0</v>
      </c>
      <c r="P88" s="1">
        <v>0.0</v>
      </c>
      <c r="Q88" s="1">
        <v>6.469999999999999</v>
      </c>
      <c r="R88" s="1">
        <v>6.17</v>
      </c>
      <c r="S88" s="1">
        <v>0.37</v>
      </c>
      <c r="T88" s="1">
        <v>1.45</v>
      </c>
      <c r="U88" s="1">
        <v>2.75</v>
      </c>
      <c r="V88" s="1">
        <v>6.1</v>
      </c>
      <c r="W88" s="1">
        <v>6.54</v>
      </c>
      <c r="X88" s="1">
        <v>7.24</v>
      </c>
      <c r="Y88" s="1" t="s">
        <v>122</v>
      </c>
      <c r="Z88" s="1">
        <v>3.615544173924518</v>
      </c>
      <c r="AA88" s="1">
        <v>167.5987459586962</v>
      </c>
      <c r="AB88" s="1">
        <v>0.0</v>
      </c>
      <c r="AC88" s="1">
        <v>0.0</v>
      </c>
    </row>
    <row r="89">
      <c r="A89" s="1" t="s">
        <v>123</v>
      </c>
      <c r="B89" s="1">
        <v>44097.0</v>
      </c>
      <c r="C89" s="1" t="s">
        <v>107</v>
      </c>
      <c r="D89" s="4">
        <f>IFNA(VLOOKUP(C89, 'Рейтинг'!$A$2:$D$22, 4, FALSE), VLOOKUP(C89, 'Рейтинг'!$B$2:$D$22, 3, FALSE))</f>
        <v>3</v>
      </c>
      <c r="E89" s="5">
        <f>IFNA(VLOOKUP(C89, 'Рейтинг'!$A$2:$C$22, 3, FALSE), VLOOKUP(C89, 'Рейтинг'!$B$2:$C$22, 2, FALSE))</f>
        <v>0.004</v>
      </c>
      <c r="F89" s="1">
        <v>1.277388E9</v>
      </c>
      <c r="G89" s="1">
        <v>2.4782617E10</v>
      </c>
      <c r="H89" s="1">
        <v>2.6063704E10</v>
      </c>
      <c r="I89" s="1">
        <v>0.0</v>
      </c>
      <c r="J89" s="1">
        <v>605000.0</v>
      </c>
      <c r="K89" s="1">
        <v>2.3075672E10</v>
      </c>
      <c r="L89" s="1">
        <v>2.3011154E10</v>
      </c>
      <c r="M89" s="1">
        <v>2.988032E9</v>
      </c>
      <c r="N89" s="1">
        <v>1.690845E9</v>
      </c>
      <c r="O89" s="1">
        <v>3.41337E8</v>
      </c>
      <c r="P89" s="1">
        <v>5.9919E8</v>
      </c>
      <c r="Q89" s="1">
        <v>2.4000000000000057</v>
      </c>
      <c r="R89" s="1" t="e">
        <v>#N/A</v>
      </c>
      <c r="S89" s="1">
        <v>0.14</v>
      </c>
      <c r="T89" s="1">
        <v>0.28</v>
      </c>
      <c r="U89" s="1">
        <v>0.68</v>
      </c>
      <c r="V89" s="1">
        <v>4.3</v>
      </c>
      <c r="W89" s="1">
        <v>5.0</v>
      </c>
      <c r="X89" s="1">
        <v>6.04</v>
      </c>
      <c r="Y89" s="1" t="s">
        <v>124</v>
      </c>
      <c r="Z89" s="1">
        <v>0.5658724538425292</v>
      </c>
      <c r="AA89" s="1">
        <v>7.722699087559972</v>
      </c>
      <c r="AB89" s="1">
        <v>0.0</v>
      </c>
      <c r="AC89" s="1">
        <v>0.0</v>
      </c>
    </row>
    <row r="90">
      <c r="A90" s="1" t="s">
        <v>123</v>
      </c>
      <c r="B90" s="1">
        <v>43738.0</v>
      </c>
      <c r="C90" s="1" t="s">
        <v>107</v>
      </c>
      <c r="D90" s="4">
        <f>IFNA(VLOOKUP(C90, 'Рейтинг'!$A$2:$D$22, 4, FALSE), VLOOKUP(C90, 'Рейтинг'!$B$2:$D$22, 3, FALSE))</f>
        <v>3</v>
      </c>
      <c r="E90" s="5">
        <f>IFNA(VLOOKUP(C90, 'Рейтинг'!$A$2:$C$22, 3, FALSE), VLOOKUP(C90, 'Рейтинг'!$B$2:$C$22, 2, FALSE))</f>
        <v>0.004</v>
      </c>
      <c r="F90" s="1">
        <v>2.64576E8</v>
      </c>
      <c r="G90" s="1">
        <v>2.3321936E10</v>
      </c>
      <c r="H90" s="1">
        <v>2.4321616E10</v>
      </c>
      <c r="I90" s="1">
        <v>0.0</v>
      </c>
      <c r="J90" s="1">
        <v>6285000.0</v>
      </c>
      <c r="K90" s="1">
        <v>2.1759674E10</v>
      </c>
      <c r="L90" s="1">
        <v>2.1696531E10</v>
      </c>
      <c r="M90" s="1">
        <v>2.561942E9</v>
      </c>
      <c r="N90" s="1">
        <v>1.582771E9</v>
      </c>
      <c r="O90" s="1">
        <v>2.952709E9</v>
      </c>
      <c r="P90" s="1">
        <v>5.9786E8</v>
      </c>
      <c r="Q90" s="1">
        <v>3.0400000000000063</v>
      </c>
      <c r="R90" s="1">
        <v>6.89</v>
      </c>
      <c r="S90" s="1">
        <v>1.63</v>
      </c>
      <c r="T90" s="1">
        <v>1.55</v>
      </c>
      <c r="U90" s="1">
        <v>1.68</v>
      </c>
      <c r="V90" s="1">
        <v>6.53</v>
      </c>
      <c r="W90" s="1">
        <v>6.67</v>
      </c>
      <c r="X90" s="1">
        <v>6.93</v>
      </c>
      <c r="Y90" s="1" t="s">
        <v>125</v>
      </c>
      <c r="Z90" s="1">
        <v>0.617801261699133</v>
      </c>
      <c r="AA90" s="1">
        <v>8.493429593644196</v>
      </c>
      <c r="AB90" s="1">
        <v>0.0</v>
      </c>
      <c r="AC90" s="1">
        <v>0.0</v>
      </c>
    </row>
    <row r="91">
      <c r="A91" s="1" t="s">
        <v>123</v>
      </c>
      <c r="B91" s="1">
        <v>43388.0</v>
      </c>
      <c r="C91" s="1" t="s">
        <v>107</v>
      </c>
      <c r="D91" s="4">
        <f>IFNA(VLOOKUP(C91, 'Рейтинг'!$A$2:$D$22, 4, FALSE), VLOOKUP(C91, 'Рейтинг'!$B$2:$D$22, 3, FALSE))</f>
        <v>3</v>
      </c>
      <c r="E91" s="5">
        <f>IFNA(VLOOKUP(C91, 'Рейтинг'!$A$2:$C$22, 3, FALSE), VLOOKUP(C91, 'Рейтинг'!$B$2:$C$22, 2, FALSE))</f>
        <v>0.004</v>
      </c>
      <c r="F91" s="1">
        <v>1.344522E9</v>
      </c>
      <c r="G91" s="1">
        <v>1.8524082E10</v>
      </c>
      <c r="H91" s="1">
        <v>1.9931047E10</v>
      </c>
      <c r="I91" s="1">
        <v>0.0</v>
      </c>
      <c r="J91" s="1">
        <v>4011000.0</v>
      </c>
      <c r="K91" s="1">
        <v>1.8523859E10</v>
      </c>
      <c r="L91" s="1">
        <v>1.8496719E10</v>
      </c>
      <c r="M91" s="1">
        <v>1.407188E9</v>
      </c>
      <c r="N91" s="1">
        <v>5.0191E8</v>
      </c>
      <c r="O91" s="1">
        <v>2.663026E9</v>
      </c>
      <c r="P91" s="1">
        <v>1.022646E9</v>
      </c>
      <c r="Q91" s="1">
        <v>4.260000000000005</v>
      </c>
      <c r="R91" s="1">
        <v>7.35</v>
      </c>
      <c r="S91" s="1">
        <v>2.85</v>
      </c>
      <c r="T91" s="1">
        <v>3.01</v>
      </c>
      <c r="U91" s="1">
        <v>3.16</v>
      </c>
      <c r="V91" s="1">
        <v>7.47</v>
      </c>
      <c r="W91" s="1">
        <v>8.15</v>
      </c>
      <c r="X91" s="1">
        <v>8.67</v>
      </c>
      <c r="Y91" s="1" t="s">
        <v>126</v>
      </c>
      <c r="Z91" s="1">
        <v>0.35667586704832616</v>
      </c>
      <c r="AA91" s="1">
        <v>13.163741447482497</v>
      </c>
      <c r="AB91" s="1">
        <v>0.0</v>
      </c>
      <c r="AC91" s="1">
        <v>0.0</v>
      </c>
    </row>
    <row r="92">
      <c r="A92" s="1" t="s">
        <v>123</v>
      </c>
      <c r="B92" s="1">
        <v>43028.0</v>
      </c>
      <c r="C92" s="1" t="s">
        <v>107</v>
      </c>
      <c r="D92" s="4">
        <f>IFNA(VLOOKUP(C92, 'Рейтинг'!$A$2:$D$22, 4, FALSE), VLOOKUP(C92, 'Рейтинг'!$B$2:$D$22, 3, FALSE))</f>
        <v>3</v>
      </c>
      <c r="E92" s="5">
        <f>IFNA(VLOOKUP(C92, 'Рейтинг'!$A$2:$C$22, 3, FALSE), VLOOKUP(C92, 'Рейтинг'!$B$2:$C$22, 2, FALSE))</f>
        <v>0.004</v>
      </c>
      <c r="F92" s="1">
        <v>8.6295E8</v>
      </c>
      <c r="G92" s="1">
        <v>1.6755528E10</v>
      </c>
      <c r="H92" s="1">
        <v>1.8019082E10</v>
      </c>
      <c r="I92" s="1">
        <v>0.0</v>
      </c>
      <c r="J92" s="1">
        <v>2389000.0</v>
      </c>
      <c r="K92" s="1">
        <v>1.7113804E10</v>
      </c>
      <c r="L92" s="1">
        <v>1.693008E10</v>
      </c>
      <c r="M92" s="1">
        <v>9.05278E8</v>
      </c>
      <c r="N92" s="1">
        <v>1.170123E9</v>
      </c>
      <c r="O92" s="1">
        <v>1.218E9</v>
      </c>
      <c r="P92" s="1">
        <v>1.764044E9</v>
      </c>
      <c r="Q92" s="1">
        <v>2.510000000000005</v>
      </c>
      <c r="R92" s="1">
        <v>7.73</v>
      </c>
      <c r="S92" s="1">
        <v>1.6</v>
      </c>
      <c r="T92" s="1">
        <v>2.03</v>
      </c>
      <c r="U92" s="1">
        <v>2.39</v>
      </c>
      <c r="V92" s="1">
        <v>7.44</v>
      </c>
      <c r="W92" s="1">
        <v>7.37</v>
      </c>
      <c r="X92" s="1">
        <v>7.47</v>
      </c>
      <c r="Y92" s="1" t="s">
        <v>127</v>
      </c>
      <c r="Z92" s="1">
        <v>1.292556540642764</v>
      </c>
      <c r="AA92" s="1">
        <v>18.904473542933772</v>
      </c>
      <c r="AB92" s="1">
        <v>0.0</v>
      </c>
      <c r="AC92" s="1">
        <v>0.0</v>
      </c>
    </row>
    <row r="93">
      <c r="A93" s="1" t="s">
        <v>123</v>
      </c>
      <c r="B93" s="1">
        <v>42934.0</v>
      </c>
      <c r="C93" s="1" t="s">
        <v>107</v>
      </c>
      <c r="D93" s="4">
        <f>IFNA(VLOOKUP(C93, 'Рейтинг'!$A$2:$D$22, 4, FALSE), VLOOKUP(C93, 'Рейтинг'!$B$2:$D$22, 3, FALSE))</f>
        <v>3</v>
      </c>
      <c r="E93" s="5">
        <f>IFNA(VLOOKUP(C93, 'Рейтинг'!$A$2:$C$22, 3, FALSE), VLOOKUP(C93, 'Рейтинг'!$B$2:$C$22, 2, FALSE))</f>
        <v>0.004</v>
      </c>
      <c r="F93" s="1">
        <v>9.2498E8</v>
      </c>
      <c r="G93" s="1">
        <v>1.6207344E10</v>
      </c>
      <c r="H93" s="1">
        <v>1.7288679E10</v>
      </c>
      <c r="I93" s="1">
        <v>0.0</v>
      </c>
      <c r="J93" s="1">
        <v>1598000.0</v>
      </c>
      <c r="K93" s="1">
        <v>1.5858616E10</v>
      </c>
      <c r="L93" s="1">
        <v>1.459238E10</v>
      </c>
      <c r="M93" s="1">
        <v>1.430063E9</v>
      </c>
      <c r="N93" s="1">
        <v>9.73016E8</v>
      </c>
      <c r="O93" s="1">
        <v>1.138439E9</v>
      </c>
      <c r="P93" s="1">
        <v>1.664601E9</v>
      </c>
      <c r="Q93" s="1">
        <v>2.510000000000005</v>
      </c>
      <c r="R93" s="1">
        <v>8.86</v>
      </c>
      <c r="S93" s="1">
        <v>1.36</v>
      </c>
      <c r="T93" s="1">
        <v>1.82</v>
      </c>
      <c r="U93" s="1">
        <v>2.27</v>
      </c>
      <c r="V93" s="1">
        <v>8.05</v>
      </c>
      <c r="W93" s="1">
        <v>7.99</v>
      </c>
      <c r="X93" s="1">
        <v>7.82</v>
      </c>
      <c r="Y93" s="1" t="s">
        <v>103</v>
      </c>
      <c r="Z93" s="1">
        <v>0.6804007935314738</v>
      </c>
      <c r="AA93" s="1">
        <v>11.08945270243339</v>
      </c>
      <c r="AB93" s="1">
        <v>0.0</v>
      </c>
      <c r="AC93" s="1">
        <v>0.0</v>
      </c>
    </row>
    <row r="94">
      <c r="A94" s="1" t="s">
        <v>123</v>
      </c>
      <c r="B94" s="1">
        <v>42633.0</v>
      </c>
      <c r="C94" s="1" t="s">
        <v>38</v>
      </c>
      <c r="D94" s="4">
        <f>IFNA(VLOOKUP(C94, 'Рейтинг'!$A$2:$D$22, 4, FALSE), VLOOKUP(C94, 'Рейтинг'!$B$2:$D$22, 3, FALSE))</f>
        <v>4</v>
      </c>
      <c r="E94" s="5">
        <f>IFNA(VLOOKUP(C94, 'Рейтинг'!$A$2:$C$22, 3, FALSE), VLOOKUP(C94, 'Рейтинг'!$B$2:$C$22, 2, FALSE))</f>
        <v>0.007</v>
      </c>
      <c r="F94" s="1">
        <v>2.084999E9</v>
      </c>
      <c r="G94" s="1">
        <v>1.5040161E10</v>
      </c>
      <c r="H94" s="1">
        <v>1.7193733E10</v>
      </c>
      <c r="I94" s="1">
        <v>0.0</v>
      </c>
      <c r="J94" s="1">
        <v>79000.0</v>
      </c>
      <c r="K94" s="1">
        <v>1.6600668E10</v>
      </c>
      <c r="L94" s="1">
        <v>1.6107183E10</v>
      </c>
      <c r="M94" s="1">
        <v>5.93065E8</v>
      </c>
      <c r="N94" s="1">
        <v>1.09253E8</v>
      </c>
      <c r="O94" s="1">
        <v>2.001449E9</v>
      </c>
      <c r="P94" s="1">
        <v>1.424273E9</v>
      </c>
      <c r="Q94" s="1">
        <v>5.390000000000001</v>
      </c>
      <c r="R94" s="1">
        <v>10.17</v>
      </c>
      <c r="S94" s="1">
        <v>0.79</v>
      </c>
      <c r="T94" s="1">
        <v>1.2</v>
      </c>
      <c r="U94" s="1">
        <v>1.69</v>
      </c>
      <c r="V94" s="1">
        <v>9.17</v>
      </c>
      <c r="W94" s="1">
        <v>8.66</v>
      </c>
      <c r="X94" s="1">
        <v>8.32</v>
      </c>
      <c r="Y94" s="1" t="s">
        <v>128</v>
      </c>
      <c r="Z94" s="1">
        <v>0.18421758154671072</v>
      </c>
      <c r="AA94" s="1">
        <v>27.99131292522742</v>
      </c>
      <c r="AB94" s="1">
        <v>0.0</v>
      </c>
      <c r="AC94" s="1">
        <v>0.0</v>
      </c>
    </row>
    <row r="95">
      <c r="A95" s="1" t="s">
        <v>123</v>
      </c>
      <c r="B95" s="1">
        <v>42243.0</v>
      </c>
      <c r="C95" s="1" t="s">
        <v>38</v>
      </c>
      <c r="D95" s="4">
        <f>IFNA(VLOOKUP(C95, 'Рейтинг'!$A$2:$D$22, 4, FALSE), VLOOKUP(C95, 'Рейтинг'!$B$2:$D$22, 3, FALSE))</f>
        <v>4</v>
      </c>
      <c r="E95" s="5">
        <f>IFNA(VLOOKUP(C95, 'Рейтинг'!$A$2:$C$22, 3, FALSE), VLOOKUP(C95, 'Рейтинг'!$B$2:$C$22, 2, FALSE))</f>
        <v>0.007</v>
      </c>
      <c r="F95" s="1">
        <v>6.8495E7</v>
      </c>
      <c r="G95" s="1">
        <v>1.5287991E10</v>
      </c>
      <c r="H95" s="1">
        <v>1.51414411E11</v>
      </c>
      <c r="I95" s="1">
        <v>0.0</v>
      </c>
      <c r="J95" s="1">
        <v>248000.0</v>
      </c>
      <c r="K95" s="1">
        <v>1.49303E10</v>
      </c>
      <c r="L95" s="1">
        <v>1.4398024E10</v>
      </c>
      <c r="M95" s="1">
        <v>4.84111E8</v>
      </c>
      <c r="N95" s="1">
        <v>1.07545E8</v>
      </c>
      <c r="O95" s="1">
        <v>2.558449E9</v>
      </c>
      <c r="P95" s="1">
        <v>3.254872E9</v>
      </c>
      <c r="Q95" s="1">
        <v>12.909999999999997</v>
      </c>
      <c r="R95" s="1">
        <v>11.21</v>
      </c>
      <c r="S95" s="1">
        <v>0.68</v>
      </c>
      <c r="T95" s="1">
        <v>1.49</v>
      </c>
      <c r="U95" s="1">
        <v>2.18</v>
      </c>
      <c r="V95" s="1">
        <v>10.94</v>
      </c>
      <c r="W95" s="1">
        <v>11.95</v>
      </c>
      <c r="X95" s="1">
        <v>11.74</v>
      </c>
      <c r="Y95" s="1" t="s">
        <v>129</v>
      </c>
      <c r="Z95" s="1">
        <v>0.22214946572170433</v>
      </c>
      <c r="AA95" s="1">
        <v>30.840654312750587</v>
      </c>
      <c r="AB95" s="1">
        <v>0.0</v>
      </c>
      <c r="AC95" s="1">
        <v>0.0</v>
      </c>
    </row>
    <row r="96">
      <c r="A96" s="1" t="s">
        <v>123</v>
      </c>
      <c r="B96" s="1">
        <v>39768.0</v>
      </c>
      <c r="C96" s="1" t="s">
        <v>38</v>
      </c>
      <c r="D96" s="4">
        <f>IFNA(VLOOKUP(C96, 'Рейтинг'!$A$2:$D$22, 4, FALSE), VLOOKUP(C96, 'Рейтинг'!$B$2:$D$22, 3, FALSE))</f>
        <v>4</v>
      </c>
      <c r="E96" s="5">
        <f>IFNA(VLOOKUP(C96, 'Рейтинг'!$A$2:$C$22, 3, FALSE), VLOOKUP(C96, 'Рейтинг'!$B$2:$C$22, 2, FALSE))</f>
        <v>0.007</v>
      </c>
      <c r="F96" s="1">
        <v>3.8996E7</v>
      </c>
      <c r="G96" s="1">
        <v>2.533497E9</v>
      </c>
      <c r="H96" s="1">
        <v>2.724946E9</v>
      </c>
      <c r="I96" s="1">
        <v>0.0</v>
      </c>
      <c r="J96" s="1">
        <v>2.7193E7</v>
      </c>
      <c r="K96" s="1">
        <v>2.273386E9</v>
      </c>
      <c r="L96" s="1">
        <v>2.240834E9</v>
      </c>
      <c r="M96" s="1">
        <v>4.5156E8</v>
      </c>
      <c r="N96" s="1">
        <v>9.0644E7</v>
      </c>
      <c r="O96" s="1">
        <v>0.0</v>
      </c>
      <c r="P96" s="1">
        <v>0.0</v>
      </c>
      <c r="Q96" s="1">
        <v>13.280000000000001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  <c r="Y96" s="1" t="e">
        <v>#N/A</v>
      </c>
      <c r="Z96" s="1">
        <v>0.2007352289839667</v>
      </c>
      <c r="AA96" s="1">
        <v>5.034515900434051</v>
      </c>
      <c r="AB96" s="1">
        <v>0.0</v>
      </c>
      <c r="AC96" s="1">
        <v>0.0</v>
      </c>
    </row>
    <row r="97">
      <c r="A97" s="1" t="s">
        <v>130</v>
      </c>
      <c r="B97" s="1">
        <v>44028.0</v>
      </c>
      <c r="C97" s="1" t="s">
        <v>30</v>
      </c>
      <c r="D97" s="4">
        <f>IFNA(VLOOKUP(C97, 'Рейтинг'!$A$2:$D$22, 4, FALSE), VLOOKUP(C97, 'Рейтинг'!$B$2:$D$22, 3, FALSE))</f>
        <v>2</v>
      </c>
      <c r="E97" s="5">
        <f>IFNA(VLOOKUP(C97, 'Рейтинг'!$A$2:$C$22, 3, FALSE), VLOOKUP(C97, 'Рейтинг'!$B$2:$C$22, 2, FALSE))</f>
        <v>0.004</v>
      </c>
      <c r="F97" s="1">
        <v>8.0639E7</v>
      </c>
      <c r="G97" s="1">
        <v>4.5213873E10</v>
      </c>
      <c r="H97" s="1">
        <v>4.5364114E10</v>
      </c>
      <c r="I97" s="1">
        <v>0.0</v>
      </c>
      <c r="J97" s="1">
        <v>240000.0</v>
      </c>
      <c r="K97" s="1">
        <v>2.8823123E10</v>
      </c>
      <c r="L97" s="1">
        <v>2.7737533E10</v>
      </c>
      <c r="M97" s="1">
        <v>1.6540991E10</v>
      </c>
      <c r="N97" s="1">
        <v>7.79107E8</v>
      </c>
      <c r="O97" s="1">
        <v>3.15932E8</v>
      </c>
      <c r="P97" s="1">
        <v>3.24103E8</v>
      </c>
      <c r="Q97" s="1">
        <v>2.4000000000000057</v>
      </c>
      <c r="R97" s="1">
        <v>4.13</v>
      </c>
      <c r="S97" s="1">
        <v>0.16</v>
      </c>
      <c r="T97" s="1">
        <v>0.28</v>
      </c>
      <c r="U97" s="1">
        <v>0.62</v>
      </c>
      <c r="V97" s="1">
        <v>4.2</v>
      </c>
      <c r="W97" s="1">
        <v>4.66</v>
      </c>
      <c r="X97" s="1">
        <v>5.55</v>
      </c>
      <c r="Y97" s="1" t="s">
        <v>131</v>
      </c>
      <c r="Z97" s="1">
        <v>0.047101591434273796</v>
      </c>
      <c r="AA97" s="1">
        <v>1.742526974351174</v>
      </c>
      <c r="AB97" s="1">
        <v>1.0</v>
      </c>
      <c r="AC97" s="1">
        <v>0.0</v>
      </c>
    </row>
    <row r="98">
      <c r="A98" s="1" t="s">
        <v>130</v>
      </c>
      <c r="B98" s="1">
        <v>43684.0</v>
      </c>
      <c r="C98" s="1" t="s">
        <v>30</v>
      </c>
      <c r="D98" s="4">
        <f>IFNA(VLOOKUP(C98, 'Рейтинг'!$A$2:$D$22, 4, FALSE), VLOOKUP(C98, 'Рейтинг'!$B$2:$D$22, 3, FALSE))</f>
        <v>2</v>
      </c>
      <c r="E98" s="5">
        <f>IFNA(VLOOKUP(C98, 'Рейтинг'!$A$2:$C$22, 3, FALSE), VLOOKUP(C98, 'Рейтинг'!$B$2:$C$22, 2, FALSE))</f>
        <v>0.004</v>
      </c>
      <c r="F98" s="1">
        <v>7.38512E8</v>
      </c>
      <c r="G98" s="1">
        <v>4.1212076E10</v>
      </c>
      <c r="H98" s="1">
        <v>4.2030503E10</v>
      </c>
      <c r="I98" s="1">
        <v>0.0</v>
      </c>
      <c r="J98" s="1">
        <v>398000.0</v>
      </c>
      <c r="K98" s="1">
        <v>2.5553251E10</v>
      </c>
      <c r="L98" s="1">
        <v>2.4541478E10</v>
      </c>
      <c r="M98" s="1">
        <v>1.6477252E10</v>
      </c>
      <c r="N98" s="1">
        <v>2.74704E8</v>
      </c>
      <c r="O98" s="1">
        <v>2.59962E8</v>
      </c>
      <c r="P98" s="1">
        <v>2.88378E8</v>
      </c>
      <c r="Q98" s="1">
        <v>3.0400000000000063</v>
      </c>
      <c r="R98" s="1">
        <v>7.1</v>
      </c>
      <c r="S98" s="1">
        <v>1.59</v>
      </c>
      <c r="T98" s="1">
        <v>1.52</v>
      </c>
      <c r="U98" s="1">
        <v>1.71</v>
      </c>
      <c r="V98" s="1">
        <v>6.84</v>
      </c>
      <c r="W98" s="1">
        <v>7.01</v>
      </c>
      <c r="X98" s="1">
        <v>7.22</v>
      </c>
      <c r="Y98" s="1" t="s">
        <v>132</v>
      </c>
      <c r="Z98" s="1">
        <v>0.01667171200634669</v>
      </c>
      <c r="AA98" s="1">
        <v>1.5508199425486726</v>
      </c>
      <c r="AB98" s="1">
        <v>1.0</v>
      </c>
      <c r="AC98" s="1">
        <v>0.0</v>
      </c>
    </row>
    <row r="99">
      <c r="A99" s="1" t="s">
        <v>130</v>
      </c>
      <c r="B99" s="1">
        <v>43328.0</v>
      </c>
      <c r="C99" s="1" t="s">
        <v>30</v>
      </c>
      <c r="D99" s="4">
        <f>IFNA(VLOOKUP(C99, 'Рейтинг'!$A$2:$D$22, 4, FALSE), VLOOKUP(C99, 'Рейтинг'!$B$2:$D$22, 3, FALSE))</f>
        <v>2</v>
      </c>
      <c r="E99" s="5">
        <f>IFNA(VLOOKUP(C99, 'Рейтинг'!$A$2:$C$22, 3, FALSE), VLOOKUP(C99, 'Рейтинг'!$B$2:$C$22, 2, FALSE))</f>
        <v>0.004</v>
      </c>
      <c r="F99" s="1">
        <v>1.989224E9</v>
      </c>
      <c r="G99" s="1">
        <v>3.567908E10</v>
      </c>
      <c r="H99" s="1">
        <v>3.7688194E10</v>
      </c>
      <c r="I99" s="1">
        <v>0.0</v>
      </c>
      <c r="J99" s="1">
        <v>195000.0</v>
      </c>
      <c r="K99" s="1">
        <v>2.374772E10</v>
      </c>
      <c r="L99" s="1">
        <v>2.2793255E10</v>
      </c>
      <c r="M99" s="1">
        <v>1.3940474E10</v>
      </c>
      <c r="N99" s="1">
        <v>1.09605E9</v>
      </c>
      <c r="O99" s="1">
        <v>3.18389E8</v>
      </c>
      <c r="P99" s="1">
        <v>2.38297E8</v>
      </c>
      <c r="Q99" s="1">
        <v>4.260000000000005</v>
      </c>
      <c r="R99" s="1">
        <v>7.08</v>
      </c>
      <c r="S99" s="1">
        <v>2.63</v>
      </c>
      <c r="T99" s="1">
        <v>2.75</v>
      </c>
      <c r="U99" s="1">
        <v>2.87</v>
      </c>
      <c r="V99" s="1">
        <v>7.54</v>
      </c>
      <c r="W99" s="1">
        <v>8.17</v>
      </c>
      <c r="X99" s="1">
        <v>8.55</v>
      </c>
      <c r="Y99" s="1" t="s">
        <v>133</v>
      </c>
      <c r="Z99" s="1">
        <v>0.07862358195280877</v>
      </c>
      <c r="AA99" s="1">
        <v>1.703508790303687</v>
      </c>
      <c r="AB99" s="1">
        <v>1.0</v>
      </c>
      <c r="AC99" s="1">
        <v>0.0</v>
      </c>
    </row>
    <row r="100">
      <c r="A100" s="1" t="s">
        <v>130</v>
      </c>
      <c r="B100" s="1">
        <v>43256.0</v>
      </c>
      <c r="C100" s="1" t="s">
        <v>30</v>
      </c>
      <c r="D100" s="4">
        <f>IFNA(VLOOKUP(C100, 'Рейтинг'!$A$2:$D$22, 4, FALSE), VLOOKUP(C100, 'Рейтинг'!$B$2:$D$22, 3, FALSE))</f>
        <v>2</v>
      </c>
      <c r="E100" s="5">
        <f>IFNA(VLOOKUP(C100, 'Рейтинг'!$A$2:$C$22, 3, FALSE), VLOOKUP(C100, 'Рейтинг'!$B$2:$C$22, 2, FALSE))</f>
        <v>0.004</v>
      </c>
      <c r="F100" s="1">
        <v>2.745619E9</v>
      </c>
      <c r="G100" s="1">
        <v>3.2392772E10</v>
      </c>
      <c r="H100" s="1">
        <v>3.6403033E10</v>
      </c>
      <c r="I100" s="1">
        <v>0.0</v>
      </c>
      <c r="J100" s="1">
        <v>266000.0</v>
      </c>
      <c r="K100" s="1">
        <v>2.3558609E10</v>
      </c>
      <c r="L100" s="1">
        <v>2.2737707E10</v>
      </c>
      <c r="M100" s="1">
        <v>1.2844424E10</v>
      </c>
      <c r="N100" s="1">
        <v>7.79442E8</v>
      </c>
      <c r="O100" s="1">
        <v>3.98833E8</v>
      </c>
      <c r="P100" s="1">
        <v>2.37601E8</v>
      </c>
      <c r="Q100" s="1">
        <v>4.260000000000005</v>
      </c>
      <c r="R100" s="1">
        <v>6.75</v>
      </c>
      <c r="S100" s="1">
        <v>2.49</v>
      </c>
      <c r="T100" s="1">
        <v>2.76</v>
      </c>
      <c r="U100" s="1">
        <v>2.92</v>
      </c>
      <c r="V100" s="1">
        <v>6.68</v>
      </c>
      <c r="W100" s="1">
        <v>6.87</v>
      </c>
      <c r="X100" s="1">
        <v>7.23</v>
      </c>
      <c r="Y100" s="1" t="s">
        <v>134</v>
      </c>
      <c r="Z100" s="1">
        <v>0.06068329728137284</v>
      </c>
      <c r="AA100" s="1">
        <v>1.834150678924956</v>
      </c>
      <c r="AB100" s="1">
        <v>1.0</v>
      </c>
      <c r="AC100" s="1">
        <v>0.0</v>
      </c>
    </row>
    <row r="101">
      <c r="A101" s="1" t="s">
        <v>130</v>
      </c>
      <c r="B101" s="1">
        <v>42958.0</v>
      </c>
      <c r="C101" s="1" t="s">
        <v>30</v>
      </c>
      <c r="D101" s="4">
        <f>IFNA(VLOOKUP(C101, 'Рейтинг'!$A$2:$D$22, 4, FALSE), VLOOKUP(C101, 'Рейтинг'!$B$2:$D$22, 3, FALSE))</f>
        <v>2</v>
      </c>
      <c r="E101" s="5">
        <f>IFNA(VLOOKUP(C101, 'Рейтинг'!$A$2:$C$22, 3, FALSE), VLOOKUP(C101, 'Рейтинг'!$B$2:$C$22, 2, FALSE))</f>
        <v>0.004</v>
      </c>
      <c r="F101" s="1">
        <v>1.669891E9</v>
      </c>
      <c r="G101" s="1">
        <v>1.2311936E10</v>
      </c>
      <c r="H101" s="1">
        <v>3.4042223E10</v>
      </c>
      <c r="I101" s="1">
        <v>0.0</v>
      </c>
      <c r="J101" s="1">
        <v>187000.0</v>
      </c>
      <c r="K101" s="1">
        <v>2.1435834E10</v>
      </c>
      <c r="L101" s="1">
        <v>2.0674692E10</v>
      </c>
      <c r="M101" s="1">
        <v>1.2606389E10</v>
      </c>
      <c r="N101" s="1">
        <v>1.732152E9</v>
      </c>
      <c r="O101" s="1">
        <v>1.301373E9</v>
      </c>
      <c r="P101" s="1">
        <v>9.05362E8</v>
      </c>
      <c r="Q101" s="1">
        <v>2.510000000000005</v>
      </c>
      <c r="R101" s="1">
        <v>8.35</v>
      </c>
      <c r="S101" s="1">
        <v>1.3</v>
      </c>
      <c r="T101" s="1">
        <v>1.74</v>
      </c>
      <c r="U101" s="1">
        <v>2.19</v>
      </c>
      <c r="V101" s="1">
        <v>7.88</v>
      </c>
      <c r="W101" s="1">
        <v>7.92</v>
      </c>
      <c r="X101" s="1">
        <v>7.8</v>
      </c>
      <c r="Y101" s="1" t="s">
        <v>135</v>
      </c>
      <c r="Z101" s="1">
        <v>0.1374027090549086</v>
      </c>
      <c r="AA101" s="1">
        <v>1.7003944587145454</v>
      </c>
      <c r="AB101" s="1">
        <v>1.0</v>
      </c>
      <c r="AC101" s="1">
        <v>0.0</v>
      </c>
    </row>
    <row r="102">
      <c r="A102" s="1" t="s">
        <v>130</v>
      </c>
      <c r="B102" s="1">
        <v>42593.0</v>
      </c>
      <c r="C102" s="1" t="s">
        <v>36</v>
      </c>
      <c r="D102" s="4">
        <f>IFNA(VLOOKUP(C102, 'Рейтинг'!$A$2:$D$22, 4, FALSE), VLOOKUP(C102, 'Рейтинг'!$B$2:$D$22, 3, FALSE))</f>
        <v>0</v>
      </c>
      <c r="E102" s="5">
        <f>IFNA(VLOOKUP(C102, 'Рейтинг'!$A$2:$C$22, 3, FALSE), VLOOKUP(C102, 'Рейтинг'!$B$2:$C$22, 2, FALSE))</f>
        <v>0</v>
      </c>
      <c r="F102" s="1">
        <v>2.89651E8</v>
      </c>
      <c r="G102" s="1">
        <v>3.0065348E10</v>
      </c>
      <c r="H102" s="1">
        <v>3.3092627E10</v>
      </c>
      <c r="I102" s="1">
        <v>0.0</v>
      </c>
      <c r="J102" s="1">
        <v>0.0</v>
      </c>
      <c r="K102" s="1">
        <v>2.1359114E10</v>
      </c>
      <c r="L102" s="1">
        <v>2.0636884E10</v>
      </c>
      <c r="M102" s="1">
        <v>1.1733513E10</v>
      </c>
      <c r="N102" s="1">
        <v>8.59276E8</v>
      </c>
      <c r="O102" s="1">
        <v>9.96628E8</v>
      </c>
      <c r="P102" s="1">
        <v>6.83981E8</v>
      </c>
      <c r="Q102" s="1">
        <v>5.390000000000001</v>
      </c>
      <c r="R102" s="1">
        <v>10.37</v>
      </c>
      <c r="S102" s="1">
        <v>0.76</v>
      </c>
      <c r="T102" s="1">
        <v>1.16</v>
      </c>
      <c r="U102" s="1">
        <v>1.57</v>
      </c>
      <c r="V102" s="1">
        <v>9.32</v>
      </c>
      <c r="W102" s="1">
        <v>8.86</v>
      </c>
      <c r="X102" s="1">
        <v>8.35</v>
      </c>
      <c r="Y102" s="1" t="s">
        <v>136</v>
      </c>
      <c r="Z102" s="1">
        <v>0.07323262862537418</v>
      </c>
      <c r="AA102" s="1">
        <v>1.820351159963772</v>
      </c>
      <c r="AB102" s="1">
        <v>1.0</v>
      </c>
      <c r="AC102" s="1">
        <v>0.0</v>
      </c>
    </row>
    <row r="103">
      <c r="A103" s="1" t="s">
        <v>130</v>
      </c>
      <c r="B103" s="1">
        <v>42220.0</v>
      </c>
      <c r="C103" s="1" t="s">
        <v>36</v>
      </c>
      <c r="D103" s="4">
        <f>IFNA(VLOOKUP(C103, 'Рейтинг'!$A$2:$D$22, 4, FALSE), VLOOKUP(C103, 'Рейтинг'!$B$2:$D$22, 3, FALSE))</f>
        <v>0</v>
      </c>
      <c r="E103" s="5">
        <f>IFNA(VLOOKUP(C103, 'Рейтинг'!$A$2:$C$22, 3, FALSE), VLOOKUP(C103, 'Рейтинг'!$B$2:$C$22, 2, FALSE))</f>
        <v>0</v>
      </c>
      <c r="F103" s="1">
        <v>2.24971E9</v>
      </c>
      <c r="G103" s="1">
        <v>2.4494504E10</v>
      </c>
      <c r="H103" s="1">
        <v>2.7001252E10</v>
      </c>
      <c r="I103" s="1">
        <v>0.0</v>
      </c>
      <c r="J103" s="1">
        <v>8.9189E7</v>
      </c>
      <c r="K103" s="1">
        <v>1.6310201E10</v>
      </c>
      <c r="L103" s="1">
        <v>1.6209958E10</v>
      </c>
      <c r="M103" s="1">
        <v>1.0691051E10</v>
      </c>
      <c r="N103" s="1">
        <v>5.299765E9</v>
      </c>
      <c r="O103" s="1">
        <v>0.0</v>
      </c>
      <c r="P103" s="1">
        <v>0.0</v>
      </c>
      <c r="Q103" s="1">
        <v>12.909999999999997</v>
      </c>
      <c r="R103" s="1">
        <v>10.17</v>
      </c>
      <c r="S103" s="1">
        <v>0.74</v>
      </c>
      <c r="T103" s="1">
        <v>1.6</v>
      </c>
      <c r="U103" s="1">
        <v>2.23</v>
      </c>
      <c r="V103" s="1">
        <v>10.16</v>
      </c>
      <c r="W103" s="1">
        <v>10.97</v>
      </c>
      <c r="X103" s="1">
        <v>10.99</v>
      </c>
      <c r="Y103" s="1" t="s">
        <v>137</v>
      </c>
      <c r="Z103" s="1">
        <v>0.4957197379378323</v>
      </c>
      <c r="AA103" s="1">
        <v>1.5255937886742847</v>
      </c>
      <c r="AB103" s="1">
        <v>1.0</v>
      </c>
      <c r="AC103" s="1">
        <v>0.0</v>
      </c>
    </row>
    <row r="104">
      <c r="A104" s="1" t="s">
        <v>130</v>
      </c>
      <c r="B104" s="1">
        <v>41879.0</v>
      </c>
      <c r="C104" s="1" t="s">
        <v>36</v>
      </c>
      <c r="D104" s="4">
        <f>IFNA(VLOOKUP(C104, 'Рейтинг'!$A$2:$D$22, 4, FALSE), VLOOKUP(C104, 'Рейтинг'!$B$2:$D$22, 3, FALSE))</f>
        <v>0</v>
      </c>
      <c r="E104" s="5">
        <f>IFNA(VLOOKUP(C104, 'Рейтинг'!$A$2:$C$22, 3, FALSE), VLOOKUP(C104, 'Рейтинг'!$B$2:$C$22, 2, FALSE))</f>
        <v>0</v>
      </c>
      <c r="F104" s="1">
        <v>1.64154E8</v>
      </c>
      <c r="G104" s="1">
        <v>1.8121897E10</v>
      </c>
      <c r="H104" s="1">
        <v>1.5442112E10</v>
      </c>
      <c r="I104" s="1">
        <v>0.0</v>
      </c>
      <c r="J104" s="1">
        <v>1.334E7</v>
      </c>
      <c r="K104" s="1">
        <v>1.3662939E10</v>
      </c>
      <c r="L104" s="1">
        <v>1.3642066E10</v>
      </c>
      <c r="M104" s="1">
        <v>6.987091E9</v>
      </c>
      <c r="N104" s="1">
        <v>5.10744E8</v>
      </c>
      <c r="O104" s="1">
        <v>0.0</v>
      </c>
      <c r="P104" s="1">
        <v>0.0</v>
      </c>
      <c r="Q104" s="1">
        <v>11.349999999999994</v>
      </c>
      <c r="R104" s="1">
        <v>8.08</v>
      </c>
      <c r="S104" s="1">
        <v>0.5</v>
      </c>
      <c r="T104" s="1">
        <v>1.63</v>
      </c>
      <c r="U104" s="1">
        <v>2.34</v>
      </c>
      <c r="V104" s="1">
        <v>8.66</v>
      </c>
      <c r="W104" s="1">
        <v>9.68</v>
      </c>
      <c r="X104" s="1">
        <v>9.79</v>
      </c>
      <c r="Y104" s="1" t="s">
        <v>138</v>
      </c>
      <c r="Z104" s="1">
        <v>0.07309823215412538</v>
      </c>
      <c r="AA104" s="1">
        <v>1.9554545661420468</v>
      </c>
      <c r="AB104" s="1">
        <v>0.0</v>
      </c>
      <c r="AC104" s="1">
        <v>0.0</v>
      </c>
    </row>
    <row r="105">
      <c r="A105" s="1" t="s">
        <v>139</v>
      </c>
      <c r="B105" s="1">
        <v>43278.0</v>
      </c>
      <c r="C105" s="1" t="s">
        <v>30</v>
      </c>
      <c r="D105" s="4">
        <f>IFNA(VLOOKUP(C105, 'Рейтинг'!$A$2:$D$22, 4, FALSE), VLOOKUP(C105, 'Рейтинг'!$B$2:$D$22, 3, FALSE))</f>
        <v>2</v>
      </c>
      <c r="E105" s="5">
        <f>IFNA(VLOOKUP(C105, 'Рейтинг'!$A$2:$C$22, 3, FALSE), VLOOKUP(C105, 'Рейтинг'!$B$2:$C$22, 2, FALSE))</f>
        <v>0.004</v>
      </c>
      <c r="F105" s="1">
        <v>8.79689E8</v>
      </c>
      <c r="G105" s="1">
        <v>1.8304628E10</v>
      </c>
      <c r="H105" s="1">
        <v>1.9278978E10</v>
      </c>
      <c r="I105" s="1">
        <v>0.0</v>
      </c>
      <c r="J105" s="1">
        <v>0.0</v>
      </c>
      <c r="K105" s="1">
        <v>1.7905343E10</v>
      </c>
      <c r="L105" s="1">
        <v>1.7845794E10</v>
      </c>
      <c r="M105" s="1">
        <v>1.373635E9</v>
      </c>
      <c r="N105" s="1">
        <v>4.7611E7</v>
      </c>
      <c r="O105" s="1">
        <v>1.535716E9</v>
      </c>
      <c r="P105" s="1">
        <v>1.151474E9</v>
      </c>
      <c r="Q105" s="1">
        <v>4.260000000000005</v>
      </c>
      <c r="R105" s="1">
        <v>7.21</v>
      </c>
      <c r="S105" s="1">
        <v>2.52</v>
      </c>
      <c r="T105" s="1">
        <v>2.71</v>
      </c>
      <c r="U105" s="1">
        <v>2.83</v>
      </c>
      <c r="V105" s="1">
        <v>6.94</v>
      </c>
      <c r="W105" s="1">
        <v>7.34</v>
      </c>
      <c r="X105" s="1">
        <v>7.73</v>
      </c>
      <c r="Y105" s="1" t="s">
        <v>140</v>
      </c>
      <c r="Z105" s="1">
        <v>0.03466059033149272</v>
      </c>
      <c r="AA105" s="1">
        <v>13.035007844150739</v>
      </c>
      <c r="AB105" s="1">
        <v>0.0</v>
      </c>
      <c r="AC105" s="1">
        <v>0.0</v>
      </c>
    </row>
    <row r="106">
      <c r="A106" s="1" t="s">
        <v>139</v>
      </c>
      <c r="B106" s="1">
        <v>42916.0</v>
      </c>
      <c r="C106" s="1" t="s">
        <v>30</v>
      </c>
      <c r="D106" s="4">
        <f>IFNA(VLOOKUP(C106, 'Рейтинг'!$A$2:$D$22, 4, FALSE), VLOOKUP(C106, 'Рейтинг'!$B$2:$D$22, 3, FALSE))</f>
        <v>2</v>
      </c>
      <c r="E106" s="5">
        <f>IFNA(VLOOKUP(C106, 'Рейтинг'!$A$2:$C$22, 3, FALSE), VLOOKUP(C106, 'Рейтинг'!$B$2:$C$22, 2, FALSE))</f>
        <v>0.004</v>
      </c>
      <c r="F106" s="1">
        <v>2.438242E9</v>
      </c>
      <c r="G106" s="1">
        <v>1.5501745E10</v>
      </c>
      <c r="H106" s="1">
        <v>1.8136637E10</v>
      </c>
      <c r="I106" s="1">
        <v>0.0</v>
      </c>
      <c r="J106" s="1">
        <v>0.0</v>
      </c>
      <c r="K106" s="1">
        <v>1.6810613E10</v>
      </c>
      <c r="L106" s="1">
        <v>1.6733287E10</v>
      </c>
      <c r="M106" s="1">
        <v>1.326024E9</v>
      </c>
      <c r="N106" s="1">
        <v>1.29315E8</v>
      </c>
      <c r="O106" s="1">
        <v>2.181277E9</v>
      </c>
      <c r="P106" s="1">
        <v>1.144708E9</v>
      </c>
      <c r="Q106" s="1">
        <v>2.510000000000005</v>
      </c>
      <c r="R106" s="1">
        <v>9.09</v>
      </c>
      <c r="S106" s="1">
        <v>1.38</v>
      </c>
      <c r="T106" s="1">
        <v>1.89</v>
      </c>
      <c r="U106" s="1">
        <v>2.31</v>
      </c>
      <c r="V106" s="1">
        <v>8.06</v>
      </c>
      <c r="W106" s="1">
        <v>7.96</v>
      </c>
      <c r="X106" s="1">
        <v>7.78</v>
      </c>
      <c r="Y106" s="1" t="s">
        <v>141</v>
      </c>
      <c r="Z106" s="1">
        <v>0.09752085935096197</v>
      </c>
      <c r="AA106" s="1">
        <v>12.677457572411962</v>
      </c>
      <c r="AB106" s="1">
        <v>0.0</v>
      </c>
      <c r="AC106" s="1">
        <v>0.0</v>
      </c>
    </row>
    <row r="107">
      <c r="A107" s="1" t="s">
        <v>139</v>
      </c>
      <c r="B107" s="1">
        <v>42551.0</v>
      </c>
      <c r="C107" s="1" t="s">
        <v>36</v>
      </c>
      <c r="D107" s="4">
        <f>IFNA(VLOOKUP(C107, 'Рейтинг'!$A$2:$D$22, 4, FALSE), VLOOKUP(C107, 'Рейтинг'!$B$2:$D$22, 3, FALSE))</f>
        <v>0</v>
      </c>
      <c r="E107" s="5">
        <f>IFNA(VLOOKUP(C107, 'Рейтинг'!$A$2:$C$22, 3, FALSE), VLOOKUP(C107, 'Рейтинг'!$B$2:$C$22, 2, FALSE))</f>
        <v>0</v>
      </c>
      <c r="F107" s="1">
        <v>1.365379E9</v>
      </c>
      <c r="G107" s="1">
        <v>1.431826E10</v>
      </c>
      <c r="H107" s="1">
        <v>1.5970969E10</v>
      </c>
      <c r="I107" s="1">
        <v>0.0</v>
      </c>
      <c r="J107" s="1">
        <v>0.0</v>
      </c>
      <c r="K107" s="1">
        <v>1.4775363E10</v>
      </c>
      <c r="L107" s="1">
        <v>1.4564431E10</v>
      </c>
      <c r="M107" s="1">
        <v>1.195606E9</v>
      </c>
      <c r="N107" s="1">
        <v>6.5691E7</v>
      </c>
      <c r="O107" s="1">
        <v>1.50645E9</v>
      </c>
      <c r="P107" s="1">
        <v>1.139206E9</v>
      </c>
      <c r="Q107" s="1">
        <v>5.390000000000001</v>
      </c>
      <c r="R107" s="1">
        <v>10.41</v>
      </c>
      <c r="S107" s="1">
        <v>0.58</v>
      </c>
      <c r="T107" s="1">
        <v>1.01</v>
      </c>
      <c r="U107" s="1">
        <v>1.49</v>
      </c>
      <c r="V107" s="1">
        <v>9.66</v>
      </c>
      <c r="W107" s="1">
        <v>8.95</v>
      </c>
      <c r="X107" s="1">
        <v>8.33</v>
      </c>
      <c r="Y107" s="1" t="s">
        <v>142</v>
      </c>
      <c r="Z107" s="1">
        <v>0.05494368546159855</v>
      </c>
      <c r="AA107" s="1">
        <v>12.358053572832521</v>
      </c>
      <c r="AB107" s="1">
        <v>0.0</v>
      </c>
      <c r="AC107" s="1">
        <v>0.0</v>
      </c>
    </row>
    <row r="108">
      <c r="A108" s="1" t="s">
        <v>139</v>
      </c>
      <c r="B108" s="1">
        <v>42503.0</v>
      </c>
      <c r="C108" s="1" t="s">
        <v>36</v>
      </c>
      <c r="D108" s="4">
        <f>IFNA(VLOOKUP(C108, 'Рейтинг'!$A$2:$D$22, 4, FALSE), VLOOKUP(C108, 'Рейтинг'!$B$2:$D$22, 3, FALSE))</f>
        <v>0</v>
      </c>
      <c r="E108" s="5">
        <f>IFNA(VLOOKUP(C108, 'Рейтинг'!$A$2:$C$22, 3, FALSE), VLOOKUP(C108, 'Рейтинг'!$B$2:$C$22, 2, FALSE))</f>
        <v>0</v>
      </c>
      <c r="F108" s="1">
        <v>2.420956E9</v>
      </c>
      <c r="G108" s="1">
        <v>1.1694679E10</v>
      </c>
      <c r="H108" s="1">
        <v>1.4386473E10</v>
      </c>
      <c r="I108" s="1">
        <v>0.0</v>
      </c>
      <c r="J108" s="1">
        <v>0.0</v>
      </c>
      <c r="K108" s="1">
        <v>1.326114E9</v>
      </c>
      <c r="L108" s="1">
        <v>1.3051375E10</v>
      </c>
      <c r="M108" s="1">
        <v>1.125359E9</v>
      </c>
      <c r="N108" s="1">
        <v>5.79253E8</v>
      </c>
      <c r="O108" s="1">
        <v>9.88782E8</v>
      </c>
      <c r="P108" s="1">
        <v>1.118127E9</v>
      </c>
      <c r="Q108" s="1">
        <v>5.390000000000001</v>
      </c>
      <c r="R108" s="1">
        <v>11.1</v>
      </c>
      <c r="S108" s="1">
        <v>0.76</v>
      </c>
      <c r="T108" s="1">
        <v>1.22</v>
      </c>
      <c r="U108" s="1">
        <v>1.71</v>
      </c>
      <c r="V108" s="1">
        <v>9.49</v>
      </c>
      <c r="W108" s="1">
        <v>9.2</v>
      </c>
      <c r="X108" s="1">
        <v>8.83</v>
      </c>
      <c r="Y108" s="1" t="s">
        <v>143</v>
      </c>
      <c r="Z108" s="1">
        <v>0.5147273003548201</v>
      </c>
      <c r="AA108" s="1">
        <v>1.1783919620316716</v>
      </c>
      <c r="AB108" s="1">
        <v>0.0</v>
      </c>
      <c r="AC108" s="1">
        <v>0.0</v>
      </c>
    </row>
    <row r="109">
      <c r="A109" s="1" t="s">
        <v>139</v>
      </c>
      <c r="B109" s="1">
        <v>42073.0</v>
      </c>
      <c r="C109" s="1" t="s">
        <v>36</v>
      </c>
      <c r="D109" s="4">
        <f>IFNA(VLOOKUP(C109, 'Рейтинг'!$A$2:$D$22, 4, FALSE), VLOOKUP(C109, 'Рейтинг'!$B$2:$D$22, 3, FALSE))</f>
        <v>0</v>
      </c>
      <c r="E109" s="5">
        <f>IFNA(VLOOKUP(C109, 'Рейтинг'!$A$2:$C$22, 3, FALSE), VLOOKUP(C109, 'Рейтинг'!$B$2:$C$22, 2, FALSE))</f>
        <v>0</v>
      </c>
      <c r="F109" s="1">
        <v>1.01974E8</v>
      </c>
      <c r="G109" s="1">
        <v>1.2393584E10</v>
      </c>
      <c r="H109" s="1">
        <v>1.3035448E10</v>
      </c>
      <c r="I109" s="1">
        <v>0.0</v>
      </c>
      <c r="J109" s="1">
        <v>1.10016E8</v>
      </c>
      <c r="K109" s="1">
        <v>1.2635787E10</v>
      </c>
      <c r="L109" s="1">
        <v>1.2516343E10</v>
      </c>
      <c r="M109" s="1">
        <v>3.9966E8</v>
      </c>
      <c r="N109" s="1">
        <v>1.066987E9</v>
      </c>
      <c r="O109" s="1">
        <v>0.0</v>
      </c>
      <c r="P109" s="1">
        <v>0.0</v>
      </c>
      <c r="Q109" s="1">
        <v>12.909999999999997</v>
      </c>
      <c r="R109" s="1">
        <v>15.5</v>
      </c>
      <c r="S109" s="1">
        <v>0.7</v>
      </c>
      <c r="T109" s="1">
        <v>1.62</v>
      </c>
      <c r="U109" s="1">
        <v>2.14</v>
      </c>
      <c r="V109" s="1">
        <v>13.12</v>
      </c>
      <c r="W109" s="1">
        <v>13.54</v>
      </c>
      <c r="X109" s="1">
        <v>13.33</v>
      </c>
      <c r="Y109" s="1" t="s">
        <v>144</v>
      </c>
      <c r="Z109" s="1">
        <v>2.6697367762598208</v>
      </c>
      <c r="AA109" s="1">
        <v>31.616341390181656</v>
      </c>
      <c r="AB109" s="1">
        <v>0.0</v>
      </c>
      <c r="AC109" s="1">
        <v>0.0</v>
      </c>
    </row>
    <row r="110">
      <c r="A110" s="1" t="s">
        <v>139</v>
      </c>
      <c r="B110" s="1">
        <v>41583.0</v>
      </c>
      <c r="C110" s="1" t="s">
        <v>36</v>
      </c>
      <c r="D110" s="4">
        <f>IFNA(VLOOKUP(C110, 'Рейтинг'!$A$2:$D$22, 4, FALSE), VLOOKUP(C110, 'Рейтинг'!$B$2:$D$22, 3, FALSE))</f>
        <v>0</v>
      </c>
      <c r="E110" s="5">
        <f>IFNA(VLOOKUP(C110, 'Рейтинг'!$A$2:$C$22, 3, FALSE), VLOOKUP(C110, 'Рейтинг'!$B$2:$C$22, 2, FALSE))</f>
        <v>0</v>
      </c>
      <c r="F110" s="1">
        <v>7.46429E8</v>
      </c>
      <c r="G110" s="1">
        <v>1.113664E10</v>
      </c>
      <c r="H110" s="1">
        <v>1.221124E10</v>
      </c>
      <c r="I110" s="1">
        <v>0.0</v>
      </c>
      <c r="J110" s="1">
        <v>1.67879E8</v>
      </c>
      <c r="K110" s="1">
        <v>1.1974371E10</v>
      </c>
      <c r="L110" s="1">
        <v>1.1801033E10</v>
      </c>
      <c r="M110" s="1">
        <v>2.36869E8</v>
      </c>
      <c r="N110" s="1">
        <v>7.3721E8</v>
      </c>
      <c r="O110" s="1">
        <v>0.0</v>
      </c>
      <c r="P110" s="1">
        <v>0.0</v>
      </c>
      <c r="Q110" s="1">
        <v>6.469999999999999</v>
      </c>
      <c r="R110" s="1">
        <v>6.25</v>
      </c>
      <c r="S110" s="1">
        <v>0.32</v>
      </c>
      <c r="T110" s="1">
        <v>1.39</v>
      </c>
      <c r="U110" s="1">
        <v>2.69</v>
      </c>
      <c r="V110" s="1">
        <v>6.07</v>
      </c>
      <c r="W110" s="1">
        <v>6.48</v>
      </c>
      <c r="X110" s="1">
        <v>7.15</v>
      </c>
      <c r="Y110" s="1" t="s">
        <v>145</v>
      </c>
      <c r="Z110" s="1">
        <v>3.1123110242370253</v>
      </c>
      <c r="AA110" s="1">
        <v>50.55271479172032</v>
      </c>
      <c r="AB110" s="1">
        <v>0.0</v>
      </c>
      <c r="AC110" s="1">
        <v>0.0</v>
      </c>
    </row>
    <row r="111">
      <c r="A111" s="1" t="s">
        <v>139</v>
      </c>
      <c r="B111" s="1">
        <v>41117.0</v>
      </c>
      <c r="C111" s="1" t="s">
        <v>36</v>
      </c>
      <c r="D111" s="4">
        <f>IFNA(VLOOKUP(C111, 'Рейтинг'!$A$2:$D$22, 4, FALSE), VLOOKUP(C111, 'Рейтинг'!$B$2:$D$22, 3, FALSE))</f>
        <v>0</v>
      </c>
      <c r="E111" s="5">
        <f>IFNA(VLOOKUP(C111, 'Рейтинг'!$A$2:$C$22, 3, FALSE), VLOOKUP(C111, 'Рейтинг'!$B$2:$C$22, 2, FALSE))</f>
        <v>0</v>
      </c>
      <c r="F111" s="1">
        <v>7.60696E8</v>
      </c>
      <c r="G111" s="1">
        <v>8.356416E9</v>
      </c>
      <c r="H111" s="1">
        <v>9.404013E9</v>
      </c>
      <c r="I111" s="1">
        <v>0.0</v>
      </c>
      <c r="J111" s="1">
        <v>1.22915E8</v>
      </c>
      <c r="K111" s="1">
        <v>9.215353E9</v>
      </c>
      <c r="L111" s="1">
        <v>9.091304E9</v>
      </c>
      <c r="M111" s="1">
        <v>1.88659E8</v>
      </c>
      <c r="N111" s="1">
        <v>5.40354E8</v>
      </c>
      <c r="O111" s="1">
        <v>0.0</v>
      </c>
      <c r="P111" s="1">
        <v>0.0</v>
      </c>
      <c r="Q111" s="1">
        <v>6.569999999999993</v>
      </c>
      <c r="R111" s="1">
        <v>5.63</v>
      </c>
      <c r="S111" s="1">
        <v>0.25</v>
      </c>
      <c r="T111" s="1">
        <v>0.65</v>
      </c>
      <c r="U111" s="1">
        <v>1.58</v>
      </c>
      <c r="V111" s="1">
        <v>6.43</v>
      </c>
      <c r="W111" s="1">
        <v>7.37</v>
      </c>
      <c r="X111" s="1">
        <v>7.93</v>
      </c>
      <c r="Y111" s="1" t="s">
        <v>146</v>
      </c>
      <c r="Z111" s="1">
        <v>2.8641835268924356</v>
      </c>
      <c r="AA111" s="1">
        <v>48.84661214148278</v>
      </c>
      <c r="AB111" s="1">
        <v>0.0</v>
      </c>
      <c r="AC111" s="1">
        <v>0.0</v>
      </c>
    </row>
    <row r="112">
      <c r="A112" s="1" t="s">
        <v>139</v>
      </c>
      <c r="B112" s="1">
        <v>40843.0</v>
      </c>
      <c r="C112" s="1" t="s">
        <v>38</v>
      </c>
      <c r="D112" s="4">
        <f>IFNA(VLOOKUP(C112, 'Рейтинг'!$A$2:$D$22, 4, FALSE), VLOOKUP(C112, 'Рейтинг'!$B$2:$D$22, 3, FALSE))</f>
        <v>4</v>
      </c>
      <c r="E112" s="5">
        <f>IFNA(VLOOKUP(C112, 'Рейтинг'!$A$2:$C$22, 3, FALSE), VLOOKUP(C112, 'Рейтинг'!$B$2:$C$22, 2, FALSE))</f>
        <v>0.007</v>
      </c>
      <c r="F112" s="1">
        <v>5.51341E8</v>
      </c>
      <c r="G112" s="1">
        <v>6.547425E9</v>
      </c>
      <c r="H112" s="1">
        <v>7.352539E9</v>
      </c>
      <c r="I112" s="1">
        <v>0.0</v>
      </c>
      <c r="J112" s="1">
        <v>4.5745E7</v>
      </c>
      <c r="K112" s="1">
        <v>7.157416E9</v>
      </c>
      <c r="L112" s="1">
        <v>7.108495E9</v>
      </c>
      <c r="M112" s="1">
        <v>1.95173E8</v>
      </c>
      <c r="N112" s="1">
        <v>2.35557E8</v>
      </c>
      <c r="O112" s="1">
        <v>0.0</v>
      </c>
      <c r="P112" s="1">
        <v>0.0</v>
      </c>
      <c r="Q112" s="1">
        <v>6.099999999999994</v>
      </c>
      <c r="R112" s="1">
        <v>4.92</v>
      </c>
      <c r="S112" s="1">
        <v>0.31</v>
      </c>
      <c r="T112" s="1">
        <v>1.2</v>
      </c>
      <c r="U112" s="1">
        <v>2.42</v>
      </c>
      <c r="V112" s="1">
        <v>6.2</v>
      </c>
      <c r="W112" s="1">
        <v>7.76</v>
      </c>
      <c r="X112" s="1">
        <v>8.2</v>
      </c>
      <c r="Y112" s="1" t="s">
        <v>43</v>
      </c>
      <c r="Z112" s="1">
        <v>1.206913866159766</v>
      </c>
      <c r="AA112" s="1">
        <v>36.672162645447884</v>
      </c>
      <c r="AB112" s="1">
        <v>0.0</v>
      </c>
      <c r="AC112" s="1">
        <v>0.0</v>
      </c>
    </row>
    <row r="113">
      <c r="A113" s="1" t="s">
        <v>139</v>
      </c>
      <c r="B113" s="1">
        <v>40834.0</v>
      </c>
      <c r="C113" s="1" t="s">
        <v>38</v>
      </c>
      <c r="D113" s="4">
        <f>IFNA(VLOOKUP(C113, 'Рейтинг'!$A$2:$D$22, 4, FALSE), VLOOKUP(C113, 'Рейтинг'!$B$2:$D$22, 3, FALSE))</f>
        <v>4</v>
      </c>
      <c r="E113" s="5">
        <f>IFNA(VLOOKUP(C113, 'Рейтинг'!$A$2:$C$22, 3, FALSE), VLOOKUP(C113, 'Рейтинг'!$B$2:$C$22, 2, FALSE))</f>
        <v>0.007</v>
      </c>
      <c r="F113" s="1">
        <v>5.51341E8</v>
      </c>
      <c r="G113" s="1">
        <v>6.547425E9</v>
      </c>
      <c r="H113" s="1">
        <v>7.352539E9</v>
      </c>
      <c r="I113" s="1">
        <v>0.0</v>
      </c>
      <c r="J113" s="1">
        <v>4.5745E7</v>
      </c>
      <c r="K113" s="1">
        <v>7.157416E9</v>
      </c>
      <c r="L113" s="1">
        <v>7.108495E9</v>
      </c>
      <c r="M113" s="1">
        <v>1.95173E8</v>
      </c>
      <c r="N113" s="1">
        <v>2.35557E8</v>
      </c>
      <c r="O113" s="1">
        <v>0.0</v>
      </c>
      <c r="P113" s="1">
        <v>0.0</v>
      </c>
      <c r="Q113" s="1">
        <v>6.099999999999994</v>
      </c>
      <c r="R113" s="1">
        <v>5.04</v>
      </c>
      <c r="S113" s="1">
        <v>0.28</v>
      </c>
      <c r="T113" s="1">
        <v>1.07</v>
      </c>
      <c r="U113" s="1">
        <v>2.19</v>
      </c>
      <c r="V113" s="1">
        <v>6.55</v>
      </c>
      <c r="W113" s="1">
        <v>8.19</v>
      </c>
      <c r="X113" s="1">
        <v>8.65</v>
      </c>
      <c r="Y113" s="1" t="s">
        <v>44</v>
      </c>
      <c r="Z113" s="1">
        <v>1.206913866159766</v>
      </c>
      <c r="AA113" s="1">
        <v>36.672162645447884</v>
      </c>
      <c r="AB113" s="1">
        <v>0.0</v>
      </c>
      <c r="AC113" s="1">
        <v>0.0</v>
      </c>
    </row>
    <row r="114">
      <c r="A114" s="1" t="s">
        <v>139</v>
      </c>
      <c r="B114" s="1">
        <v>40641.0</v>
      </c>
      <c r="C114" s="1" t="s">
        <v>38</v>
      </c>
      <c r="D114" s="4">
        <f>IFNA(VLOOKUP(C114, 'Рейтинг'!$A$2:$D$22, 4, FALSE), VLOOKUP(C114, 'Рейтинг'!$B$2:$D$22, 3, FALSE))</f>
        <v>4</v>
      </c>
      <c r="E114" s="5">
        <f>IFNA(VLOOKUP(C114, 'Рейтинг'!$A$2:$C$22, 3, FALSE), VLOOKUP(C114, 'Рейтинг'!$B$2:$C$22, 2, FALSE))</f>
        <v>0.007</v>
      </c>
      <c r="F114" s="1">
        <v>5.43555E8</v>
      </c>
      <c r="G114" s="1">
        <v>4.832579E9</v>
      </c>
      <c r="H114" s="1">
        <v>5.509336E9</v>
      </c>
      <c r="I114" s="1">
        <v>0.0</v>
      </c>
      <c r="J114" s="1">
        <v>1.29884E8</v>
      </c>
      <c r="K114" s="1">
        <v>5.285454E9</v>
      </c>
      <c r="L114" s="1">
        <v>5.15557E9</v>
      </c>
      <c r="M114" s="1">
        <v>2.23882E8</v>
      </c>
      <c r="N114" s="1">
        <v>4.72674E8</v>
      </c>
      <c r="O114" s="1">
        <v>0.0</v>
      </c>
      <c r="P114" s="1">
        <v>0.0</v>
      </c>
      <c r="Q114" s="1">
        <v>6.099999999999994</v>
      </c>
      <c r="R114" s="1">
        <v>2.52</v>
      </c>
      <c r="S114" s="1">
        <v>0.83</v>
      </c>
      <c r="T114" s="1">
        <v>2.31</v>
      </c>
      <c r="U114" s="1">
        <v>3.59</v>
      </c>
      <c r="V114" s="1">
        <v>4.54</v>
      </c>
      <c r="W114" s="1">
        <v>6.45</v>
      </c>
      <c r="X114" s="1">
        <v>7.73</v>
      </c>
      <c r="Y114" s="1" t="s">
        <v>147</v>
      </c>
      <c r="Z114" s="1">
        <v>2.1112639694124584</v>
      </c>
      <c r="AA114" s="1">
        <v>23.608213255196933</v>
      </c>
      <c r="AB114" s="1">
        <v>0.0</v>
      </c>
      <c r="AC114" s="1">
        <v>0.0</v>
      </c>
    </row>
    <row r="115">
      <c r="A115" s="1" t="s">
        <v>139</v>
      </c>
      <c r="B115" s="1">
        <v>40115.0</v>
      </c>
      <c r="C115" s="1" t="s">
        <v>38</v>
      </c>
      <c r="D115" s="4">
        <f>IFNA(VLOOKUP(C115, 'Рейтинг'!$A$2:$D$22, 4, FALSE), VLOOKUP(C115, 'Рейтинг'!$B$2:$D$22, 3, FALSE))</f>
        <v>4</v>
      </c>
      <c r="E115" s="5">
        <f>IFNA(VLOOKUP(C115, 'Рейтинг'!$A$2:$C$22, 3, FALSE), VLOOKUP(C115, 'Рейтинг'!$B$2:$C$22, 2, FALSE))</f>
        <v>0.007</v>
      </c>
      <c r="F115" s="1">
        <v>8.39476E8</v>
      </c>
      <c r="G115" s="1">
        <v>2.914654E9</v>
      </c>
      <c r="H115" s="1">
        <v>3.803127E9</v>
      </c>
      <c r="I115" s="1">
        <v>0.0</v>
      </c>
      <c r="J115" s="1">
        <v>5.0688E7</v>
      </c>
      <c r="K115" s="1">
        <v>3.603368E9</v>
      </c>
      <c r="L115" s="1">
        <v>3.5527E9</v>
      </c>
      <c r="M115" s="1">
        <v>1.99759E8</v>
      </c>
      <c r="N115" s="1">
        <v>6.48982E8</v>
      </c>
      <c r="O115" s="1">
        <v>0.0</v>
      </c>
      <c r="P115" s="1">
        <v>0.0</v>
      </c>
      <c r="Q115" s="1">
        <v>8.799999999999997</v>
      </c>
      <c r="R115" s="1" t="e">
        <v>#N/A</v>
      </c>
      <c r="S115" s="1">
        <v>0.98</v>
      </c>
      <c r="T115" s="1">
        <v>2.44</v>
      </c>
      <c r="U115" s="1">
        <v>3.53</v>
      </c>
      <c r="V115" s="1" t="e">
        <v>#N/A</v>
      </c>
      <c r="W115" s="1" t="e">
        <v>#N/A</v>
      </c>
      <c r="X115" s="1" t="e">
        <v>#N/A</v>
      </c>
      <c r="Y115" s="1" t="s">
        <v>148</v>
      </c>
      <c r="Z115" s="1">
        <v>3.2488248339248793</v>
      </c>
      <c r="AA115" s="1">
        <v>18.03857648466402</v>
      </c>
      <c r="AB115" s="1">
        <v>0.0</v>
      </c>
      <c r="AC115" s="1">
        <v>0.0</v>
      </c>
    </row>
    <row r="116">
      <c r="A116" s="1" t="s">
        <v>139</v>
      </c>
      <c r="B116" s="1">
        <v>39768.0</v>
      </c>
      <c r="C116" s="1" t="s">
        <v>38</v>
      </c>
      <c r="D116" s="4">
        <f>IFNA(VLOOKUP(C116, 'Рейтинг'!$A$2:$D$22, 4, FALSE), VLOOKUP(C116, 'Рейтинг'!$B$2:$D$22, 3, FALSE))</f>
        <v>4</v>
      </c>
      <c r="E116" s="5">
        <f>IFNA(VLOOKUP(C116, 'Рейтинг'!$A$2:$C$22, 3, FALSE), VLOOKUP(C116, 'Рейтинг'!$B$2:$C$22, 2, FALSE))</f>
        <v>0.007</v>
      </c>
      <c r="F116" s="1">
        <v>4.40391E8</v>
      </c>
      <c r="G116" s="1">
        <v>1.70898E9</v>
      </c>
      <c r="H116" s="1">
        <v>2.170568E9</v>
      </c>
      <c r="I116" s="1">
        <v>0.0</v>
      </c>
      <c r="J116" s="1">
        <v>0.0</v>
      </c>
      <c r="K116" s="1">
        <v>2.066643E9</v>
      </c>
      <c r="L116" s="1">
        <v>2.050083E9</v>
      </c>
      <c r="M116" s="1">
        <v>1.03925E8</v>
      </c>
      <c r="N116" s="1">
        <v>5.02953E8</v>
      </c>
      <c r="O116" s="1">
        <v>0.0</v>
      </c>
      <c r="P116" s="1">
        <v>0.0</v>
      </c>
      <c r="Q116" s="1">
        <v>13.280000000000001</v>
      </c>
      <c r="R116" s="1" t="e">
        <v>#N/A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s="1" t="e">
        <v>#N/A</v>
      </c>
      <c r="X116" s="1" t="e">
        <v>#N/A</v>
      </c>
      <c r="Y116" s="1" t="e">
        <v>#N/A</v>
      </c>
      <c r="Z116" s="1">
        <v>4.839576617753187</v>
      </c>
      <c r="AA116" s="1">
        <v>19.885908106807793</v>
      </c>
      <c r="AB116" s="1">
        <v>0.0</v>
      </c>
      <c r="AC116" s="1">
        <v>0.0</v>
      </c>
    </row>
    <row r="117">
      <c r="A117" s="1" t="s">
        <v>149</v>
      </c>
      <c r="B117" s="1">
        <v>42607.0</v>
      </c>
      <c r="C117" s="1" t="s">
        <v>38</v>
      </c>
      <c r="D117" s="4">
        <f>IFNA(VLOOKUP(C117, 'Рейтинг'!$A$2:$D$22, 4, FALSE), VLOOKUP(C117, 'Рейтинг'!$B$2:$D$22, 3, FALSE))</f>
        <v>4</v>
      </c>
      <c r="E117" s="5">
        <f>IFNA(VLOOKUP(C117, 'Рейтинг'!$A$2:$C$22, 3, FALSE), VLOOKUP(C117, 'Рейтинг'!$B$2:$C$22, 2, FALSE))</f>
        <v>0.007</v>
      </c>
      <c r="F117" s="1">
        <v>3.07309E8</v>
      </c>
      <c r="G117" s="1">
        <v>3.41254E9</v>
      </c>
      <c r="H117" s="1">
        <v>5.95698E8</v>
      </c>
      <c r="I117" s="1">
        <v>0.0</v>
      </c>
      <c r="J117" s="1">
        <v>6.6899E7</v>
      </c>
      <c r="K117" s="1">
        <v>3.654253E9</v>
      </c>
      <c r="L117" s="1">
        <v>3.585299E9</v>
      </c>
      <c r="M117" s="1">
        <v>2.70514E8</v>
      </c>
      <c r="N117" s="1">
        <v>2.39962E8</v>
      </c>
      <c r="O117" s="1">
        <v>0.0</v>
      </c>
      <c r="P117" s="1">
        <v>0.0</v>
      </c>
      <c r="Q117" s="1">
        <v>5.390000000000001</v>
      </c>
      <c r="R117" s="1">
        <v>10.28</v>
      </c>
      <c r="S117" s="1">
        <v>0.78</v>
      </c>
      <c r="T117" s="1">
        <v>1.16</v>
      </c>
      <c r="U117" s="1">
        <v>1.58</v>
      </c>
      <c r="V117" s="1">
        <v>9.19</v>
      </c>
      <c r="W117" s="1">
        <v>8.82</v>
      </c>
      <c r="X117" s="1">
        <v>8.39</v>
      </c>
      <c r="Y117" s="1" t="s">
        <v>150</v>
      </c>
      <c r="Z117" s="1">
        <v>0.887059449788181</v>
      </c>
      <c r="AA117" s="1">
        <v>13.508554085925313</v>
      </c>
      <c r="AB117" s="1">
        <v>1.0</v>
      </c>
      <c r="AC117" s="1">
        <v>0.0</v>
      </c>
    </row>
    <row r="118">
      <c r="A118" s="1" t="s">
        <v>149</v>
      </c>
      <c r="B118" s="1">
        <v>42233.0</v>
      </c>
      <c r="C118" s="1" t="s">
        <v>38</v>
      </c>
      <c r="D118" s="4">
        <f>IFNA(VLOOKUP(C118, 'Рейтинг'!$A$2:$D$22, 4, FALSE), VLOOKUP(C118, 'Рейтинг'!$B$2:$D$22, 3, FALSE))</f>
        <v>4</v>
      </c>
      <c r="E118" s="5">
        <f>IFNA(VLOOKUP(C118, 'Рейтинг'!$A$2:$C$22, 3, FALSE), VLOOKUP(C118, 'Рейтинг'!$B$2:$C$22, 2, FALSE))</f>
        <v>0.007</v>
      </c>
      <c r="F118" s="1">
        <v>2.382888E9</v>
      </c>
      <c r="G118" s="1">
        <v>1.63558E9</v>
      </c>
      <c r="H118" s="1">
        <v>4.140342E9</v>
      </c>
      <c r="I118" s="1">
        <v>0.0</v>
      </c>
      <c r="J118" s="1">
        <v>2997000.0</v>
      </c>
      <c r="K118" s="1">
        <v>3.893534E9</v>
      </c>
      <c r="L118" s="1">
        <v>3.887191E9</v>
      </c>
      <c r="M118" s="1">
        <v>2.46808E8</v>
      </c>
      <c r="N118" s="1">
        <v>2.65046E8</v>
      </c>
      <c r="O118" s="1">
        <v>0.0</v>
      </c>
      <c r="P118" s="1">
        <v>0.0</v>
      </c>
      <c r="Q118" s="1">
        <v>12.909999999999997</v>
      </c>
      <c r="R118" s="1">
        <v>11.1</v>
      </c>
      <c r="S118" s="1">
        <v>0.72</v>
      </c>
      <c r="T118" s="1">
        <v>1.58</v>
      </c>
      <c r="U118" s="1">
        <v>2.16</v>
      </c>
      <c r="V118" s="1">
        <v>10.51</v>
      </c>
      <c r="W118" s="1">
        <v>11.16</v>
      </c>
      <c r="X118" s="1">
        <v>11.23</v>
      </c>
      <c r="Y118" s="1" t="s">
        <v>151</v>
      </c>
      <c r="Z118" s="1">
        <v>1.073895497714823</v>
      </c>
      <c r="AA118" s="1">
        <v>15.77555832874137</v>
      </c>
      <c r="AB118" s="1">
        <v>0.0</v>
      </c>
      <c r="AC118" s="1">
        <v>0.0</v>
      </c>
    </row>
    <row r="119">
      <c r="A119" s="1" t="s">
        <v>152</v>
      </c>
      <c r="B119" s="1">
        <v>39768.0</v>
      </c>
      <c r="C119" s="1" t="s">
        <v>69</v>
      </c>
      <c r="D119" s="4">
        <f>IFNA(VLOOKUP(C119, 'Рейтинг'!$A$2:$D$22, 4, FALSE), VLOOKUP(C119, 'Рейтинг'!$B$2:$D$22, 3, FALSE))</f>
        <v>15</v>
      </c>
      <c r="E119" s="5">
        <f>IFNA(VLOOKUP(C119, 'Рейтинг'!$A$2:$C$22, 3, FALSE), VLOOKUP(C119, 'Рейтинг'!$B$2:$C$22, 2, FALSE))</f>
        <v>0.4</v>
      </c>
      <c r="F119" s="1">
        <v>659000.0</v>
      </c>
      <c r="G119" s="1">
        <v>3.71075E8</v>
      </c>
      <c r="H119" s="1">
        <v>3.72444E8</v>
      </c>
      <c r="I119" s="1">
        <v>0.0</v>
      </c>
      <c r="J119" s="1">
        <v>401000.0</v>
      </c>
      <c r="K119" s="1">
        <v>3.41884E8</v>
      </c>
      <c r="L119" s="1">
        <v>3.41483E8</v>
      </c>
      <c r="M119" s="1">
        <v>3.056E7</v>
      </c>
      <c r="N119" s="1">
        <v>1.0932E7</v>
      </c>
      <c r="O119" s="1">
        <v>0.0</v>
      </c>
      <c r="P119" s="1">
        <v>0.0</v>
      </c>
      <c r="Q119" s="1">
        <v>13.280000000000001</v>
      </c>
      <c r="R119" s="1" t="e">
        <v>#N/A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s="1" t="e">
        <v>#N/A</v>
      </c>
      <c r="X119" s="1" t="e">
        <v>#N/A</v>
      </c>
      <c r="Y119" s="1" t="e">
        <v>#N/A</v>
      </c>
      <c r="Z119" s="1">
        <v>0.3577225130890052</v>
      </c>
      <c r="AA119" s="1">
        <v>11.187303664921465</v>
      </c>
      <c r="AB119" s="1">
        <v>0.0</v>
      </c>
      <c r="AC119" s="1">
        <v>0.0</v>
      </c>
    </row>
    <row r="120">
      <c r="A120" s="1" t="s">
        <v>153</v>
      </c>
      <c r="B120" s="1">
        <v>43119.0</v>
      </c>
      <c r="C120" s="1" t="s">
        <v>154</v>
      </c>
      <c r="D120" s="4">
        <f>IFNA(VLOOKUP(C120, 'Рейтинг'!$A$2:$D$22, 4, FALSE), VLOOKUP(C120, 'Рейтинг'!$B$2:$D$22, 3, FALSE))</f>
        <v>9</v>
      </c>
      <c r="E120" s="5">
        <f>IFNA(VLOOKUP(C120, 'Рейтинг'!$A$2:$C$22, 3, FALSE), VLOOKUP(C120, 'Рейтинг'!$B$2:$C$22, 2, FALSE))</f>
        <v>0.02</v>
      </c>
      <c r="F120" s="1">
        <v>1.15427E8</v>
      </c>
      <c r="G120" s="1">
        <v>7.7419342E10</v>
      </c>
      <c r="H120" s="1">
        <v>1.0163829E11</v>
      </c>
      <c r="I120" s="1">
        <v>0.0</v>
      </c>
      <c r="J120" s="1">
        <v>0.0</v>
      </c>
      <c r="K120" s="1">
        <v>9.8849296E10</v>
      </c>
      <c r="L120" s="1">
        <v>9.8317633E10</v>
      </c>
      <c r="M120" s="1">
        <v>2.788994E9</v>
      </c>
      <c r="N120" s="1">
        <v>4.9668E8</v>
      </c>
      <c r="O120" s="1">
        <v>2.9171493E10</v>
      </c>
      <c r="P120" s="1">
        <v>1.859092E9</v>
      </c>
      <c r="Q120" s="1">
        <v>4.260000000000005</v>
      </c>
      <c r="R120" s="1">
        <v>7.01</v>
      </c>
      <c r="S120" s="1">
        <v>2.06</v>
      </c>
      <c r="T120" s="1">
        <v>2.45</v>
      </c>
      <c r="U120" s="1">
        <v>2.64</v>
      </c>
      <c r="V120" s="1">
        <v>6.72</v>
      </c>
      <c r="W120" s="1">
        <v>6.86</v>
      </c>
      <c r="X120" s="1">
        <v>7.2</v>
      </c>
      <c r="Y120" s="1" t="s">
        <v>155</v>
      </c>
      <c r="Z120" s="1">
        <v>0.17808571836296527</v>
      </c>
      <c r="AA120" s="1">
        <v>35.442634871211624</v>
      </c>
      <c r="AB120" s="1">
        <v>1.0</v>
      </c>
      <c r="AC120" s="1">
        <v>0.0</v>
      </c>
    </row>
    <row r="121">
      <c r="A121" s="1" t="s">
        <v>156</v>
      </c>
      <c r="B121" s="1">
        <v>42240.0</v>
      </c>
      <c r="C121" s="1" t="s">
        <v>36</v>
      </c>
      <c r="D121" s="4">
        <f>IFNA(VLOOKUP(C121, 'Рейтинг'!$A$2:$D$22, 4, FALSE), VLOOKUP(C121, 'Рейтинг'!$B$2:$D$22, 3, FALSE))</f>
        <v>0</v>
      </c>
      <c r="E121" s="5">
        <f>IFNA(VLOOKUP(C121, 'Рейтинг'!$A$2:$C$22, 3, FALSE), VLOOKUP(C121, 'Рейтинг'!$B$2:$C$22, 2, FALSE))</f>
        <v>0</v>
      </c>
      <c r="F121" s="1">
        <v>2.11658E8</v>
      </c>
      <c r="G121" s="1">
        <v>5.6985683E10</v>
      </c>
      <c r="H121" s="1">
        <v>5.834565E10</v>
      </c>
      <c r="I121" s="1">
        <v>0.0</v>
      </c>
      <c r="J121" s="1">
        <v>0.0</v>
      </c>
      <c r="K121" s="1">
        <v>5.9513606E10</v>
      </c>
      <c r="L121" s="1">
        <v>5.8349933E10</v>
      </c>
      <c r="M121" s="1">
        <v>-1.167956E9</v>
      </c>
      <c r="N121" s="1">
        <v>-4.741316E9</v>
      </c>
      <c r="O121" s="1">
        <v>4.1579056E10</v>
      </c>
      <c r="P121" s="1">
        <v>2.514935E9</v>
      </c>
      <c r="Q121" s="1">
        <v>12.909999999999997</v>
      </c>
      <c r="R121" s="1">
        <v>11.0</v>
      </c>
      <c r="S121" s="1">
        <v>0.59</v>
      </c>
      <c r="T121" s="1">
        <v>1.39</v>
      </c>
      <c r="U121" s="1">
        <v>2.01</v>
      </c>
      <c r="V121" s="1">
        <v>11.22</v>
      </c>
      <c r="W121" s="1">
        <v>12.28</v>
      </c>
      <c r="X121" s="1">
        <v>12.25</v>
      </c>
      <c r="Y121" s="1" t="s">
        <v>157</v>
      </c>
      <c r="Z121" s="1">
        <v>4.059498816736247</v>
      </c>
      <c r="AA121" s="1">
        <v>-50.95534934535205</v>
      </c>
      <c r="AB121" s="1">
        <v>0.0</v>
      </c>
      <c r="AC121" s="1">
        <v>0.0</v>
      </c>
    </row>
    <row r="122">
      <c r="A122" s="1" t="s">
        <v>156</v>
      </c>
      <c r="B122" s="1">
        <v>42040.0</v>
      </c>
      <c r="C122" s="1" t="s">
        <v>38</v>
      </c>
      <c r="D122" s="4">
        <f>IFNA(VLOOKUP(C122, 'Рейтинг'!$A$2:$D$22, 4, FALSE), VLOOKUP(C122, 'Рейтинг'!$B$2:$D$22, 3, FALSE))</f>
        <v>4</v>
      </c>
      <c r="E122" s="5">
        <f>IFNA(VLOOKUP(C122, 'Рейтинг'!$A$2:$C$22, 3, FALSE), VLOOKUP(C122, 'Рейтинг'!$B$2:$C$22, 2, FALSE))</f>
        <v>0.007</v>
      </c>
      <c r="F122" s="1">
        <v>1.78817E8</v>
      </c>
      <c r="G122" s="1">
        <v>1.4392682E10</v>
      </c>
      <c r="H122" s="1">
        <v>1.4983246E10</v>
      </c>
      <c r="I122" s="1">
        <v>0.0</v>
      </c>
      <c r="J122" s="1">
        <v>0.0</v>
      </c>
      <c r="K122" s="1">
        <v>1.5556486E10</v>
      </c>
      <c r="L122" s="1">
        <v>1.5333981E10</v>
      </c>
      <c r="M122" s="1">
        <v>-5.7324E8</v>
      </c>
      <c r="N122" s="1">
        <v>-1.687869E9</v>
      </c>
      <c r="O122" s="1">
        <v>1.31126E8</v>
      </c>
      <c r="P122" s="1">
        <v>6.9793E7</v>
      </c>
      <c r="Q122" s="1">
        <v>12.909999999999997</v>
      </c>
      <c r="R122" s="1">
        <v>14.59</v>
      </c>
      <c r="S122" s="1">
        <v>0.52</v>
      </c>
      <c r="T122" s="1">
        <v>1.3</v>
      </c>
      <c r="U122" s="1">
        <v>1.83</v>
      </c>
      <c r="V122" s="1">
        <v>13.55</v>
      </c>
      <c r="W122" s="1">
        <v>13.94</v>
      </c>
      <c r="X122" s="1">
        <v>12.83</v>
      </c>
      <c r="Y122" s="1" t="s">
        <v>158</v>
      </c>
      <c r="Z122" s="1">
        <v>2.9444368850743143</v>
      </c>
      <c r="AA122" s="1">
        <v>-27.137823599190565</v>
      </c>
      <c r="AB122" s="1">
        <v>0.0</v>
      </c>
      <c r="AC122" s="1">
        <v>0.0</v>
      </c>
    </row>
    <row r="123">
      <c r="A123" s="1" t="s">
        <v>159</v>
      </c>
      <c r="B123" s="1">
        <v>42611.0</v>
      </c>
      <c r="C123" s="1" t="s">
        <v>36</v>
      </c>
      <c r="D123" s="4">
        <f>IFNA(VLOOKUP(C123, 'Рейтинг'!$A$2:$D$22, 4, FALSE), VLOOKUP(C123, 'Рейтинг'!$B$2:$D$22, 3, FALSE))</f>
        <v>0</v>
      </c>
      <c r="E123" s="5">
        <f>IFNA(VLOOKUP(C123, 'Рейтинг'!$A$2:$C$22, 3, FALSE), VLOOKUP(C123, 'Рейтинг'!$B$2:$C$22, 2, FALSE))</f>
        <v>0</v>
      </c>
      <c r="F123" s="1">
        <v>8.401245E9</v>
      </c>
      <c r="G123" s="1">
        <v>1.02555643E11</v>
      </c>
      <c r="H123" s="1">
        <v>1.10990173E11</v>
      </c>
      <c r="I123" s="1">
        <v>0.0</v>
      </c>
      <c r="J123" s="1">
        <v>0.0</v>
      </c>
      <c r="K123" s="1">
        <v>1.06531366E11</v>
      </c>
      <c r="L123" s="1">
        <v>1.0581144E11</v>
      </c>
      <c r="M123" s="1">
        <v>4.458807E9</v>
      </c>
      <c r="N123" s="1">
        <v>2.762364E9</v>
      </c>
      <c r="O123" s="1">
        <v>2.1551243E10</v>
      </c>
      <c r="P123" s="1">
        <v>1.5517746E10</v>
      </c>
      <c r="Q123" s="1">
        <v>5.390000000000001</v>
      </c>
      <c r="R123" s="1">
        <v>10.29</v>
      </c>
      <c r="S123" s="1">
        <v>0.81</v>
      </c>
      <c r="T123" s="1">
        <v>1.18</v>
      </c>
      <c r="U123" s="1">
        <v>1.57</v>
      </c>
      <c r="V123" s="1">
        <v>9.1</v>
      </c>
      <c r="W123" s="1">
        <v>8.79</v>
      </c>
      <c r="X123" s="1">
        <v>8.37</v>
      </c>
      <c r="Y123" s="1" t="s">
        <v>160</v>
      </c>
      <c r="Z123" s="1">
        <v>0.6195298428480982</v>
      </c>
      <c r="AA123" s="1">
        <v>23.89234743733021</v>
      </c>
      <c r="AB123" s="1">
        <v>0.0</v>
      </c>
      <c r="AC123" s="1">
        <v>0.0</v>
      </c>
    </row>
    <row r="124">
      <c r="A124" s="1" t="s">
        <v>159</v>
      </c>
      <c r="B124" s="1">
        <v>42310.0</v>
      </c>
      <c r="C124" s="1" t="s">
        <v>36</v>
      </c>
      <c r="D124" s="4">
        <f>IFNA(VLOOKUP(C124, 'Рейтинг'!$A$2:$D$22, 4, FALSE), VLOOKUP(C124, 'Рейтинг'!$B$2:$D$22, 3, FALSE))</f>
        <v>0</v>
      </c>
      <c r="E124" s="5">
        <f>IFNA(VLOOKUP(C124, 'Рейтинг'!$A$2:$C$22, 3, FALSE), VLOOKUP(C124, 'Рейтинг'!$B$2:$C$22, 2, FALSE))</f>
        <v>0</v>
      </c>
      <c r="F124" s="1">
        <v>2.104324E9</v>
      </c>
      <c r="G124" s="1">
        <v>9.1799067E10</v>
      </c>
      <c r="H124" s="1">
        <v>9.391987E10</v>
      </c>
      <c r="I124" s="1">
        <v>0.0</v>
      </c>
      <c r="J124" s="1">
        <v>0.0</v>
      </c>
      <c r="K124" s="1">
        <v>9.2318427E10</v>
      </c>
      <c r="L124" s="1">
        <v>9.1092012E10</v>
      </c>
      <c r="M124" s="1">
        <v>1.601443E9</v>
      </c>
      <c r="N124" s="1">
        <v>3.12898E8</v>
      </c>
      <c r="O124" s="1">
        <v>3.2326514E10</v>
      </c>
      <c r="P124" s="1">
        <v>1.4485358E10</v>
      </c>
      <c r="Q124" s="1">
        <v>12.909999999999997</v>
      </c>
      <c r="R124" s="1">
        <v>11.33</v>
      </c>
      <c r="S124" s="1">
        <v>0.77</v>
      </c>
      <c r="T124" s="1">
        <v>1.57</v>
      </c>
      <c r="U124" s="1">
        <v>2.2</v>
      </c>
      <c r="V124" s="1">
        <v>10.32</v>
      </c>
      <c r="W124" s="1">
        <v>10.14</v>
      </c>
      <c r="X124" s="1">
        <v>10.06</v>
      </c>
      <c r="Y124" s="1" t="s">
        <v>161</v>
      </c>
      <c r="Z124" s="1">
        <v>0.19538503711964772</v>
      </c>
      <c r="AA124" s="1">
        <v>57.64702646300867</v>
      </c>
      <c r="AB124" s="1">
        <v>0.0</v>
      </c>
      <c r="AC124" s="1">
        <v>0.0</v>
      </c>
    </row>
    <row r="125">
      <c r="A125" s="1" t="s">
        <v>162</v>
      </c>
      <c r="B125" s="1">
        <v>42181.0</v>
      </c>
      <c r="C125" s="1" t="s">
        <v>36</v>
      </c>
      <c r="D125" s="4">
        <f>IFNA(VLOOKUP(C125, 'Рейтинг'!$A$2:$D$22, 4, FALSE), VLOOKUP(C125, 'Рейтинг'!$B$2:$D$22, 3, FALSE))</f>
        <v>0</v>
      </c>
      <c r="E125" s="5">
        <f>IFNA(VLOOKUP(C125, 'Рейтинг'!$A$2:$C$22, 3, FALSE), VLOOKUP(C125, 'Рейтинг'!$B$2:$C$22, 2, FALSE))</f>
        <v>0</v>
      </c>
      <c r="F125" s="1">
        <v>1.6613026E10</v>
      </c>
      <c r="G125" s="1">
        <v>1.56650516E11</v>
      </c>
      <c r="H125" s="1">
        <v>1.75318992E11</v>
      </c>
      <c r="I125" s="1">
        <v>0.0</v>
      </c>
      <c r="J125" s="1">
        <v>1.521326E9</v>
      </c>
      <c r="K125" s="1">
        <v>1.7020184E11</v>
      </c>
      <c r="L125" s="1">
        <v>1.7020184E11</v>
      </c>
      <c r="M125" s="1">
        <v>3.59213E9</v>
      </c>
      <c r="N125" s="1">
        <v>2.0012402E10</v>
      </c>
      <c r="O125" s="1">
        <v>0.0</v>
      </c>
      <c r="P125" s="1">
        <v>0.0</v>
      </c>
      <c r="Q125" s="1">
        <v>12.909999999999997</v>
      </c>
      <c r="R125" s="1">
        <v>12.26</v>
      </c>
      <c r="S125" s="1">
        <v>0.72</v>
      </c>
      <c r="T125" s="1">
        <v>1.75</v>
      </c>
      <c r="U125" s="1">
        <v>2.49</v>
      </c>
      <c r="V125" s="1">
        <v>10.52</v>
      </c>
      <c r="W125" s="1">
        <v>11.07</v>
      </c>
      <c r="X125" s="1">
        <v>11.14</v>
      </c>
      <c r="Y125" s="1" t="s">
        <v>163</v>
      </c>
      <c r="Z125" s="1">
        <v>5.571179773560534</v>
      </c>
      <c r="AA125" s="1">
        <v>47.38187092337972</v>
      </c>
      <c r="AB125" s="1">
        <v>1.0</v>
      </c>
      <c r="AC125" s="1">
        <v>0.0</v>
      </c>
    </row>
    <row r="126">
      <c r="A126" s="1" t="s">
        <v>162</v>
      </c>
      <c r="B126" s="1">
        <v>42079.0</v>
      </c>
      <c r="C126" s="1" t="s">
        <v>36</v>
      </c>
      <c r="D126" s="4">
        <f>IFNA(VLOOKUP(C126, 'Рейтинг'!$A$2:$D$22, 4, FALSE), VLOOKUP(C126, 'Рейтинг'!$B$2:$D$22, 3, FALSE))</f>
        <v>0</v>
      </c>
      <c r="E126" s="5">
        <f>IFNA(VLOOKUP(C126, 'Рейтинг'!$A$2:$C$22, 3, FALSE), VLOOKUP(C126, 'Рейтинг'!$B$2:$C$22, 2, FALSE))</f>
        <v>0</v>
      </c>
      <c r="F126" s="1">
        <v>2.4338039E10</v>
      </c>
      <c r="G126" s="1">
        <v>2.23717614E11</v>
      </c>
      <c r="H126" s="1">
        <v>2.51577266E11</v>
      </c>
      <c r="I126" s="1">
        <v>0.0</v>
      </c>
      <c r="J126" s="1">
        <v>2.931507E9</v>
      </c>
      <c r="K126" s="1">
        <v>2.44577695E11</v>
      </c>
      <c r="L126" s="1">
        <v>2.44577695E11</v>
      </c>
      <c r="M126" s="1">
        <v>4.059568E9</v>
      </c>
      <c r="N126" s="1">
        <v>8.360462E9</v>
      </c>
      <c r="O126" s="1">
        <v>0.0</v>
      </c>
      <c r="P126" s="1">
        <v>0.0</v>
      </c>
      <c r="Q126" s="1">
        <v>12.909999999999997</v>
      </c>
      <c r="R126" s="1">
        <v>14.05</v>
      </c>
      <c r="S126" s="1">
        <v>0.66</v>
      </c>
      <c r="T126" s="1">
        <v>1.57</v>
      </c>
      <c r="U126" s="1">
        <v>2.1</v>
      </c>
      <c r="V126" s="1">
        <v>12.98</v>
      </c>
      <c r="W126" s="1">
        <v>13.59</v>
      </c>
      <c r="X126" s="1">
        <v>13.39</v>
      </c>
      <c r="Y126" s="1" t="s">
        <v>164</v>
      </c>
      <c r="Z126" s="1">
        <v>2.0594462267906337</v>
      </c>
      <c r="AA126" s="1">
        <v>60.24722211821553</v>
      </c>
      <c r="AB126" s="1">
        <v>1.0</v>
      </c>
      <c r="AC126" s="1">
        <v>0.0</v>
      </c>
    </row>
    <row r="127">
      <c r="A127" s="1" t="s">
        <v>165</v>
      </c>
      <c r="B127" s="1">
        <v>42949.0</v>
      </c>
      <c r="C127" s="1" t="s">
        <v>166</v>
      </c>
      <c r="D127" s="4">
        <f>IFNA(VLOOKUP(C127, 'Рейтинг'!$A$2:$D$22, 4, FALSE), VLOOKUP(C127, 'Рейтинг'!$B$2:$D$22, 3, FALSE))</f>
        <v>4</v>
      </c>
      <c r="E127" s="5">
        <f>IFNA(VLOOKUP(C127, 'Рейтинг'!$A$2:$C$22, 3, FALSE), VLOOKUP(C127, 'Рейтинг'!$B$2:$C$22, 2, FALSE))</f>
        <v>0.007</v>
      </c>
      <c r="F127" s="1">
        <v>1.77838E8</v>
      </c>
      <c r="G127" s="1">
        <v>1.819557E9</v>
      </c>
      <c r="H127" s="1">
        <v>2.01511E9</v>
      </c>
      <c r="I127" s="1">
        <v>0.0</v>
      </c>
      <c r="J127" s="1">
        <v>204000.0</v>
      </c>
      <c r="K127" s="1">
        <v>1.560029E9</v>
      </c>
      <c r="L127" s="1">
        <v>1.557447E9</v>
      </c>
      <c r="M127" s="1">
        <v>4.55081E8</v>
      </c>
      <c r="N127" s="1">
        <v>2.9993E7</v>
      </c>
      <c r="O127" s="1">
        <v>2.5915E7</v>
      </c>
      <c r="P127" s="1">
        <v>5.2927E7</v>
      </c>
      <c r="Q127" s="1">
        <v>2.510000000000005</v>
      </c>
      <c r="R127" s="1">
        <v>8.7</v>
      </c>
      <c r="S127" s="1">
        <v>1.36</v>
      </c>
      <c r="T127" s="1">
        <v>1.82</v>
      </c>
      <c r="U127" s="1">
        <v>2.27</v>
      </c>
      <c r="V127" s="1">
        <v>8.0</v>
      </c>
      <c r="W127" s="1">
        <v>8.03</v>
      </c>
      <c r="X127" s="1">
        <v>7.91</v>
      </c>
      <c r="Y127" s="1" t="s">
        <v>167</v>
      </c>
      <c r="Z127" s="1">
        <v>0.06590694843335582</v>
      </c>
      <c r="AA127" s="1">
        <v>3.428024901061569</v>
      </c>
      <c r="AB127" s="1">
        <v>0.0</v>
      </c>
      <c r="AC127" s="1">
        <v>0.0</v>
      </c>
    </row>
    <row r="128">
      <c r="A128" s="1" t="s">
        <v>165</v>
      </c>
      <c r="B128" s="1">
        <v>42759.0</v>
      </c>
      <c r="C128" s="1" t="s">
        <v>38</v>
      </c>
      <c r="D128" s="4">
        <f>IFNA(VLOOKUP(C128, 'Рейтинг'!$A$2:$D$22, 4, FALSE), VLOOKUP(C128, 'Рейтинг'!$B$2:$D$22, 3, FALSE))</f>
        <v>4</v>
      </c>
      <c r="E128" s="5">
        <f>IFNA(VLOOKUP(C128, 'Рейтинг'!$A$2:$C$22, 3, FALSE), VLOOKUP(C128, 'Рейтинг'!$B$2:$C$22, 2, FALSE))</f>
        <v>0.007</v>
      </c>
      <c r="F128" s="1">
        <v>4.61909E8</v>
      </c>
      <c r="G128" s="1">
        <v>1.387707E9</v>
      </c>
      <c r="H128" s="1">
        <v>1.853148E9</v>
      </c>
      <c r="I128" s="1">
        <v>0.0</v>
      </c>
      <c r="J128" s="1">
        <v>349000.0</v>
      </c>
      <c r="K128" s="1">
        <v>1.51563E9</v>
      </c>
      <c r="L128" s="1">
        <v>1.507477E9</v>
      </c>
      <c r="M128" s="1">
        <v>3.37518E8</v>
      </c>
      <c r="N128" s="1">
        <v>1.49556E8</v>
      </c>
      <c r="O128" s="1">
        <v>0.0</v>
      </c>
      <c r="P128" s="1">
        <v>0.0</v>
      </c>
      <c r="Q128" s="1">
        <v>2.510000000000005</v>
      </c>
      <c r="R128" s="1">
        <v>9.82</v>
      </c>
      <c r="S128" s="1">
        <v>1.21</v>
      </c>
      <c r="T128" s="1">
        <v>1.94</v>
      </c>
      <c r="U128" s="1">
        <v>2.47</v>
      </c>
      <c r="V128" s="1">
        <v>8.33</v>
      </c>
      <c r="W128" s="1">
        <v>7.99</v>
      </c>
      <c r="X128" s="1">
        <v>8.03</v>
      </c>
      <c r="Y128" s="1" t="s">
        <v>168</v>
      </c>
      <c r="Z128" s="1">
        <v>0.44310525660853645</v>
      </c>
      <c r="AA128" s="1">
        <v>4.490516061365616</v>
      </c>
      <c r="AB128" s="1">
        <v>0.0</v>
      </c>
      <c r="AC128" s="1">
        <v>0.0</v>
      </c>
    </row>
    <row r="129">
      <c r="A129" s="1" t="s">
        <v>165</v>
      </c>
      <c r="B129" s="1">
        <v>42144.0</v>
      </c>
      <c r="C129" s="1" t="s">
        <v>40</v>
      </c>
      <c r="D129" s="4">
        <f>IFNA(VLOOKUP(C129, 'Рейтинг'!$A$2:$D$22, 4, FALSE), VLOOKUP(C129, 'Рейтинг'!$B$2:$D$22, 3, FALSE))</f>
        <v>8</v>
      </c>
      <c r="E129" s="5">
        <f>IFNA(VLOOKUP(C129, 'Рейтинг'!$A$2:$C$22, 3, FALSE), VLOOKUP(C129, 'Рейтинг'!$B$2:$C$22, 2, FALSE))</f>
        <v>0.02</v>
      </c>
      <c r="F129" s="1">
        <v>1.52404E8</v>
      </c>
      <c r="G129" s="1">
        <v>1.393532E9</v>
      </c>
      <c r="H129" s="1">
        <v>1.702165E9</v>
      </c>
      <c r="I129" s="1">
        <v>0.0</v>
      </c>
      <c r="J129" s="1">
        <v>1.6892E7</v>
      </c>
      <c r="K129" s="1">
        <v>1.473074E9</v>
      </c>
      <c r="L129" s="1">
        <v>1.473074E9</v>
      </c>
      <c r="M129" s="1">
        <v>2.11234E8</v>
      </c>
      <c r="N129" s="1">
        <v>-7233000.0</v>
      </c>
      <c r="O129" s="1">
        <v>0.0</v>
      </c>
      <c r="P129" s="1">
        <v>0.0</v>
      </c>
      <c r="Q129" s="1">
        <v>12.909999999999997</v>
      </c>
      <c r="R129" s="1">
        <v>12.43</v>
      </c>
      <c r="S129" s="1">
        <v>0.6</v>
      </c>
      <c r="T129" s="1">
        <v>1.57</v>
      </c>
      <c r="U129" s="1">
        <v>2.26</v>
      </c>
      <c r="V129" s="1">
        <v>10.64</v>
      </c>
      <c r="W129" s="1">
        <v>10.7</v>
      </c>
      <c r="X129" s="1">
        <v>10.64</v>
      </c>
      <c r="Y129" s="1" t="s">
        <v>169</v>
      </c>
      <c r="Z129" s="1">
        <v>-0.03424164670460248</v>
      </c>
      <c r="AA129" s="1">
        <v>6.97365954344471</v>
      </c>
      <c r="AB129" s="1">
        <v>0.0</v>
      </c>
      <c r="AC129" s="1">
        <v>0.0</v>
      </c>
    </row>
    <row r="130">
      <c r="A130" s="1" t="s">
        <v>165</v>
      </c>
      <c r="B130" s="1">
        <v>41750.0</v>
      </c>
      <c r="C130" s="1" t="s">
        <v>40</v>
      </c>
      <c r="D130" s="4">
        <f>IFNA(VLOOKUP(C130, 'Рейтинг'!$A$2:$D$22, 4, FALSE), VLOOKUP(C130, 'Рейтинг'!$B$2:$D$22, 3, FALSE))</f>
        <v>8</v>
      </c>
      <c r="E130" s="5">
        <f>IFNA(VLOOKUP(C130, 'Рейтинг'!$A$2:$C$22, 3, FALSE), VLOOKUP(C130, 'Рейтинг'!$B$2:$C$22, 2, FALSE))</f>
        <v>0.02</v>
      </c>
      <c r="F130" s="1">
        <v>1.3252E8</v>
      </c>
      <c r="G130" s="1">
        <v>1.33986E9</v>
      </c>
      <c r="H130" s="1">
        <v>1.618402E9</v>
      </c>
      <c r="I130" s="1">
        <v>0.0</v>
      </c>
      <c r="J130" s="1">
        <v>1.1104E7</v>
      </c>
      <c r="K130" s="1">
        <v>1.484912E9</v>
      </c>
      <c r="L130" s="1">
        <v>1.484912E9</v>
      </c>
      <c r="M130" s="1">
        <v>1.22271E8</v>
      </c>
      <c r="N130" s="1">
        <v>9.8242E7</v>
      </c>
      <c r="O130" s="1">
        <v>0.0</v>
      </c>
      <c r="P130" s="1">
        <v>0.0</v>
      </c>
      <c r="Q130" s="1">
        <v>11.349999999999994</v>
      </c>
      <c r="R130" s="1">
        <v>7.9</v>
      </c>
      <c r="S130" s="1">
        <v>0.42</v>
      </c>
      <c r="T130" s="1">
        <v>1.74</v>
      </c>
      <c r="U130" s="1">
        <v>2.73</v>
      </c>
      <c r="V130" s="1">
        <v>7.39</v>
      </c>
      <c r="W130" s="1">
        <v>8.26</v>
      </c>
      <c r="X130" s="1">
        <v>8.88</v>
      </c>
      <c r="Y130" s="1" t="s">
        <v>170</v>
      </c>
      <c r="Z130" s="1">
        <v>0.8034775212437946</v>
      </c>
      <c r="AA130" s="1">
        <v>12.144433267087045</v>
      </c>
      <c r="AB130" s="1">
        <v>0.0</v>
      </c>
      <c r="AC130" s="1">
        <v>0.0</v>
      </c>
    </row>
    <row r="131">
      <c r="A131" s="1" t="s">
        <v>171</v>
      </c>
      <c r="B131" s="1">
        <v>42962.0</v>
      </c>
      <c r="C131" s="1" t="s">
        <v>172</v>
      </c>
      <c r="D131" s="4">
        <f>IFNA(VLOOKUP(C131, 'Рейтинг'!$A$2:$D$22, 4, FALSE), VLOOKUP(C131, 'Рейтинг'!$B$2:$D$22, 3, FALSE))</f>
        <v>12</v>
      </c>
      <c r="E131" s="5">
        <f>IFNA(VLOOKUP(C131, 'Рейтинг'!$A$2:$C$22, 3, FALSE), VLOOKUP(C131, 'Рейтинг'!$B$2:$C$22, 2, FALSE))</f>
        <v>0.1</v>
      </c>
      <c r="F131" s="1">
        <v>2.5201596E10</v>
      </c>
      <c r="G131" s="1">
        <v>2.49921712E11</v>
      </c>
      <c r="H131" s="1">
        <v>2.93262644E11</v>
      </c>
      <c r="I131" s="1">
        <v>0.0</v>
      </c>
      <c r="J131" s="1">
        <v>0.0</v>
      </c>
      <c r="K131" s="1">
        <v>2.84315019E11</v>
      </c>
      <c r="L131" s="1">
        <v>2.81319887E11</v>
      </c>
      <c r="M131" s="1">
        <v>8.947625E9</v>
      </c>
      <c r="N131" s="1">
        <v>3.426275E9</v>
      </c>
      <c r="O131" s="1">
        <v>4.132666E10</v>
      </c>
      <c r="P131" s="1">
        <v>6.346461E9</v>
      </c>
      <c r="Q131" s="1">
        <v>2.510000000000005</v>
      </c>
      <c r="R131" s="1">
        <v>8.33</v>
      </c>
      <c r="S131" s="1">
        <v>1.35</v>
      </c>
      <c r="T131" s="1">
        <v>1.83</v>
      </c>
      <c r="U131" s="1">
        <v>2.27</v>
      </c>
      <c r="V131" s="1">
        <v>7.83</v>
      </c>
      <c r="W131" s="1">
        <v>7.88</v>
      </c>
      <c r="X131" s="1">
        <v>7.81</v>
      </c>
      <c r="Y131" s="1" t="s">
        <v>173</v>
      </c>
      <c r="Z131" s="1">
        <v>0.38292563669130075</v>
      </c>
      <c r="AA131" s="1">
        <v>31.77547326804599</v>
      </c>
      <c r="AB131" s="1">
        <v>1.0</v>
      </c>
      <c r="AC131" s="1">
        <v>0.0</v>
      </c>
    </row>
    <row r="132">
      <c r="A132" s="1" t="s">
        <v>171</v>
      </c>
      <c r="B132" s="1">
        <v>42948.0</v>
      </c>
      <c r="C132" s="1" t="s">
        <v>172</v>
      </c>
      <c r="D132" s="4">
        <f>IFNA(VLOOKUP(C132, 'Рейтинг'!$A$2:$D$22, 4, FALSE), VLOOKUP(C132, 'Рейтинг'!$B$2:$D$22, 3, FALSE))</f>
        <v>12</v>
      </c>
      <c r="E132" s="5">
        <f>IFNA(VLOOKUP(C132, 'Рейтинг'!$A$2:$C$22, 3, FALSE), VLOOKUP(C132, 'Рейтинг'!$B$2:$C$22, 2, FALSE))</f>
        <v>0.1</v>
      </c>
      <c r="F132" s="1">
        <v>2.5201596E10</v>
      </c>
      <c r="G132" s="1">
        <v>2.49921712E11</v>
      </c>
      <c r="H132" s="1">
        <v>2.93262644E11</v>
      </c>
      <c r="I132" s="1">
        <v>0.0</v>
      </c>
      <c r="J132" s="1">
        <v>0.0</v>
      </c>
      <c r="K132" s="1">
        <v>2.84315019E11</v>
      </c>
      <c r="L132" s="1">
        <v>2.81319887E11</v>
      </c>
      <c r="M132" s="1">
        <v>8.947625E9</v>
      </c>
      <c r="N132" s="1">
        <v>3.426275E9</v>
      </c>
      <c r="O132" s="1">
        <v>4.132666E10</v>
      </c>
      <c r="P132" s="1">
        <v>6.346461E9</v>
      </c>
      <c r="Q132" s="1">
        <v>2.510000000000005</v>
      </c>
      <c r="R132" s="1">
        <v>8.9</v>
      </c>
      <c r="S132" s="1">
        <v>1.34</v>
      </c>
      <c r="T132" s="1">
        <v>1.8</v>
      </c>
      <c r="U132" s="1">
        <v>2.26</v>
      </c>
      <c r="V132" s="1">
        <v>8.02</v>
      </c>
      <c r="W132" s="1">
        <v>8.03</v>
      </c>
      <c r="X132" s="1">
        <v>7.9</v>
      </c>
      <c r="Y132" s="1" t="s">
        <v>174</v>
      </c>
      <c r="Z132" s="1">
        <v>0.38292563669130075</v>
      </c>
      <c r="AA132" s="1">
        <v>31.77547326804599</v>
      </c>
      <c r="AB132" s="1">
        <v>1.0</v>
      </c>
      <c r="AC132" s="1">
        <v>0.0</v>
      </c>
    </row>
    <row r="133">
      <c r="A133" s="1" t="s">
        <v>171</v>
      </c>
      <c r="B133" s="1">
        <v>42734.0</v>
      </c>
      <c r="C133" s="1" t="s">
        <v>40</v>
      </c>
      <c r="D133" s="4">
        <f>IFNA(VLOOKUP(C133, 'Рейтинг'!$A$2:$D$22, 4, FALSE), VLOOKUP(C133, 'Рейтинг'!$B$2:$D$22, 3, FALSE))</f>
        <v>8</v>
      </c>
      <c r="E133" s="5">
        <f>IFNA(VLOOKUP(C133, 'Рейтинг'!$A$2:$C$22, 3, FALSE), VLOOKUP(C133, 'Рейтинг'!$B$2:$C$22, 2, FALSE))</f>
        <v>0.02</v>
      </c>
      <c r="F133" s="1">
        <v>2.9290999E10</v>
      </c>
      <c r="G133" s="1">
        <v>2.30720025E11</v>
      </c>
      <c r="H133" s="1">
        <v>2.64147662E11</v>
      </c>
      <c r="I133" s="1">
        <v>0.0</v>
      </c>
      <c r="J133" s="1">
        <v>0.0</v>
      </c>
      <c r="K133" s="1">
        <v>2.59201664E11</v>
      </c>
      <c r="L133" s="1">
        <v>2.57774559E11</v>
      </c>
      <c r="M133" s="1">
        <v>4.945998E9</v>
      </c>
      <c r="N133" s="1">
        <v>3.623584E9</v>
      </c>
      <c r="O133" s="1">
        <v>3.1651015E10</v>
      </c>
      <c r="P133" s="1">
        <v>2.4007767E10</v>
      </c>
      <c r="Q133" s="1">
        <v>5.390000000000001</v>
      </c>
      <c r="R133" s="1" t="e">
        <v>#N/A</v>
      </c>
      <c r="S133" s="1">
        <v>1.2</v>
      </c>
      <c r="T133" s="1">
        <v>1.93</v>
      </c>
      <c r="U133" s="1">
        <v>2.45</v>
      </c>
      <c r="V133" s="1">
        <v>8.45</v>
      </c>
      <c r="W133" s="1">
        <v>8.3</v>
      </c>
      <c r="X133" s="1">
        <v>8.35</v>
      </c>
      <c r="Y133" s="1" t="s">
        <v>175</v>
      </c>
      <c r="Z133" s="1">
        <v>0.7326294915606517</v>
      </c>
      <c r="AA133" s="1">
        <v>52.406342258933385</v>
      </c>
      <c r="AB133" s="1">
        <v>1.0</v>
      </c>
      <c r="AC133" s="1">
        <v>0.0</v>
      </c>
    </row>
    <row r="134">
      <c r="A134" s="1" t="s">
        <v>171</v>
      </c>
      <c r="B134" s="1">
        <v>42537.0</v>
      </c>
      <c r="C134" s="1" t="s">
        <v>40</v>
      </c>
      <c r="D134" s="4">
        <f>IFNA(VLOOKUP(C134, 'Рейтинг'!$A$2:$D$22, 4, FALSE), VLOOKUP(C134, 'Рейтинг'!$B$2:$D$22, 3, FALSE))</f>
        <v>8</v>
      </c>
      <c r="E134" s="5">
        <f>IFNA(VLOOKUP(C134, 'Рейтинг'!$A$2:$C$22, 3, FALSE), VLOOKUP(C134, 'Рейтинг'!$B$2:$C$22, 2, FALSE))</f>
        <v>0.02</v>
      </c>
      <c r="F134" s="1">
        <v>2.1699563E10</v>
      </c>
      <c r="G134" s="1">
        <v>2.12450219E11</v>
      </c>
      <c r="H134" s="1">
        <v>2.39505075E11</v>
      </c>
      <c r="I134" s="1">
        <v>0.0</v>
      </c>
      <c r="J134" s="1">
        <v>8.5598E7</v>
      </c>
      <c r="K134" s="1">
        <v>2.36865561E11</v>
      </c>
      <c r="L134" s="1">
        <v>2.36698884E11</v>
      </c>
      <c r="M134" s="1">
        <v>2.639514E9</v>
      </c>
      <c r="N134" s="1">
        <v>3.048267E9</v>
      </c>
      <c r="O134" s="1">
        <v>0.0</v>
      </c>
      <c r="P134" s="1">
        <v>0.0</v>
      </c>
      <c r="Q134" s="1">
        <v>5.390000000000001</v>
      </c>
      <c r="R134" s="1">
        <v>10.36</v>
      </c>
      <c r="S134" s="1">
        <v>0.7</v>
      </c>
      <c r="T134" s="1">
        <v>1.1</v>
      </c>
      <c r="U134" s="1">
        <v>1.57</v>
      </c>
      <c r="V134" s="1">
        <v>9.78</v>
      </c>
      <c r="W134" s="1">
        <v>9.22</v>
      </c>
      <c r="X134" s="1">
        <v>8.85</v>
      </c>
      <c r="Y134" s="1" t="s">
        <v>176</v>
      </c>
      <c r="Z134" s="1">
        <v>1.1548591899872476</v>
      </c>
      <c r="AA134" s="1">
        <v>89.73832341862934</v>
      </c>
      <c r="AB134" s="1">
        <v>1.0</v>
      </c>
      <c r="AC134" s="1">
        <v>0.0</v>
      </c>
    </row>
    <row r="135">
      <c r="A135" s="1" t="s">
        <v>171</v>
      </c>
      <c r="B135" s="1">
        <v>42305.0</v>
      </c>
      <c r="C135" s="1" t="s">
        <v>38</v>
      </c>
      <c r="D135" s="4">
        <f>IFNA(VLOOKUP(C135, 'Рейтинг'!$A$2:$D$22, 4, FALSE), VLOOKUP(C135, 'Рейтинг'!$B$2:$D$22, 3, FALSE))</f>
        <v>4</v>
      </c>
      <c r="E135" s="5">
        <f>IFNA(VLOOKUP(C135, 'Рейтинг'!$A$2:$C$22, 3, FALSE), VLOOKUP(C135, 'Рейтинг'!$B$2:$C$22, 2, FALSE))</f>
        <v>0.007</v>
      </c>
      <c r="F135" s="1">
        <v>2.3685179E10</v>
      </c>
      <c r="G135" s="1">
        <v>0.0</v>
      </c>
      <c r="H135" s="1">
        <v>1.65102132E11</v>
      </c>
      <c r="I135" s="1">
        <v>0.0</v>
      </c>
      <c r="J135" s="1">
        <v>7.37611E8</v>
      </c>
      <c r="K135" s="1">
        <v>1.64677441E11</v>
      </c>
      <c r="L135" s="1">
        <v>1.63923833E11</v>
      </c>
      <c r="M135" s="1">
        <v>4.24691E8</v>
      </c>
      <c r="N135" s="1">
        <v>9.443526E9</v>
      </c>
      <c r="O135" s="1">
        <v>0.0</v>
      </c>
      <c r="P135" s="1">
        <v>0.0</v>
      </c>
      <c r="Q135" s="1">
        <v>12.909999999999997</v>
      </c>
      <c r="R135" s="1">
        <v>11.42</v>
      </c>
      <c r="S135" s="1">
        <v>0.73</v>
      </c>
      <c r="T135" s="1">
        <v>1.47</v>
      </c>
      <c r="U135" s="1">
        <v>2.1</v>
      </c>
      <c r="V135" s="1">
        <v>10.28</v>
      </c>
      <c r="W135" s="1">
        <v>10.04</v>
      </c>
      <c r="X135" s="1">
        <v>9.99</v>
      </c>
      <c r="Y135" s="1" t="s">
        <v>177</v>
      </c>
      <c r="Z135" s="1">
        <v>22.2362282224017</v>
      </c>
      <c r="AA135" s="1">
        <v>387.75825482527296</v>
      </c>
      <c r="AB135" s="1">
        <v>1.0</v>
      </c>
      <c r="AC135" s="1">
        <v>0.0</v>
      </c>
    </row>
    <row r="136">
      <c r="A136" s="1" t="s">
        <v>178</v>
      </c>
      <c r="B136" s="1">
        <v>42971.0</v>
      </c>
      <c r="C136" s="1" t="s">
        <v>166</v>
      </c>
      <c r="D136" s="4">
        <f>IFNA(VLOOKUP(C136, 'Рейтинг'!$A$2:$D$22, 4, FALSE), VLOOKUP(C136, 'Рейтинг'!$B$2:$D$22, 3, FALSE))</f>
        <v>4</v>
      </c>
      <c r="E136" s="5">
        <f>IFNA(VLOOKUP(C136, 'Рейтинг'!$A$2:$C$22, 3, FALSE), VLOOKUP(C136, 'Рейтинг'!$B$2:$C$22, 2, FALSE))</f>
        <v>0.007</v>
      </c>
      <c r="F136" s="1">
        <v>1.05259E8</v>
      </c>
      <c r="G136" s="1">
        <v>6.461581E9</v>
      </c>
      <c r="H136" s="1">
        <v>7.259206E9</v>
      </c>
      <c r="I136" s="1">
        <v>0.0</v>
      </c>
      <c r="J136" s="1">
        <v>0.0</v>
      </c>
      <c r="K136" s="1">
        <v>6.630136E9</v>
      </c>
      <c r="L136" s="1">
        <v>6.613253E9</v>
      </c>
      <c r="M136" s="1">
        <v>6.2907E8</v>
      </c>
      <c r="N136" s="1">
        <v>4.27929E8</v>
      </c>
      <c r="O136" s="1">
        <v>4.22145E8</v>
      </c>
      <c r="P136" s="1">
        <v>1.025526E9</v>
      </c>
      <c r="Q136" s="1">
        <v>2.510000000000005</v>
      </c>
      <c r="R136" s="1">
        <v>8.37</v>
      </c>
      <c r="S136" s="1">
        <v>1.33</v>
      </c>
      <c r="T136" s="1">
        <v>1.78</v>
      </c>
      <c r="U136" s="1">
        <v>2.19</v>
      </c>
      <c r="V136" s="1">
        <v>7.85</v>
      </c>
      <c r="W136" s="1">
        <v>7.78</v>
      </c>
      <c r="X136" s="1">
        <v>7.77</v>
      </c>
      <c r="Y136" s="1" t="s">
        <v>179</v>
      </c>
      <c r="Z136" s="1">
        <v>0.6802565692212313</v>
      </c>
      <c r="AA136" s="1">
        <v>10.5395838300984</v>
      </c>
      <c r="AB136" s="1">
        <v>1.0</v>
      </c>
      <c r="AC136" s="1">
        <v>0.0</v>
      </c>
    </row>
    <row r="137">
      <c r="A137" s="1" t="s">
        <v>178</v>
      </c>
      <c r="B137" s="1">
        <v>42626.0</v>
      </c>
      <c r="C137" s="1" t="s">
        <v>38</v>
      </c>
      <c r="D137" s="4">
        <f>IFNA(VLOOKUP(C137, 'Рейтинг'!$A$2:$D$22, 4, FALSE), VLOOKUP(C137, 'Рейтинг'!$B$2:$D$22, 3, FALSE))</f>
        <v>4</v>
      </c>
      <c r="E137" s="5">
        <f>IFNA(VLOOKUP(C137, 'Рейтинг'!$A$2:$C$22, 3, FALSE), VLOOKUP(C137, 'Рейтинг'!$B$2:$C$22, 2, FALSE))</f>
        <v>0.007</v>
      </c>
      <c r="F137" s="1">
        <v>5.8623E7</v>
      </c>
      <c r="G137" s="1">
        <v>6.538799E9</v>
      </c>
      <c r="H137" s="1">
        <v>7.920325E9</v>
      </c>
      <c r="I137" s="1">
        <v>0.0</v>
      </c>
      <c r="J137" s="1">
        <v>4.58241E8</v>
      </c>
      <c r="K137" s="1">
        <v>7.677438E9</v>
      </c>
      <c r="L137" s="1">
        <v>7.216634E9</v>
      </c>
      <c r="M137" s="1">
        <v>2.42887E8</v>
      </c>
      <c r="N137" s="1">
        <v>-1.73223E8</v>
      </c>
      <c r="O137" s="1">
        <v>0.0</v>
      </c>
      <c r="P137" s="1">
        <v>0.0</v>
      </c>
      <c r="Q137" s="1">
        <v>5.390000000000001</v>
      </c>
      <c r="R137" s="1">
        <v>10.38</v>
      </c>
      <c r="S137" s="1">
        <v>0.8</v>
      </c>
      <c r="T137" s="1">
        <v>1.26</v>
      </c>
      <c r="U137" s="1">
        <v>1.73</v>
      </c>
      <c r="V137" s="1">
        <v>8.9</v>
      </c>
      <c r="W137" s="1">
        <v>8.42</v>
      </c>
      <c r="X137" s="1">
        <v>8.13</v>
      </c>
      <c r="Y137" s="1" t="s">
        <v>180</v>
      </c>
      <c r="Z137" s="1">
        <v>-0.7131834968524458</v>
      </c>
      <c r="AA137" s="1">
        <v>31.60909394080375</v>
      </c>
      <c r="AB137" s="1">
        <v>1.0</v>
      </c>
      <c r="AC137" s="1">
        <v>0.0</v>
      </c>
    </row>
    <row r="138">
      <c r="A138" s="1" t="s">
        <v>178</v>
      </c>
      <c r="B138" s="1">
        <v>42327.0</v>
      </c>
      <c r="C138" s="1" t="s">
        <v>40</v>
      </c>
      <c r="D138" s="4">
        <f>IFNA(VLOOKUP(C138, 'Рейтинг'!$A$2:$D$22, 4, FALSE), VLOOKUP(C138, 'Рейтинг'!$B$2:$D$22, 3, FALSE))</f>
        <v>8</v>
      </c>
      <c r="E138" s="5">
        <f>IFNA(VLOOKUP(C138, 'Рейтинг'!$A$2:$C$22, 3, FALSE), VLOOKUP(C138, 'Рейтинг'!$B$2:$C$22, 2, FALSE))</f>
        <v>0.02</v>
      </c>
      <c r="F138" s="1">
        <v>1.417E8</v>
      </c>
      <c r="G138" s="1">
        <v>5.452911E9</v>
      </c>
      <c r="H138" s="1">
        <v>6.678286E9</v>
      </c>
      <c r="I138" s="1">
        <v>0.0</v>
      </c>
      <c r="J138" s="1">
        <v>4.32168E8</v>
      </c>
      <c r="K138" s="1">
        <v>6.468763E9</v>
      </c>
      <c r="L138" s="1">
        <v>6.035115E9</v>
      </c>
      <c r="M138" s="1">
        <v>2.09533E8</v>
      </c>
      <c r="N138" s="1">
        <v>6.04475E8</v>
      </c>
      <c r="O138" s="1">
        <v>0.0</v>
      </c>
      <c r="P138" s="1">
        <v>0.0</v>
      </c>
      <c r="Q138" s="1">
        <v>12.909999999999997</v>
      </c>
      <c r="R138" s="1">
        <v>11.67</v>
      </c>
      <c r="S138" s="1">
        <v>0.91</v>
      </c>
      <c r="T138" s="1">
        <v>1.68</v>
      </c>
      <c r="U138" s="1">
        <v>2.24</v>
      </c>
      <c r="V138" s="1">
        <v>10.17</v>
      </c>
      <c r="W138" s="1">
        <v>9.95</v>
      </c>
      <c r="X138" s="1">
        <v>9.54</v>
      </c>
      <c r="Y138" s="1" t="s">
        <v>181</v>
      </c>
      <c r="Z138" s="1">
        <v>2.8848677773906735</v>
      </c>
      <c r="AA138" s="1">
        <v>30.87228742011998</v>
      </c>
      <c r="AB138" s="1">
        <v>1.0</v>
      </c>
      <c r="AC138" s="1">
        <v>0.0</v>
      </c>
    </row>
    <row r="139">
      <c r="A139" s="1" t="s">
        <v>178</v>
      </c>
      <c r="B139" s="1">
        <v>41953.0</v>
      </c>
      <c r="C139" s="1" t="s">
        <v>40</v>
      </c>
      <c r="D139" s="4">
        <f>IFNA(VLOOKUP(C139, 'Рейтинг'!$A$2:$D$22, 4, FALSE), VLOOKUP(C139, 'Рейтинг'!$B$2:$D$22, 3, FALSE))</f>
        <v>8</v>
      </c>
      <c r="E139" s="5">
        <f>IFNA(VLOOKUP(C139, 'Рейтинг'!$A$2:$C$22, 3, FALSE), VLOOKUP(C139, 'Рейтинг'!$B$2:$C$22, 2, FALSE))</f>
        <v>0.02</v>
      </c>
      <c r="F139" s="1">
        <v>5479000.0</v>
      </c>
      <c r="G139" s="1">
        <v>4.673928E9</v>
      </c>
      <c r="H139" s="1">
        <v>5.756223E9</v>
      </c>
      <c r="I139" s="1">
        <v>0.0</v>
      </c>
      <c r="J139" s="1">
        <v>3.68321E8</v>
      </c>
      <c r="K139" s="1">
        <v>5.583443E9</v>
      </c>
      <c r="L139" s="1">
        <v>5.214872E9</v>
      </c>
      <c r="M139" s="1">
        <v>1.7278E8</v>
      </c>
      <c r="N139" s="1">
        <v>-2.3841E7</v>
      </c>
      <c r="O139" s="1">
        <v>0.0</v>
      </c>
      <c r="P139" s="1">
        <v>0.0</v>
      </c>
      <c r="Q139" s="1">
        <v>11.349999999999994</v>
      </c>
      <c r="R139" s="1">
        <v>10.02</v>
      </c>
      <c r="S139" s="1">
        <v>0.55</v>
      </c>
      <c r="T139" s="1">
        <v>1.65</v>
      </c>
      <c r="U139" s="1">
        <v>2.38</v>
      </c>
      <c r="V139" s="1">
        <v>9.64</v>
      </c>
      <c r="W139" s="1">
        <v>10.3</v>
      </c>
      <c r="X139" s="1">
        <v>10.08</v>
      </c>
      <c r="Y139" s="1" t="s">
        <v>182</v>
      </c>
      <c r="Z139" s="1">
        <v>-0.13798472045375623</v>
      </c>
      <c r="AA139" s="1">
        <v>32.31533163560597</v>
      </c>
      <c r="AB139" s="1">
        <v>0.0</v>
      </c>
      <c r="AC139" s="1">
        <v>0.0</v>
      </c>
    </row>
    <row r="140">
      <c r="A140" s="1" t="s">
        <v>178</v>
      </c>
      <c r="B140" s="1">
        <v>41465.0</v>
      </c>
      <c r="C140" s="1" t="s">
        <v>40</v>
      </c>
      <c r="D140" s="4">
        <f>IFNA(VLOOKUP(C140, 'Рейтинг'!$A$2:$D$22, 4, FALSE), VLOOKUP(C140, 'Рейтинг'!$B$2:$D$22, 3, FALSE))</f>
        <v>8</v>
      </c>
      <c r="E140" s="5">
        <f>IFNA(VLOOKUP(C140, 'Рейтинг'!$A$2:$C$22, 3, FALSE), VLOOKUP(C140, 'Рейтинг'!$B$2:$C$22, 2, FALSE))</f>
        <v>0.02</v>
      </c>
      <c r="F140" s="1">
        <v>7944000.0</v>
      </c>
      <c r="G140" s="1">
        <v>4.296203E9</v>
      </c>
      <c r="H140" s="1">
        <v>5.314862E9</v>
      </c>
      <c r="I140" s="1">
        <v>0.0</v>
      </c>
      <c r="J140" s="1">
        <v>3.08287E8</v>
      </c>
      <c r="K140" s="1">
        <v>5.210402E9</v>
      </c>
      <c r="L140" s="1">
        <v>4.902115E9</v>
      </c>
      <c r="M140" s="1">
        <v>1.0446E8</v>
      </c>
      <c r="N140" s="1">
        <v>2.49005E8</v>
      </c>
      <c r="O140" s="1">
        <v>0.0</v>
      </c>
      <c r="P140" s="1">
        <v>0.0</v>
      </c>
      <c r="Q140" s="1">
        <v>6.469999999999999</v>
      </c>
      <c r="R140" s="1">
        <v>5.89</v>
      </c>
      <c r="S140" s="1">
        <v>0.38</v>
      </c>
      <c r="T140" s="1">
        <v>1.54</v>
      </c>
      <c r="U140" s="1">
        <v>2.7</v>
      </c>
      <c r="V140" s="1">
        <v>6.07</v>
      </c>
      <c r="W140" s="1">
        <v>6.34</v>
      </c>
      <c r="X140" s="1">
        <v>7.2</v>
      </c>
      <c r="Y140" s="1" t="s">
        <v>183</v>
      </c>
      <c r="Z140" s="1">
        <v>2.383735401110473</v>
      </c>
      <c r="AA140" s="1">
        <v>49.87939881294275</v>
      </c>
      <c r="AB140" s="1">
        <v>0.0</v>
      </c>
      <c r="AC140" s="1">
        <v>0.0</v>
      </c>
    </row>
    <row r="141">
      <c r="A141" s="1" t="s">
        <v>178</v>
      </c>
      <c r="B141" s="1">
        <v>41001.0</v>
      </c>
      <c r="C141" s="1" t="s">
        <v>40</v>
      </c>
      <c r="D141" s="4">
        <f>IFNA(VLOOKUP(C141, 'Рейтинг'!$A$2:$D$22, 4, FALSE), VLOOKUP(C141, 'Рейтинг'!$B$2:$D$22, 3, FALSE))</f>
        <v>8</v>
      </c>
      <c r="E141" s="5">
        <f>IFNA(VLOOKUP(C141, 'Рейтинг'!$A$2:$C$22, 3, FALSE), VLOOKUP(C141, 'Рейтинг'!$B$2:$C$22, 2, FALSE))</f>
        <v>0.02</v>
      </c>
      <c r="F141" s="1">
        <v>6.3013E7</v>
      </c>
      <c r="G141" s="1">
        <v>1.665257E9</v>
      </c>
      <c r="H141" s="1">
        <v>2.057555E9</v>
      </c>
      <c r="I141" s="1">
        <v>0.0</v>
      </c>
      <c r="J141" s="1">
        <v>9.8517E7</v>
      </c>
      <c r="K141" s="1">
        <v>1.975864E9</v>
      </c>
      <c r="L141" s="1">
        <v>1.877347E9</v>
      </c>
      <c r="M141" s="1">
        <v>8.1691E7</v>
      </c>
      <c r="N141" s="1">
        <v>1.68643E8</v>
      </c>
      <c r="O141" s="1">
        <v>0.0</v>
      </c>
      <c r="P141" s="1">
        <v>0.0</v>
      </c>
      <c r="Q141" s="1">
        <v>6.569999999999993</v>
      </c>
      <c r="R141" s="1">
        <v>5.69</v>
      </c>
      <c r="S141" s="1">
        <v>0.33</v>
      </c>
      <c r="T141" s="1">
        <v>1.03</v>
      </c>
      <c r="U141" s="1">
        <v>2.22</v>
      </c>
      <c r="V141" s="1">
        <v>6.44</v>
      </c>
      <c r="W141" s="1">
        <v>7.07</v>
      </c>
      <c r="X141" s="1">
        <v>7.74</v>
      </c>
      <c r="Y141" s="1" t="s">
        <v>184</v>
      </c>
      <c r="Z141" s="1">
        <v>2.0644012192285564</v>
      </c>
      <c r="AA141" s="1">
        <v>24.187046308650892</v>
      </c>
      <c r="AB141" s="1">
        <v>0.0</v>
      </c>
      <c r="AC141" s="1">
        <v>0.0</v>
      </c>
    </row>
    <row r="142">
      <c r="A142" s="1" t="s">
        <v>178</v>
      </c>
      <c r="B142" s="1">
        <v>40843.0</v>
      </c>
      <c r="C142" s="1" t="s">
        <v>40</v>
      </c>
      <c r="D142" s="4">
        <f>IFNA(VLOOKUP(C142, 'Рейтинг'!$A$2:$D$22, 4, FALSE), VLOOKUP(C142, 'Рейтинг'!$B$2:$D$22, 3, FALSE))</f>
        <v>8</v>
      </c>
      <c r="E142" s="5">
        <f>IFNA(VLOOKUP(C142, 'Рейтинг'!$A$2:$C$22, 3, FALSE), VLOOKUP(C142, 'Рейтинг'!$B$2:$C$22, 2, FALSE))</f>
        <v>0.02</v>
      </c>
      <c r="F142" s="1">
        <v>6.3013E7</v>
      </c>
      <c r="G142" s="1">
        <v>1.665257E9</v>
      </c>
      <c r="H142" s="1">
        <v>2.057555E9</v>
      </c>
      <c r="I142" s="1">
        <v>0.0</v>
      </c>
      <c r="J142" s="1">
        <v>9.8517E7</v>
      </c>
      <c r="K142" s="1">
        <v>1.975864E9</v>
      </c>
      <c r="L142" s="1">
        <v>1.877347E9</v>
      </c>
      <c r="M142" s="1">
        <v>8.1691E7</v>
      </c>
      <c r="N142" s="1">
        <v>1.68643E8</v>
      </c>
      <c r="O142" s="1">
        <v>0.0</v>
      </c>
      <c r="P142" s="1">
        <v>0.0</v>
      </c>
      <c r="Q142" s="1">
        <v>6.099999999999994</v>
      </c>
      <c r="R142" s="1">
        <v>4.92</v>
      </c>
      <c r="S142" s="1">
        <v>0.31</v>
      </c>
      <c r="T142" s="1">
        <v>1.2</v>
      </c>
      <c r="U142" s="1">
        <v>2.42</v>
      </c>
      <c r="V142" s="1">
        <v>6.2</v>
      </c>
      <c r="W142" s="1">
        <v>7.76</v>
      </c>
      <c r="X142" s="1">
        <v>8.2</v>
      </c>
      <c r="Y142" s="1" t="s">
        <v>43</v>
      </c>
      <c r="Z142" s="1">
        <v>2.0644012192285564</v>
      </c>
      <c r="AA142" s="1">
        <v>24.187046308650892</v>
      </c>
      <c r="AB142" s="1">
        <v>0.0</v>
      </c>
      <c r="AC142" s="1">
        <v>0.0</v>
      </c>
    </row>
    <row r="143">
      <c r="A143" s="1" t="s">
        <v>178</v>
      </c>
      <c r="B143" s="1">
        <v>40834.0</v>
      </c>
      <c r="C143" s="1" t="s">
        <v>40</v>
      </c>
      <c r="D143" s="4">
        <f>IFNA(VLOOKUP(C143, 'Рейтинг'!$A$2:$D$22, 4, FALSE), VLOOKUP(C143, 'Рейтинг'!$B$2:$D$22, 3, FALSE))</f>
        <v>8</v>
      </c>
      <c r="E143" s="5">
        <f>IFNA(VLOOKUP(C143, 'Рейтинг'!$A$2:$C$22, 3, FALSE), VLOOKUP(C143, 'Рейтинг'!$B$2:$C$22, 2, FALSE))</f>
        <v>0.02</v>
      </c>
      <c r="F143" s="1">
        <v>6.3013E7</v>
      </c>
      <c r="G143" s="1">
        <v>1.665257E9</v>
      </c>
      <c r="H143" s="1">
        <v>2.057555E9</v>
      </c>
      <c r="I143" s="1">
        <v>0.0</v>
      </c>
      <c r="J143" s="1">
        <v>9.8517E7</v>
      </c>
      <c r="K143" s="1">
        <v>1.975864E9</v>
      </c>
      <c r="L143" s="1">
        <v>1.877347E9</v>
      </c>
      <c r="M143" s="1">
        <v>8.1691E7</v>
      </c>
      <c r="N143" s="1">
        <v>1.68643E8</v>
      </c>
      <c r="O143" s="1">
        <v>0.0</v>
      </c>
      <c r="P143" s="1">
        <v>0.0</v>
      </c>
      <c r="Q143" s="1">
        <v>6.099999999999994</v>
      </c>
      <c r="R143" s="1">
        <v>5.04</v>
      </c>
      <c r="S143" s="1">
        <v>0.28</v>
      </c>
      <c r="T143" s="1">
        <v>1.07</v>
      </c>
      <c r="U143" s="1">
        <v>2.19</v>
      </c>
      <c r="V143" s="1">
        <v>6.55</v>
      </c>
      <c r="W143" s="1">
        <v>8.19</v>
      </c>
      <c r="X143" s="1">
        <v>8.65</v>
      </c>
      <c r="Y143" s="1" t="s">
        <v>44</v>
      </c>
      <c r="Z143" s="1">
        <v>2.0644012192285564</v>
      </c>
      <c r="AA143" s="1">
        <v>24.187046308650892</v>
      </c>
      <c r="AB143" s="1">
        <v>0.0</v>
      </c>
      <c r="AC143" s="1">
        <v>0.0</v>
      </c>
    </row>
    <row r="144">
      <c r="A144" s="1" t="s">
        <v>178</v>
      </c>
      <c r="B144" s="1">
        <v>40381.0</v>
      </c>
      <c r="C144" s="1" t="s">
        <v>40</v>
      </c>
      <c r="D144" s="4">
        <f>IFNA(VLOOKUP(C144, 'Рейтинг'!$A$2:$D$22, 4, FALSE), VLOOKUP(C144, 'Рейтинг'!$B$2:$D$22, 3, FALSE))</f>
        <v>8</v>
      </c>
      <c r="E144" s="5">
        <f>IFNA(VLOOKUP(C144, 'Рейтинг'!$A$2:$C$22, 3, FALSE), VLOOKUP(C144, 'Рейтинг'!$B$2:$C$22, 2, FALSE))</f>
        <v>0.02</v>
      </c>
      <c r="F144" s="1">
        <v>1.3058E7</v>
      </c>
      <c r="G144" s="1">
        <v>1.243879E9</v>
      </c>
      <c r="H144" s="1">
        <v>1.483087E9</v>
      </c>
      <c r="I144" s="1">
        <v>0.0</v>
      </c>
      <c r="J144" s="1">
        <v>3.5967E7</v>
      </c>
      <c r="K144" s="1">
        <v>1.429472E9</v>
      </c>
      <c r="L144" s="1">
        <v>1.393505E9</v>
      </c>
      <c r="M144" s="1">
        <v>5.3615E7</v>
      </c>
      <c r="N144" s="1">
        <v>1.40439E8</v>
      </c>
      <c r="O144" s="1">
        <v>0.0</v>
      </c>
      <c r="P144" s="1">
        <v>0.0</v>
      </c>
      <c r="Q144" s="1">
        <v>8.780000000000001</v>
      </c>
      <c r="R144" s="1" t="e">
        <v>#N/A</v>
      </c>
      <c r="S144" s="1">
        <v>0.6</v>
      </c>
      <c r="T144" s="1">
        <v>1.69</v>
      </c>
      <c r="U144" s="1">
        <v>2.96</v>
      </c>
      <c r="V144" s="1" t="e">
        <v>#N/A</v>
      </c>
      <c r="W144" s="1" t="e">
        <v>#N/A</v>
      </c>
      <c r="X144" s="1" t="e">
        <v>#N/A</v>
      </c>
      <c r="Y144" s="1" t="s">
        <v>185</v>
      </c>
      <c r="Z144" s="1">
        <v>2.6193975566539214</v>
      </c>
      <c r="AA144" s="1">
        <v>26.66179240884081</v>
      </c>
      <c r="AB144" s="1">
        <v>0.0</v>
      </c>
      <c r="AC144" s="1">
        <v>0.0</v>
      </c>
    </row>
    <row r="145">
      <c r="A145" s="1" t="s">
        <v>186</v>
      </c>
      <c r="B145" s="1">
        <v>42207.0</v>
      </c>
      <c r="C145" s="1" t="s">
        <v>40</v>
      </c>
      <c r="D145" s="4">
        <f>IFNA(VLOOKUP(C145, 'Рейтинг'!$A$2:$D$22, 4, FALSE), VLOOKUP(C145, 'Рейтинг'!$B$2:$D$22, 3, FALSE))</f>
        <v>8</v>
      </c>
      <c r="E145" s="5">
        <f>IFNA(VLOOKUP(C145, 'Рейтинг'!$A$2:$C$22, 3, FALSE), VLOOKUP(C145, 'Рейтинг'!$B$2:$C$22, 2, FALSE))</f>
        <v>0.02</v>
      </c>
      <c r="F145" s="1">
        <v>3.1139E7</v>
      </c>
      <c r="G145" s="1">
        <v>1.03237E9</v>
      </c>
      <c r="H145" s="1">
        <v>1.070893E9</v>
      </c>
      <c r="I145" s="1">
        <v>0.0</v>
      </c>
      <c r="J145" s="1">
        <v>0.0</v>
      </c>
      <c r="K145" s="1">
        <v>1.217579E9</v>
      </c>
      <c r="L145" s="1">
        <v>1.189577E9</v>
      </c>
      <c r="M145" s="1">
        <v>-1.46686E8</v>
      </c>
      <c r="N145" s="1">
        <v>4.683E7</v>
      </c>
      <c r="O145" s="1">
        <v>1.7074E7</v>
      </c>
      <c r="P145" s="1">
        <v>1.71987E8</v>
      </c>
      <c r="Q145" s="1">
        <v>12.909999999999997</v>
      </c>
      <c r="R145" s="1">
        <v>11.53</v>
      </c>
      <c r="S145" s="1">
        <v>0.75</v>
      </c>
      <c r="T145" s="1">
        <v>1.69</v>
      </c>
      <c r="U145" s="1">
        <v>2.33</v>
      </c>
      <c r="V145" s="1">
        <v>9.96</v>
      </c>
      <c r="W145" s="1">
        <v>10.78</v>
      </c>
      <c r="X145" s="1">
        <v>10.77</v>
      </c>
      <c r="Y145" s="1" t="s">
        <v>187</v>
      </c>
      <c r="Z145" s="1">
        <v>-0.3192533711465307</v>
      </c>
      <c r="AA145" s="1">
        <v>-8.300580832526622</v>
      </c>
      <c r="AB145" s="1">
        <v>0.0</v>
      </c>
      <c r="AC145" s="1">
        <v>0.0</v>
      </c>
    </row>
    <row r="146">
      <c r="A146" s="1" t="s">
        <v>188</v>
      </c>
      <c r="B146" s="1">
        <v>41339.0</v>
      </c>
      <c r="C146" s="1" t="s">
        <v>40</v>
      </c>
      <c r="D146" s="4">
        <f>IFNA(VLOOKUP(C146, 'Рейтинг'!$A$2:$D$22, 4, FALSE), VLOOKUP(C146, 'Рейтинг'!$B$2:$D$22, 3, FALSE))</f>
        <v>8</v>
      </c>
      <c r="E146" s="5">
        <f>IFNA(VLOOKUP(C146, 'Рейтинг'!$A$2:$C$22, 3, FALSE), VLOOKUP(C146, 'Рейтинг'!$B$2:$C$22, 2, FALSE))</f>
        <v>0.02</v>
      </c>
      <c r="F146" s="1">
        <v>1.73294E9</v>
      </c>
      <c r="G146" s="1">
        <v>1.279881E9</v>
      </c>
      <c r="H146" s="1">
        <v>3.071817E9</v>
      </c>
      <c r="I146" s="1">
        <v>0.0</v>
      </c>
      <c r="J146" s="1">
        <v>4648000.0</v>
      </c>
      <c r="K146" s="1">
        <v>2.946322E9</v>
      </c>
      <c r="L146" s="1">
        <v>2.941674E9</v>
      </c>
      <c r="M146" s="1">
        <v>1.25495E8</v>
      </c>
      <c r="N146" s="1">
        <v>3.6828E7</v>
      </c>
      <c r="O146" s="1">
        <v>0.0</v>
      </c>
      <c r="P146" s="1">
        <v>0.0</v>
      </c>
      <c r="Q146" s="1">
        <v>6.469999999999999</v>
      </c>
      <c r="R146" s="1">
        <v>6.37</v>
      </c>
      <c r="S146" s="1">
        <v>0.25</v>
      </c>
      <c r="T146" s="1">
        <v>0.81</v>
      </c>
      <c r="U146" s="1">
        <v>1.95</v>
      </c>
      <c r="V146" s="1">
        <v>5.71</v>
      </c>
      <c r="W146" s="1">
        <v>6.05</v>
      </c>
      <c r="X146" s="1">
        <v>6.64</v>
      </c>
      <c r="Y146" s="1" t="s">
        <v>189</v>
      </c>
      <c r="Z146" s="1">
        <v>0.29346189091198854</v>
      </c>
      <c r="AA146" s="1">
        <v>23.477604685445634</v>
      </c>
      <c r="AB146" s="1">
        <v>0.0</v>
      </c>
      <c r="AC146" s="1">
        <v>0.0</v>
      </c>
    </row>
    <row r="147">
      <c r="A147" s="1" t="s">
        <v>188</v>
      </c>
      <c r="B147" s="1">
        <v>40863.0</v>
      </c>
      <c r="C147" s="1" t="s">
        <v>40</v>
      </c>
      <c r="D147" s="4">
        <f>IFNA(VLOOKUP(C147, 'Рейтинг'!$A$2:$D$22, 4, FALSE), VLOOKUP(C147, 'Рейтинг'!$B$2:$D$22, 3, FALSE))</f>
        <v>8</v>
      </c>
      <c r="E147" s="5">
        <f>IFNA(VLOOKUP(C147, 'Рейтинг'!$A$2:$C$22, 3, FALSE), VLOOKUP(C147, 'Рейтинг'!$B$2:$C$22, 2, FALSE))</f>
        <v>0.02</v>
      </c>
      <c r="F147" s="1">
        <v>4.43594E8</v>
      </c>
      <c r="G147" s="1">
        <v>9.07376E8</v>
      </c>
      <c r="H147" s="1">
        <v>1.429565E9</v>
      </c>
      <c r="I147" s="1">
        <v>0.0</v>
      </c>
      <c r="J147" s="1">
        <v>1717000.0</v>
      </c>
      <c r="K147" s="1">
        <v>1.367231E9</v>
      </c>
      <c r="L147" s="1">
        <v>1.365514E9</v>
      </c>
      <c r="M147" s="1">
        <v>6.2334E7</v>
      </c>
      <c r="N147" s="1">
        <v>-2.4877E7</v>
      </c>
      <c r="O147" s="1">
        <v>0.0</v>
      </c>
      <c r="P147" s="1">
        <v>0.0</v>
      </c>
      <c r="Q147" s="1">
        <v>6.099999999999994</v>
      </c>
      <c r="R147" s="1">
        <v>4.83</v>
      </c>
      <c r="S147" s="1">
        <v>0.26</v>
      </c>
      <c r="T147" s="1">
        <v>0.9</v>
      </c>
      <c r="U147" s="1">
        <v>2.01</v>
      </c>
      <c r="V147" s="1">
        <v>6.36</v>
      </c>
      <c r="W147" s="1">
        <v>7.8</v>
      </c>
      <c r="X147" s="1">
        <v>8.5</v>
      </c>
      <c r="Y147" s="1" t="s">
        <v>190</v>
      </c>
      <c r="Z147" s="1">
        <v>-0.39909198832098053</v>
      </c>
      <c r="AA147" s="1">
        <v>21.933952578047293</v>
      </c>
      <c r="AB147" s="1">
        <v>0.0</v>
      </c>
      <c r="AC147" s="1">
        <v>0.0</v>
      </c>
    </row>
    <row r="148">
      <c r="A148" s="1" t="s">
        <v>188</v>
      </c>
      <c r="B148" s="1">
        <v>40843.0</v>
      </c>
      <c r="C148" s="1" t="s">
        <v>40</v>
      </c>
      <c r="D148" s="4">
        <f>IFNA(VLOOKUP(C148, 'Рейтинг'!$A$2:$D$22, 4, FALSE), VLOOKUP(C148, 'Рейтинг'!$B$2:$D$22, 3, FALSE))</f>
        <v>8</v>
      </c>
      <c r="E148" s="5">
        <f>IFNA(VLOOKUP(C148, 'Рейтинг'!$A$2:$C$22, 3, FALSE), VLOOKUP(C148, 'Рейтинг'!$B$2:$C$22, 2, FALSE))</f>
        <v>0.02</v>
      </c>
      <c r="F148" s="1">
        <v>4.43594E8</v>
      </c>
      <c r="G148" s="1">
        <v>9.07376E8</v>
      </c>
      <c r="H148" s="1">
        <v>1.429565E9</v>
      </c>
      <c r="I148" s="1">
        <v>0.0</v>
      </c>
      <c r="J148" s="1">
        <v>1717000.0</v>
      </c>
      <c r="K148" s="1">
        <v>1.367231E9</v>
      </c>
      <c r="L148" s="1">
        <v>1.365514E9</v>
      </c>
      <c r="M148" s="1">
        <v>6.2334E7</v>
      </c>
      <c r="N148" s="1">
        <v>-2.4877E7</v>
      </c>
      <c r="O148" s="1">
        <v>0.0</v>
      </c>
      <c r="P148" s="1">
        <v>0.0</v>
      </c>
      <c r="Q148" s="1">
        <v>6.099999999999994</v>
      </c>
      <c r="R148" s="1">
        <v>4.92</v>
      </c>
      <c r="S148" s="1">
        <v>0.31</v>
      </c>
      <c r="T148" s="1">
        <v>1.2</v>
      </c>
      <c r="U148" s="1">
        <v>2.42</v>
      </c>
      <c r="V148" s="1">
        <v>6.2</v>
      </c>
      <c r="W148" s="1">
        <v>7.76</v>
      </c>
      <c r="X148" s="1">
        <v>8.2</v>
      </c>
      <c r="Y148" s="1" t="s">
        <v>43</v>
      </c>
      <c r="Z148" s="1">
        <v>-0.39909198832098053</v>
      </c>
      <c r="AA148" s="1">
        <v>21.933952578047293</v>
      </c>
      <c r="AB148" s="1">
        <v>0.0</v>
      </c>
      <c r="AC148" s="1">
        <v>0.0</v>
      </c>
    </row>
    <row r="149">
      <c r="A149" s="1" t="s">
        <v>188</v>
      </c>
      <c r="B149" s="1">
        <v>40834.0</v>
      </c>
      <c r="C149" s="1" t="s">
        <v>40</v>
      </c>
      <c r="D149" s="4">
        <f>IFNA(VLOOKUP(C149, 'Рейтинг'!$A$2:$D$22, 4, FALSE), VLOOKUP(C149, 'Рейтинг'!$B$2:$D$22, 3, FALSE))</f>
        <v>8</v>
      </c>
      <c r="E149" s="5">
        <f>IFNA(VLOOKUP(C149, 'Рейтинг'!$A$2:$C$22, 3, FALSE), VLOOKUP(C149, 'Рейтинг'!$B$2:$C$22, 2, FALSE))</f>
        <v>0.02</v>
      </c>
      <c r="F149" s="1">
        <v>4.43594E8</v>
      </c>
      <c r="G149" s="1">
        <v>9.07376E8</v>
      </c>
      <c r="H149" s="1">
        <v>1.429565E9</v>
      </c>
      <c r="I149" s="1">
        <v>0.0</v>
      </c>
      <c r="J149" s="1">
        <v>1717000.0</v>
      </c>
      <c r="K149" s="1">
        <v>1.367231E9</v>
      </c>
      <c r="L149" s="1">
        <v>1.365514E9</v>
      </c>
      <c r="M149" s="1">
        <v>6.2334E7</v>
      </c>
      <c r="N149" s="1">
        <v>-2.4877E7</v>
      </c>
      <c r="O149" s="1">
        <v>0.0</v>
      </c>
      <c r="P149" s="1">
        <v>0.0</v>
      </c>
      <c r="Q149" s="1">
        <v>6.099999999999994</v>
      </c>
      <c r="R149" s="1">
        <v>5.04</v>
      </c>
      <c r="S149" s="1">
        <v>0.28</v>
      </c>
      <c r="T149" s="1">
        <v>1.07</v>
      </c>
      <c r="U149" s="1">
        <v>2.19</v>
      </c>
      <c r="V149" s="1">
        <v>6.55</v>
      </c>
      <c r="W149" s="1">
        <v>8.19</v>
      </c>
      <c r="X149" s="1">
        <v>8.65</v>
      </c>
      <c r="Y149" s="1" t="s">
        <v>44</v>
      </c>
      <c r="Z149" s="1">
        <v>-0.39909198832098053</v>
      </c>
      <c r="AA149" s="1">
        <v>21.933952578047293</v>
      </c>
      <c r="AB149" s="1">
        <v>0.0</v>
      </c>
      <c r="AC149" s="1">
        <v>0.0</v>
      </c>
    </row>
    <row r="150">
      <c r="A150" s="1" t="s">
        <v>188</v>
      </c>
      <c r="B150" s="1">
        <v>40375.0</v>
      </c>
      <c r="C150" s="1" t="s">
        <v>40</v>
      </c>
      <c r="D150" s="4">
        <f>IFNA(VLOOKUP(C150, 'Рейтинг'!$A$2:$D$22, 4, FALSE), VLOOKUP(C150, 'Рейтинг'!$B$2:$D$22, 3, FALSE))</f>
        <v>8</v>
      </c>
      <c r="E150" s="5">
        <f>IFNA(VLOOKUP(C150, 'Рейтинг'!$A$2:$C$22, 3, FALSE), VLOOKUP(C150, 'Рейтинг'!$B$2:$C$22, 2, FALSE))</f>
        <v>0.02</v>
      </c>
      <c r="F150" s="1">
        <v>7.9749E7</v>
      </c>
      <c r="G150" s="1">
        <v>4.18851E8</v>
      </c>
      <c r="H150" s="1">
        <v>5.78848E8</v>
      </c>
      <c r="I150" s="1">
        <v>0.0</v>
      </c>
      <c r="J150" s="1">
        <v>1271000.0</v>
      </c>
      <c r="K150" s="1">
        <v>5.23679E8</v>
      </c>
      <c r="L150" s="1">
        <v>5.22408E8</v>
      </c>
      <c r="M150" s="1">
        <v>5.5169E7</v>
      </c>
      <c r="N150" s="1">
        <v>6.9881E7</v>
      </c>
      <c r="O150" s="1">
        <v>0.0</v>
      </c>
      <c r="P150" s="1">
        <v>0.0</v>
      </c>
      <c r="Q150" s="1">
        <v>8.780000000000001</v>
      </c>
      <c r="R150" s="1" t="e">
        <v>#N/A</v>
      </c>
      <c r="S150" s="1">
        <v>0.61</v>
      </c>
      <c r="T150" s="1">
        <v>1.7</v>
      </c>
      <c r="U150" s="1">
        <v>2.96</v>
      </c>
      <c r="V150" s="1" t="e">
        <v>#N/A</v>
      </c>
      <c r="W150" s="1" t="e">
        <v>#N/A</v>
      </c>
      <c r="X150" s="1" t="e">
        <v>#N/A</v>
      </c>
      <c r="Y150" s="1" t="s">
        <v>191</v>
      </c>
      <c r="Z150" s="1">
        <v>1.266671500299081</v>
      </c>
      <c r="AA150" s="1">
        <v>9.492269209157316</v>
      </c>
      <c r="AB150" s="1">
        <v>0.0</v>
      </c>
      <c r="AC150" s="1">
        <v>0.0</v>
      </c>
    </row>
    <row r="151">
      <c r="A151" s="1" t="s">
        <v>192</v>
      </c>
      <c r="B151" s="1">
        <v>43297.0</v>
      </c>
      <c r="C151" s="1" t="s">
        <v>193</v>
      </c>
      <c r="D151" s="4">
        <f>IFNA(VLOOKUP(C151, 'Рейтинг'!$A$2:$D$22, 4, FALSE), VLOOKUP(C151, 'Рейтинг'!$B$2:$D$22, 3, FALSE))</f>
        <v>5</v>
      </c>
      <c r="E151" s="5">
        <f>IFNA(VLOOKUP(C151, 'Рейтинг'!$A$2:$C$22, 3, FALSE), VLOOKUP(C151, 'Рейтинг'!$B$2:$C$22, 2, FALSE))</f>
        <v>0.007</v>
      </c>
      <c r="F151" s="1">
        <v>1.68876E8</v>
      </c>
      <c r="G151" s="1">
        <v>6.795059E9</v>
      </c>
      <c r="H151" s="1">
        <v>7.019237E9</v>
      </c>
      <c r="I151" s="1">
        <v>6510000.0</v>
      </c>
      <c r="J151" s="1">
        <v>169000.0</v>
      </c>
      <c r="K151" s="1">
        <v>6.064876E9</v>
      </c>
      <c r="L151" s="1">
        <v>6.056638E9</v>
      </c>
      <c r="M151" s="1">
        <v>9.54361E8</v>
      </c>
      <c r="N151" s="1">
        <v>2.45637E8</v>
      </c>
      <c r="O151" s="1">
        <v>3.35049E8</v>
      </c>
      <c r="P151" s="1">
        <v>3.41962E8</v>
      </c>
      <c r="Q151" s="1">
        <v>4.260000000000005</v>
      </c>
      <c r="R151" s="1">
        <v>7.14</v>
      </c>
      <c r="S151" s="1">
        <v>2.59</v>
      </c>
      <c r="T151" s="1">
        <v>2.75</v>
      </c>
      <c r="U151" s="1">
        <v>2.85</v>
      </c>
      <c r="V151" s="1">
        <v>6.8</v>
      </c>
      <c r="W151" s="1">
        <v>7.18</v>
      </c>
      <c r="X151" s="1">
        <v>7.5</v>
      </c>
      <c r="Y151" s="1" t="s">
        <v>194</v>
      </c>
      <c r="Z151" s="1">
        <v>0.2573837363429562</v>
      </c>
      <c r="AA151" s="1">
        <v>6.354907629293318</v>
      </c>
      <c r="AB151" s="1">
        <v>1.0</v>
      </c>
      <c r="AC151" s="1">
        <v>1.0</v>
      </c>
    </row>
    <row r="152">
      <c r="A152" s="1" t="s">
        <v>192</v>
      </c>
      <c r="B152" s="1">
        <v>43080.0</v>
      </c>
      <c r="C152" s="1" t="s">
        <v>193</v>
      </c>
      <c r="D152" s="4">
        <f>IFNA(VLOOKUP(C152, 'Рейтинг'!$A$2:$D$22, 4, FALSE), VLOOKUP(C152, 'Рейтинг'!$B$2:$D$22, 3, FALSE))</f>
        <v>5</v>
      </c>
      <c r="E152" s="5">
        <f>IFNA(VLOOKUP(C152, 'Рейтинг'!$A$2:$C$22, 3, FALSE), VLOOKUP(C152, 'Рейтинг'!$B$2:$C$22, 2, FALSE))</f>
        <v>0.007</v>
      </c>
      <c r="F152" s="1">
        <v>3.34533E8</v>
      </c>
      <c r="G152" s="1">
        <v>6.477651E9</v>
      </c>
      <c r="H152" s="1">
        <v>6.836502E9</v>
      </c>
      <c r="I152" s="1">
        <v>0.0</v>
      </c>
      <c r="J152" s="1">
        <v>206000.0</v>
      </c>
      <c r="K152" s="1">
        <v>6.132668E9</v>
      </c>
      <c r="L152" s="1">
        <v>6.091673E9</v>
      </c>
      <c r="M152" s="1">
        <v>7.03834E8</v>
      </c>
      <c r="N152" s="1">
        <v>1.54548E8</v>
      </c>
      <c r="O152" s="1">
        <v>7.25103E8</v>
      </c>
      <c r="P152" s="1">
        <v>6.06681E8</v>
      </c>
      <c r="Q152" s="1">
        <v>2.510000000000005</v>
      </c>
      <c r="R152" s="1">
        <v>7.98</v>
      </c>
      <c r="S152" s="1">
        <v>1.82</v>
      </c>
      <c r="T152" s="1">
        <v>2.16</v>
      </c>
      <c r="U152" s="1">
        <v>2.39</v>
      </c>
      <c r="V152" s="1">
        <v>7.16</v>
      </c>
      <c r="W152" s="1">
        <v>7.24</v>
      </c>
      <c r="X152" s="1">
        <v>7.47</v>
      </c>
      <c r="Y152" s="1" t="s">
        <v>195</v>
      </c>
      <c r="Z152" s="1">
        <v>0.21958018510046404</v>
      </c>
      <c r="AA152" s="1">
        <v>8.713230676551573</v>
      </c>
      <c r="AB152" s="1">
        <v>1.0</v>
      </c>
      <c r="AC152" s="1">
        <v>0.0</v>
      </c>
    </row>
    <row r="153">
      <c r="A153" s="1" t="s">
        <v>192</v>
      </c>
      <c r="B153" s="1">
        <v>42695.0</v>
      </c>
      <c r="C153" s="1" t="s">
        <v>38</v>
      </c>
      <c r="D153" s="4">
        <f>IFNA(VLOOKUP(C153, 'Рейтинг'!$A$2:$D$22, 4, FALSE), VLOOKUP(C153, 'Рейтинг'!$B$2:$D$22, 3, FALSE))</f>
        <v>4</v>
      </c>
      <c r="E153" s="5">
        <f>IFNA(VLOOKUP(C153, 'Рейтинг'!$A$2:$C$22, 3, FALSE), VLOOKUP(C153, 'Рейтинг'!$B$2:$C$22, 2, FALSE))</f>
        <v>0.007</v>
      </c>
      <c r="F153" s="1">
        <v>1.49535E8</v>
      </c>
      <c r="G153" s="1">
        <v>5.995988E9</v>
      </c>
      <c r="H153" s="1">
        <v>6.161343E9</v>
      </c>
      <c r="I153" s="1">
        <v>0.0</v>
      </c>
      <c r="J153" s="1">
        <v>2.6188E7</v>
      </c>
      <c r="K153" s="1">
        <v>5.264683E9</v>
      </c>
      <c r="L153" s="1">
        <v>5.084899E9</v>
      </c>
      <c r="M153" s="1">
        <v>8.9666E8</v>
      </c>
      <c r="N153" s="1">
        <v>4.74117E8</v>
      </c>
      <c r="O153" s="1">
        <v>1.078996E9</v>
      </c>
      <c r="P153" s="1">
        <v>5.33123E8</v>
      </c>
      <c r="Q153" s="1">
        <v>5.390000000000001</v>
      </c>
      <c r="R153" s="1">
        <v>10.19</v>
      </c>
      <c r="S153" s="1">
        <v>1.08</v>
      </c>
      <c r="T153" s="1">
        <v>1.79</v>
      </c>
      <c r="U153" s="1">
        <v>2.33</v>
      </c>
      <c r="V153" s="1">
        <v>8.82</v>
      </c>
      <c r="W153" s="1">
        <v>8.72</v>
      </c>
      <c r="X153" s="1">
        <v>8.74</v>
      </c>
      <c r="Y153" s="1" t="s">
        <v>196</v>
      </c>
      <c r="Z153" s="1">
        <v>0.5287589498806683</v>
      </c>
      <c r="AA153" s="1">
        <v>5.871437334106573</v>
      </c>
      <c r="AB153" s="1">
        <v>1.0</v>
      </c>
      <c r="AC153" s="1">
        <v>0.0</v>
      </c>
    </row>
    <row r="154">
      <c r="A154" s="1" t="s">
        <v>197</v>
      </c>
      <c r="B154" s="1">
        <v>42261.0</v>
      </c>
      <c r="C154" s="1" t="s">
        <v>40</v>
      </c>
      <c r="D154" s="4">
        <f>IFNA(VLOOKUP(C154, 'Рейтинг'!$A$2:$D$22, 4, FALSE), VLOOKUP(C154, 'Рейтинг'!$B$2:$D$22, 3, FALSE))</f>
        <v>8</v>
      </c>
      <c r="E154" s="5">
        <f>IFNA(VLOOKUP(C154, 'Рейтинг'!$A$2:$C$22, 3, FALSE), VLOOKUP(C154, 'Рейтинг'!$B$2:$C$22, 2, FALSE))</f>
        <v>0.02</v>
      </c>
      <c r="F154" s="1">
        <v>1.51391E8</v>
      </c>
      <c r="G154" s="1">
        <v>4.06633E9</v>
      </c>
      <c r="H154" s="1">
        <v>4.387522E9</v>
      </c>
      <c r="I154" s="1">
        <v>0.0</v>
      </c>
      <c r="J154" s="1">
        <v>7209000.0</v>
      </c>
      <c r="K154" s="1">
        <v>4.192353E9</v>
      </c>
      <c r="L154" s="1">
        <v>4.183732E9</v>
      </c>
      <c r="M154" s="1">
        <v>1.95169E8</v>
      </c>
      <c r="N154" s="1">
        <v>2.21996E8</v>
      </c>
      <c r="O154" s="1">
        <v>0.0</v>
      </c>
      <c r="P154" s="1">
        <v>0.0</v>
      </c>
      <c r="Q154" s="1">
        <v>12.909999999999997</v>
      </c>
      <c r="R154" s="1">
        <v>11.57</v>
      </c>
      <c r="S154" s="1">
        <v>0.73</v>
      </c>
      <c r="T154" s="1">
        <v>1.51</v>
      </c>
      <c r="U154" s="1">
        <v>2.18</v>
      </c>
      <c r="V154" s="1">
        <v>10.99</v>
      </c>
      <c r="W154" s="1">
        <v>11.72</v>
      </c>
      <c r="X154" s="1">
        <v>11.56</v>
      </c>
      <c r="Y154" s="1" t="s">
        <v>198</v>
      </c>
      <c r="Z154" s="1">
        <v>1.1374552311073993</v>
      </c>
      <c r="AA154" s="1">
        <v>21.480629608185726</v>
      </c>
      <c r="AB154" s="1">
        <v>0.0</v>
      </c>
      <c r="AC154" s="1">
        <v>0.0</v>
      </c>
    </row>
    <row r="155">
      <c r="A155" s="1" t="s">
        <v>197</v>
      </c>
      <c r="B155" s="1">
        <v>41949.0</v>
      </c>
      <c r="C155" s="1" t="s">
        <v>40</v>
      </c>
      <c r="D155" s="4">
        <f>IFNA(VLOOKUP(C155, 'Рейтинг'!$A$2:$D$22, 4, FALSE), VLOOKUP(C155, 'Рейтинг'!$B$2:$D$22, 3, FALSE))</f>
        <v>8</v>
      </c>
      <c r="E155" s="5">
        <f>IFNA(VLOOKUP(C155, 'Рейтинг'!$A$2:$C$22, 3, FALSE), VLOOKUP(C155, 'Рейтинг'!$B$2:$C$22, 2, FALSE))</f>
        <v>0.02</v>
      </c>
      <c r="F155" s="1">
        <v>6.5991E7</v>
      </c>
      <c r="G155" s="1">
        <v>4.103406E9</v>
      </c>
      <c r="H155" s="1">
        <v>4.303855E9</v>
      </c>
      <c r="I155" s="1">
        <v>0.0</v>
      </c>
      <c r="J155" s="1">
        <v>1.1357E7</v>
      </c>
      <c r="K155" s="1">
        <v>4.303855E9</v>
      </c>
      <c r="L155" s="1">
        <v>4.094488E9</v>
      </c>
      <c r="M155" s="1">
        <v>1.96729E8</v>
      </c>
      <c r="N155" s="1">
        <v>1.61822E8</v>
      </c>
      <c r="O155" s="1">
        <v>0.0</v>
      </c>
      <c r="P155" s="1">
        <v>0.0</v>
      </c>
      <c r="Q155" s="1">
        <v>11.349999999999994</v>
      </c>
      <c r="R155" s="1">
        <v>10.22</v>
      </c>
      <c r="S155" s="1">
        <v>0.54</v>
      </c>
      <c r="T155" s="1">
        <v>1.67</v>
      </c>
      <c r="U155" s="1">
        <v>2.39</v>
      </c>
      <c r="V155" s="1">
        <v>9.87</v>
      </c>
      <c r="W155" s="1">
        <v>10.29</v>
      </c>
      <c r="X155" s="1">
        <v>10.17</v>
      </c>
      <c r="Y155" s="1" t="s">
        <v>199</v>
      </c>
      <c r="Z155" s="1">
        <v>0.8225630181620401</v>
      </c>
      <c r="AA155" s="1">
        <v>21.87707455433617</v>
      </c>
      <c r="AB155" s="1">
        <v>0.0</v>
      </c>
      <c r="AC155" s="1">
        <v>0.0</v>
      </c>
    </row>
    <row r="156">
      <c r="A156" s="1" t="s">
        <v>197</v>
      </c>
      <c r="B156" s="1">
        <v>41487.0</v>
      </c>
      <c r="C156" s="1" t="s">
        <v>40</v>
      </c>
      <c r="D156" s="4">
        <f>IFNA(VLOOKUP(C156, 'Рейтинг'!$A$2:$D$22, 4, FALSE), VLOOKUP(C156, 'Рейтинг'!$B$2:$D$22, 3, FALSE))</f>
        <v>8</v>
      </c>
      <c r="E156" s="5">
        <f>IFNA(VLOOKUP(C156, 'Рейтинг'!$A$2:$C$22, 3, FALSE), VLOOKUP(C156, 'Рейтинг'!$B$2:$C$22, 2, FALSE))</f>
        <v>0.02</v>
      </c>
      <c r="F156" s="1">
        <v>9.5816E7</v>
      </c>
      <c r="G156" s="1">
        <v>2.500732E9</v>
      </c>
      <c r="H156" s="1">
        <v>2.661493E9</v>
      </c>
      <c r="I156" s="1">
        <v>0.0</v>
      </c>
      <c r="J156" s="1">
        <v>1.3746E7</v>
      </c>
      <c r="K156" s="1">
        <v>2.517699E9</v>
      </c>
      <c r="L156" s="1">
        <v>2.503953E9</v>
      </c>
      <c r="M156" s="1">
        <v>1.43794E8</v>
      </c>
      <c r="N156" s="1">
        <v>2.4134E8</v>
      </c>
      <c r="O156" s="1">
        <v>0.0</v>
      </c>
      <c r="P156" s="1">
        <v>0.0</v>
      </c>
      <c r="Q156" s="1">
        <v>6.469999999999999</v>
      </c>
      <c r="R156" s="1">
        <v>6.13</v>
      </c>
      <c r="S156" s="1">
        <v>0.35</v>
      </c>
      <c r="T156" s="1">
        <v>1.49</v>
      </c>
      <c r="U156" s="1">
        <v>2.74</v>
      </c>
      <c r="V156" s="1">
        <v>6.02</v>
      </c>
      <c r="W156" s="1">
        <v>6.32</v>
      </c>
      <c r="X156" s="1">
        <v>7.03</v>
      </c>
      <c r="Y156" s="1" t="s">
        <v>200</v>
      </c>
      <c r="Z156" s="1">
        <v>1.6783732283683603</v>
      </c>
      <c r="AA156" s="1">
        <v>17.50906852858951</v>
      </c>
      <c r="AB156" s="1">
        <v>0.0</v>
      </c>
      <c r="AC156" s="1">
        <v>0.0</v>
      </c>
    </row>
    <row r="157">
      <c r="A157" s="1" t="s">
        <v>201</v>
      </c>
      <c r="B157" s="1">
        <v>42458.0</v>
      </c>
      <c r="C157" s="1" t="s">
        <v>36</v>
      </c>
      <c r="D157" s="4">
        <f>IFNA(VLOOKUP(C157, 'Рейтинг'!$A$2:$D$22, 4, FALSE), VLOOKUP(C157, 'Рейтинг'!$B$2:$D$22, 3, FALSE))</f>
        <v>0</v>
      </c>
      <c r="E157" s="5">
        <f>IFNA(VLOOKUP(C157, 'Рейтинг'!$A$2:$C$22, 3, FALSE), VLOOKUP(C157, 'Рейтинг'!$B$2:$C$22, 2, FALSE))</f>
        <v>0</v>
      </c>
      <c r="F157" s="1">
        <v>8.72119E8</v>
      </c>
      <c r="G157" s="1">
        <v>7.9591333E10</v>
      </c>
      <c r="H157" s="1">
        <v>8.0530424E10</v>
      </c>
      <c r="I157" s="1">
        <v>0.0</v>
      </c>
      <c r="J157" s="1">
        <v>0.0</v>
      </c>
      <c r="K157" s="1">
        <v>7.814596E10</v>
      </c>
      <c r="L157" s="1">
        <v>7.7670725E10</v>
      </c>
      <c r="M157" s="1">
        <v>2.384464E9</v>
      </c>
      <c r="N157" s="1">
        <v>1.391213E9</v>
      </c>
      <c r="O157" s="1">
        <v>2.9693707E10</v>
      </c>
      <c r="P157" s="1">
        <v>1.4389546E10</v>
      </c>
      <c r="Q157" s="1">
        <v>5.390000000000001</v>
      </c>
      <c r="R157" s="1">
        <v>11.16</v>
      </c>
      <c r="S157" s="1">
        <v>0.78</v>
      </c>
      <c r="T157" s="1">
        <v>1.29</v>
      </c>
      <c r="U157" s="1">
        <v>1.81</v>
      </c>
      <c r="V157" s="1">
        <v>9.66</v>
      </c>
      <c r="W157" s="1">
        <v>9.35</v>
      </c>
      <c r="X157" s="1">
        <v>9.24</v>
      </c>
      <c r="Y157" s="1" t="s">
        <v>202</v>
      </c>
      <c r="Z157" s="1">
        <v>0.5834489428232089</v>
      </c>
      <c r="AA157" s="1">
        <v>32.77296700642157</v>
      </c>
      <c r="AB157" s="1">
        <v>1.0</v>
      </c>
      <c r="AC157" s="1">
        <v>0.0</v>
      </c>
    </row>
    <row r="158">
      <c r="A158" s="1" t="s">
        <v>203</v>
      </c>
      <c r="B158" s="1">
        <v>43091.0</v>
      </c>
      <c r="C158" s="1" t="s">
        <v>204</v>
      </c>
      <c r="D158" s="4">
        <f>IFNA(VLOOKUP(C158, 'Рейтинг'!$A$2:$D$22, 4, FALSE), VLOOKUP(C158, 'Рейтинг'!$B$2:$D$22, 3, FALSE))</f>
        <v>6</v>
      </c>
      <c r="E158" s="5">
        <f>IFNA(VLOOKUP(C158, 'Рейтинг'!$A$2:$C$22, 3, FALSE), VLOOKUP(C158, 'Рейтинг'!$B$2:$C$22, 2, FALSE))</f>
        <v>0.0113</v>
      </c>
      <c r="F158" s="1">
        <v>6.32569E8</v>
      </c>
      <c r="G158" s="1">
        <v>1.56696553E11</v>
      </c>
      <c r="H158" s="1">
        <v>2.04553042E11</v>
      </c>
      <c r="I158" s="1">
        <v>2.39341E8</v>
      </c>
      <c r="J158" s="1">
        <v>0.0</v>
      </c>
      <c r="K158" s="1">
        <v>1.96695613E11</v>
      </c>
      <c r="L158" s="1">
        <v>1.96039809E11</v>
      </c>
      <c r="M158" s="1">
        <v>7.837429E9</v>
      </c>
      <c r="N158" s="1">
        <v>1.527956E9</v>
      </c>
      <c r="O158" s="1">
        <v>8.00259E9</v>
      </c>
      <c r="P158" s="1">
        <v>5.359693E9</v>
      </c>
      <c r="Q158" s="1">
        <v>2.510000000000005</v>
      </c>
      <c r="R158" s="1">
        <v>7.54</v>
      </c>
      <c r="S158" s="1">
        <v>1.91</v>
      </c>
      <c r="T158" s="1">
        <v>2.26</v>
      </c>
      <c r="U158" s="1">
        <v>2.48</v>
      </c>
      <c r="V158" s="1">
        <v>6.83</v>
      </c>
      <c r="W158" s="1">
        <v>6.99</v>
      </c>
      <c r="X158" s="1">
        <v>7.34</v>
      </c>
      <c r="Y158" s="1" t="s">
        <v>205</v>
      </c>
      <c r="Z158" s="1">
        <v>0.19495627966773288</v>
      </c>
      <c r="AA158" s="1">
        <v>25.096956285026632</v>
      </c>
      <c r="AB158" s="1">
        <v>1.0</v>
      </c>
      <c r="AC158" s="1">
        <v>1.0</v>
      </c>
    </row>
    <row r="159">
      <c r="A159" s="1" t="s">
        <v>203</v>
      </c>
      <c r="B159" s="1">
        <v>42956.0</v>
      </c>
      <c r="C159" s="1" t="s">
        <v>204</v>
      </c>
      <c r="D159" s="4">
        <f>IFNA(VLOOKUP(C159, 'Рейтинг'!$A$2:$D$22, 4, FALSE), VLOOKUP(C159, 'Рейтинг'!$B$2:$D$22, 3, FALSE))</f>
        <v>6</v>
      </c>
      <c r="E159" s="5">
        <f>IFNA(VLOOKUP(C159, 'Рейтинг'!$A$2:$C$22, 3, FALSE), VLOOKUP(C159, 'Рейтинг'!$B$2:$C$22, 2, FALSE))</f>
        <v>0.0113</v>
      </c>
      <c r="F159" s="1">
        <v>4.359885E9</v>
      </c>
      <c r="G159" s="1">
        <v>1.84399262E11</v>
      </c>
      <c r="H159" s="1">
        <v>2.06144905E11</v>
      </c>
      <c r="I159" s="1">
        <v>2.35439E8</v>
      </c>
      <c r="J159" s="1">
        <v>98000.0</v>
      </c>
      <c r="K159" s="1">
        <v>1.92972958E11</v>
      </c>
      <c r="L159" s="1">
        <v>1.92912783E11</v>
      </c>
      <c r="M159" s="1">
        <v>1.3171947E10</v>
      </c>
      <c r="N159" s="1">
        <v>6.862362E9</v>
      </c>
      <c r="O159" s="1">
        <v>7.166874E9</v>
      </c>
      <c r="P159" s="1">
        <v>3.719192E9</v>
      </c>
      <c r="Q159" s="1">
        <v>2.510000000000005</v>
      </c>
      <c r="R159" s="1">
        <v>8.63</v>
      </c>
      <c r="S159" s="1">
        <v>1.33</v>
      </c>
      <c r="T159" s="1">
        <v>1.81</v>
      </c>
      <c r="U159" s="1">
        <v>2.24</v>
      </c>
      <c r="V159" s="1">
        <v>7.95</v>
      </c>
      <c r="W159" s="1">
        <v>7.96</v>
      </c>
      <c r="X159" s="1">
        <v>7.82</v>
      </c>
      <c r="Y159" s="1" t="s">
        <v>206</v>
      </c>
      <c r="Z159" s="1">
        <v>0.5209831166189782</v>
      </c>
      <c r="AA159" s="1">
        <v>14.65029869919762</v>
      </c>
      <c r="AB159" s="1">
        <v>1.0</v>
      </c>
      <c r="AC159" s="1">
        <v>1.0</v>
      </c>
    </row>
    <row r="160">
      <c r="A160" s="1" t="s">
        <v>203</v>
      </c>
      <c r="B160" s="1">
        <v>42591.0</v>
      </c>
      <c r="C160" s="1" t="s">
        <v>36</v>
      </c>
      <c r="D160" s="4">
        <f>IFNA(VLOOKUP(C160, 'Рейтинг'!$A$2:$D$22, 4, FALSE), VLOOKUP(C160, 'Рейтинг'!$B$2:$D$22, 3, FALSE))</f>
        <v>0</v>
      </c>
      <c r="E160" s="5">
        <f>IFNA(VLOOKUP(C160, 'Рейтинг'!$A$2:$C$22, 3, FALSE), VLOOKUP(C160, 'Рейтинг'!$B$2:$C$22, 2, FALSE))</f>
        <v>0</v>
      </c>
      <c r="F160" s="1">
        <v>2.2005908E10</v>
      </c>
      <c r="G160" s="1">
        <v>1.71050134E11</v>
      </c>
      <c r="H160" s="1">
        <v>1.95556512E11</v>
      </c>
      <c r="I160" s="1">
        <v>0.0</v>
      </c>
      <c r="J160" s="1">
        <v>7.0196E7</v>
      </c>
      <c r="K160" s="1">
        <v>1.91732417E11</v>
      </c>
      <c r="L160" s="1">
        <v>1.91652619E11</v>
      </c>
      <c r="M160" s="1">
        <v>3.824095E9</v>
      </c>
      <c r="N160" s="1">
        <v>5.24127E9</v>
      </c>
      <c r="O160" s="1">
        <v>0.0</v>
      </c>
      <c r="P160" s="1">
        <v>0.0</v>
      </c>
      <c r="Q160" s="1">
        <v>5.390000000000001</v>
      </c>
      <c r="R160" s="1">
        <v>10.39</v>
      </c>
      <c r="S160" s="1">
        <v>0.71</v>
      </c>
      <c r="T160" s="1">
        <v>1.11</v>
      </c>
      <c r="U160" s="1">
        <v>1.55</v>
      </c>
      <c r="V160" s="1">
        <v>9.31</v>
      </c>
      <c r="W160" s="1">
        <v>8.9</v>
      </c>
      <c r="X160" s="1">
        <v>8.34</v>
      </c>
      <c r="Y160" s="1" t="s">
        <v>207</v>
      </c>
      <c r="Z160" s="1">
        <v>1.3705909502771243</v>
      </c>
      <c r="AA160" s="1">
        <v>50.1379848042478</v>
      </c>
      <c r="AB160" s="1">
        <v>1.0</v>
      </c>
      <c r="AC160" s="1">
        <v>0.0</v>
      </c>
    </row>
    <row r="161">
      <c r="A161" s="1" t="s">
        <v>203</v>
      </c>
      <c r="B161" s="1">
        <v>42131.0</v>
      </c>
      <c r="C161" s="1" t="s">
        <v>36</v>
      </c>
      <c r="D161" s="4">
        <f>IFNA(VLOOKUP(C161, 'Рейтинг'!$A$2:$D$22, 4, FALSE), VLOOKUP(C161, 'Рейтинг'!$B$2:$D$22, 3, FALSE))</f>
        <v>0</v>
      </c>
      <c r="E161" s="5">
        <f>IFNA(VLOOKUP(C161, 'Рейтинг'!$A$2:$C$22, 3, FALSE), VLOOKUP(C161, 'Рейтинг'!$B$2:$C$22, 2, FALSE))</f>
        <v>0</v>
      </c>
      <c r="F161" s="1">
        <v>9.0281E7</v>
      </c>
      <c r="G161" s="1">
        <v>1.933706E10</v>
      </c>
      <c r="H161" s="1">
        <v>2.0063576E10</v>
      </c>
      <c r="I161" s="1">
        <v>0.0</v>
      </c>
      <c r="J161" s="1">
        <v>2.2424E7</v>
      </c>
      <c r="K161" s="1">
        <v>1.9693403E10</v>
      </c>
      <c r="L161" s="1">
        <v>1.9666983E10</v>
      </c>
      <c r="M161" s="1">
        <v>3.70173E8</v>
      </c>
      <c r="N161" s="1">
        <v>3.335732E9</v>
      </c>
      <c r="O161" s="1">
        <v>0.0</v>
      </c>
      <c r="P161" s="1">
        <v>0.0</v>
      </c>
      <c r="Q161" s="1">
        <v>12.909999999999997</v>
      </c>
      <c r="R161" s="1">
        <v>12.21</v>
      </c>
      <c r="S161" s="1">
        <v>0.63</v>
      </c>
      <c r="T161" s="1">
        <v>1.55</v>
      </c>
      <c r="U161" s="1">
        <v>2.18</v>
      </c>
      <c r="V161" s="1">
        <v>10.34</v>
      </c>
      <c r="W161" s="1">
        <v>10.62</v>
      </c>
      <c r="X161" s="1">
        <v>10.55</v>
      </c>
      <c r="Y161" s="1" t="s">
        <v>208</v>
      </c>
      <c r="Z161" s="1">
        <v>9.01127851031815</v>
      </c>
      <c r="AA161" s="1">
        <v>53.200538667055675</v>
      </c>
      <c r="AB161" s="1">
        <v>1.0</v>
      </c>
      <c r="AC161" s="1">
        <v>0.0</v>
      </c>
    </row>
    <row r="162">
      <c r="A162" s="1" t="s">
        <v>203</v>
      </c>
      <c r="B162" s="1">
        <v>41585.0</v>
      </c>
      <c r="C162" s="1" t="s">
        <v>36</v>
      </c>
      <c r="D162" s="4">
        <f>IFNA(VLOOKUP(C162, 'Рейтинг'!$A$2:$D$22, 4, FALSE), VLOOKUP(C162, 'Рейтинг'!$B$2:$D$22, 3, FALSE))</f>
        <v>0</v>
      </c>
      <c r="E162" s="5">
        <f>IFNA(VLOOKUP(C162, 'Рейтинг'!$A$2:$C$22, 3, FALSE), VLOOKUP(C162, 'Рейтинг'!$B$2:$C$22, 2, FALSE))</f>
        <v>0</v>
      </c>
      <c r="F162" s="1">
        <v>5.167E7</v>
      </c>
      <c r="G162" s="1">
        <v>1.8676457E10</v>
      </c>
      <c r="H162" s="1">
        <v>1.9457803E10</v>
      </c>
      <c r="I162" s="1">
        <v>0.0</v>
      </c>
      <c r="J162" s="1">
        <v>1105000.0</v>
      </c>
      <c r="K162" s="1">
        <v>1.9165148E10</v>
      </c>
      <c r="L162" s="1">
        <v>1.9160305E10</v>
      </c>
      <c r="M162" s="1">
        <v>2.92655E8</v>
      </c>
      <c r="N162" s="1">
        <v>0.0</v>
      </c>
      <c r="O162" s="1">
        <v>0.0</v>
      </c>
      <c r="P162" s="1">
        <v>0.0</v>
      </c>
      <c r="Q162" s="1">
        <v>6.469999999999999</v>
      </c>
      <c r="R162" s="1">
        <v>6.24</v>
      </c>
      <c r="S162" s="1">
        <v>0.29</v>
      </c>
      <c r="T162" s="1">
        <v>1.31</v>
      </c>
      <c r="U162" s="1">
        <v>2.63</v>
      </c>
      <c r="V162" s="1">
        <v>6.08</v>
      </c>
      <c r="W162" s="1">
        <v>6.45</v>
      </c>
      <c r="X162" s="1">
        <v>7.17</v>
      </c>
      <c r="Y162" s="1" t="s">
        <v>209</v>
      </c>
      <c r="Z162" s="1">
        <v>0.0</v>
      </c>
      <c r="AA162" s="1">
        <v>65.48717090089012</v>
      </c>
      <c r="AB162" s="1">
        <v>0.0</v>
      </c>
      <c r="AC162" s="1">
        <v>0.0</v>
      </c>
    </row>
    <row r="163">
      <c r="A163" s="1" t="s">
        <v>210</v>
      </c>
      <c r="B163" s="1">
        <v>42340.0</v>
      </c>
      <c r="C163" s="1" t="s">
        <v>38</v>
      </c>
      <c r="D163" s="4">
        <f>IFNA(VLOOKUP(C163, 'Рейтинг'!$A$2:$D$22, 4, FALSE), VLOOKUP(C163, 'Рейтинг'!$B$2:$D$22, 3, FALSE))</f>
        <v>4</v>
      </c>
      <c r="E163" s="5">
        <f>IFNA(VLOOKUP(C163, 'Рейтинг'!$A$2:$C$22, 3, FALSE), VLOOKUP(C163, 'Рейтинг'!$B$2:$C$22, 2, FALSE))</f>
        <v>0.007</v>
      </c>
      <c r="F163" s="1">
        <v>1.830952E9</v>
      </c>
      <c r="G163" s="1">
        <v>1.4279206E10</v>
      </c>
      <c r="H163" s="1">
        <v>1.8260105E10</v>
      </c>
      <c r="I163" s="1">
        <v>0.0</v>
      </c>
      <c r="J163" s="1">
        <v>1.58609E8</v>
      </c>
      <c r="K163" s="1">
        <v>1.6636608E10</v>
      </c>
      <c r="L163" s="1">
        <v>1.6439315E10</v>
      </c>
      <c r="M163" s="1">
        <v>1.623497E9</v>
      </c>
      <c r="N163" s="1">
        <v>5.47829E8</v>
      </c>
      <c r="O163" s="1">
        <v>3.884978E9</v>
      </c>
      <c r="P163" s="1">
        <v>3.275517E9</v>
      </c>
      <c r="Q163" s="1">
        <v>12.909999999999997</v>
      </c>
      <c r="R163" s="1">
        <v>11.11</v>
      </c>
      <c r="S163" s="1">
        <v>0.94</v>
      </c>
      <c r="T163" s="1">
        <v>1.63</v>
      </c>
      <c r="U163" s="1">
        <v>2.18</v>
      </c>
      <c r="V163" s="1">
        <v>10.31</v>
      </c>
      <c r="W163" s="1">
        <v>10.18</v>
      </c>
      <c r="X163" s="1">
        <v>9.77</v>
      </c>
      <c r="Y163" s="1" t="s">
        <v>211</v>
      </c>
      <c r="Z163" s="1">
        <v>0.3374376423239464</v>
      </c>
      <c r="AA163" s="1">
        <v>10.24739066348752</v>
      </c>
      <c r="AB163" s="1">
        <v>1.0</v>
      </c>
      <c r="AC163" s="1">
        <v>0.0</v>
      </c>
    </row>
    <row r="164">
      <c r="A164" s="1" t="s">
        <v>212</v>
      </c>
      <c r="B164" s="1">
        <v>42304.0</v>
      </c>
      <c r="C164" s="1" t="s">
        <v>38</v>
      </c>
      <c r="D164" s="4">
        <f>IFNA(VLOOKUP(C164, 'Рейтинг'!$A$2:$D$22, 4, FALSE), VLOOKUP(C164, 'Рейтинг'!$B$2:$D$22, 3, FALSE))</f>
        <v>4</v>
      </c>
      <c r="E164" s="5">
        <f>IFNA(VLOOKUP(C164, 'Рейтинг'!$A$2:$C$22, 3, FALSE), VLOOKUP(C164, 'Рейтинг'!$B$2:$C$22, 2, FALSE))</f>
        <v>0.007</v>
      </c>
      <c r="F164" s="1">
        <v>1.034171E9</v>
      </c>
      <c r="G164" s="1">
        <v>6.6022894E10</v>
      </c>
      <c r="H164" s="1">
        <v>8.44085E8</v>
      </c>
      <c r="I164" s="1">
        <v>6.8721774E10</v>
      </c>
      <c r="J164" s="1">
        <v>5.73113E8</v>
      </c>
      <c r="K164" s="1">
        <v>6.7647013E10</v>
      </c>
      <c r="L164" s="1">
        <v>6.7062703E10</v>
      </c>
      <c r="M164" s="1">
        <v>1.074761E9</v>
      </c>
      <c r="N164" s="1">
        <v>-3.76279E9</v>
      </c>
      <c r="O164" s="1">
        <v>3.3128167E10</v>
      </c>
      <c r="P164" s="1">
        <v>1.1693636E10</v>
      </c>
      <c r="Q164" s="1">
        <v>12.909999999999997</v>
      </c>
      <c r="R164" s="1">
        <v>11.35</v>
      </c>
      <c r="S164" s="1">
        <v>0.65</v>
      </c>
      <c r="T164" s="1">
        <v>1.38</v>
      </c>
      <c r="U164" s="1">
        <v>2.05</v>
      </c>
      <c r="V164" s="1">
        <v>10.4</v>
      </c>
      <c r="W164" s="1">
        <v>10.18</v>
      </c>
      <c r="X164" s="1">
        <v>10.1</v>
      </c>
      <c r="Y164" s="1" t="s">
        <v>213</v>
      </c>
      <c r="Z164" s="1">
        <v>-3.5010481400050804</v>
      </c>
      <c r="AA164" s="1">
        <v>62.941447447385976</v>
      </c>
      <c r="AB164" s="1">
        <v>1.0</v>
      </c>
      <c r="AC164" s="1">
        <v>1.0</v>
      </c>
    </row>
    <row r="165">
      <c r="A165" s="1" t="s">
        <v>212</v>
      </c>
      <c r="B165" s="1">
        <v>42034.0</v>
      </c>
      <c r="C165" s="1" t="s">
        <v>38</v>
      </c>
      <c r="D165" s="4">
        <f>IFNA(VLOOKUP(C165, 'Рейтинг'!$A$2:$D$22, 4, FALSE), VLOOKUP(C165, 'Рейтинг'!$B$2:$D$22, 3, FALSE))</f>
        <v>4</v>
      </c>
      <c r="E165" s="5">
        <f>IFNA(VLOOKUP(C165, 'Рейтинг'!$A$2:$C$22, 3, FALSE), VLOOKUP(C165, 'Рейтинг'!$B$2:$C$22, 2, FALSE))</f>
        <v>0.007</v>
      </c>
      <c r="F165" s="1">
        <v>4.97394E8</v>
      </c>
      <c r="G165" s="1">
        <v>4.0723846E10</v>
      </c>
      <c r="H165" s="1">
        <v>4.308002E9</v>
      </c>
      <c r="I165" s="1">
        <v>4.588498E10</v>
      </c>
      <c r="J165" s="1">
        <v>3.38063E8</v>
      </c>
      <c r="K165" s="1">
        <v>4.1299934E10</v>
      </c>
      <c r="L165" s="1">
        <v>4.0953659E10</v>
      </c>
      <c r="M165" s="1">
        <v>4.585046E9</v>
      </c>
      <c r="N165" s="1">
        <v>-4.14846E8</v>
      </c>
      <c r="O165" s="1">
        <v>1.95465E8</v>
      </c>
      <c r="P165" s="1">
        <v>6.41015E8</v>
      </c>
      <c r="Q165" s="1">
        <v>12.909999999999997</v>
      </c>
      <c r="R165" s="1">
        <v>16.63</v>
      </c>
      <c r="S165" s="1">
        <v>0.47</v>
      </c>
      <c r="T165" s="1">
        <v>1.18</v>
      </c>
      <c r="U165" s="1">
        <v>1.68</v>
      </c>
      <c r="V165" s="1">
        <v>14.56</v>
      </c>
      <c r="W165" s="1">
        <v>15.06</v>
      </c>
      <c r="X165" s="1">
        <v>14.14</v>
      </c>
      <c r="Y165" s="1" t="s">
        <v>214</v>
      </c>
      <c r="Z165" s="1">
        <v>-0.09047804536748377</v>
      </c>
      <c r="AA165" s="1">
        <v>9.007528823047794</v>
      </c>
      <c r="AB165" s="1">
        <v>0.0</v>
      </c>
      <c r="AC165" s="1">
        <v>1.0</v>
      </c>
    </row>
    <row r="166">
      <c r="A166" s="1" t="s">
        <v>215</v>
      </c>
      <c r="B166" s="1">
        <v>41592.0</v>
      </c>
      <c r="C166" s="1" t="s">
        <v>36</v>
      </c>
      <c r="D166" s="4">
        <f>IFNA(VLOOKUP(C166, 'Рейтинг'!$A$2:$D$22, 4, FALSE), VLOOKUP(C166, 'Рейтинг'!$B$2:$D$22, 3, FALSE))</f>
        <v>0</v>
      </c>
      <c r="E166" s="5">
        <f>IFNA(VLOOKUP(C166, 'Рейтинг'!$A$2:$C$22, 3, FALSE), VLOOKUP(C166, 'Рейтинг'!$B$2:$C$22, 2, FALSE))</f>
        <v>0</v>
      </c>
      <c r="F166" s="1">
        <v>4.70083E8</v>
      </c>
      <c r="G166" s="1">
        <v>2.8436935E10</v>
      </c>
      <c r="H166" s="1">
        <v>0.0</v>
      </c>
      <c r="I166" s="1">
        <v>2.9375608E10</v>
      </c>
      <c r="J166" s="1">
        <v>3.1967E7</v>
      </c>
      <c r="K166" s="1">
        <v>2.0971201E10</v>
      </c>
      <c r="L166" s="1">
        <v>2.0971201E10</v>
      </c>
      <c r="M166" s="1">
        <v>8.355772E9</v>
      </c>
      <c r="N166" s="1">
        <v>1.082238E9</v>
      </c>
      <c r="O166" s="1">
        <v>0.0</v>
      </c>
      <c r="P166" s="1">
        <v>0.0</v>
      </c>
      <c r="Q166" s="1">
        <v>6.469999999999999</v>
      </c>
      <c r="R166" s="1">
        <v>6.0</v>
      </c>
      <c r="S166" s="1">
        <v>0.29</v>
      </c>
      <c r="T166" s="1">
        <v>1.34</v>
      </c>
      <c r="U166" s="1">
        <v>2.69</v>
      </c>
      <c r="V166" s="1">
        <v>6.17</v>
      </c>
      <c r="W166" s="1">
        <v>6.67</v>
      </c>
      <c r="X166" s="1">
        <v>7.38</v>
      </c>
      <c r="Y166" s="1" t="s">
        <v>216</v>
      </c>
      <c r="Z166" s="1">
        <v>0.12951980977939562</v>
      </c>
      <c r="AA166" s="1">
        <v>2.5097861693689105</v>
      </c>
      <c r="AB166" s="1">
        <v>0.0</v>
      </c>
      <c r="AC166" s="1">
        <v>1.0</v>
      </c>
    </row>
    <row r="167">
      <c r="A167" s="1" t="s">
        <v>215</v>
      </c>
      <c r="B167" s="1">
        <v>41159.0</v>
      </c>
      <c r="C167" s="1" t="s">
        <v>36</v>
      </c>
      <c r="D167" s="4">
        <f>IFNA(VLOOKUP(C167, 'Рейтинг'!$A$2:$D$22, 4, FALSE), VLOOKUP(C167, 'Рейтинг'!$B$2:$D$22, 3, FALSE))</f>
        <v>0</v>
      </c>
      <c r="E167" s="5">
        <f>IFNA(VLOOKUP(C167, 'Рейтинг'!$A$2:$C$22, 3, FALSE), VLOOKUP(C167, 'Рейтинг'!$B$2:$C$22, 2, FALSE))</f>
        <v>0</v>
      </c>
      <c r="F167" s="1">
        <v>1.92794E8</v>
      </c>
      <c r="G167" s="1">
        <v>1.9359001E10</v>
      </c>
      <c r="H167" s="1">
        <v>0.0</v>
      </c>
      <c r="I167" s="1">
        <v>2.0189137E10</v>
      </c>
      <c r="J167" s="1">
        <v>2.5103E7</v>
      </c>
      <c r="K167" s="1">
        <v>1.9789408E10</v>
      </c>
      <c r="L167" s="1">
        <v>1.9746113E10</v>
      </c>
      <c r="M167" s="1">
        <v>2.60374E8</v>
      </c>
      <c r="N167" s="1">
        <v>2.057615E9</v>
      </c>
      <c r="O167" s="1">
        <v>0.0</v>
      </c>
      <c r="P167" s="1">
        <v>0.0</v>
      </c>
      <c r="Q167" s="1">
        <v>6.569999999999993</v>
      </c>
      <c r="R167" s="1">
        <v>4.71</v>
      </c>
      <c r="S167" s="1">
        <v>0.25</v>
      </c>
      <c r="T167" s="1">
        <v>0.64</v>
      </c>
      <c r="U167" s="1">
        <v>1.67</v>
      </c>
      <c r="V167" s="1">
        <v>6.31</v>
      </c>
      <c r="W167" s="1">
        <v>7.11</v>
      </c>
      <c r="X167" s="1">
        <v>7.74</v>
      </c>
      <c r="Y167" s="1" t="s">
        <v>217</v>
      </c>
      <c r="Z167" s="1">
        <v>7.902536351555839</v>
      </c>
      <c r="AA167" s="1">
        <v>76.00377917918071</v>
      </c>
      <c r="AB167" s="1">
        <v>0.0</v>
      </c>
      <c r="AC167" s="1">
        <v>1.0</v>
      </c>
    </row>
    <row r="168">
      <c r="A168" s="1" t="s">
        <v>215</v>
      </c>
      <c r="B168" s="1">
        <v>40843.0</v>
      </c>
      <c r="C168" s="1" t="s">
        <v>36</v>
      </c>
      <c r="D168" s="4">
        <f>IFNA(VLOOKUP(C168, 'Рейтинг'!$A$2:$D$22, 4, FALSE), VLOOKUP(C168, 'Рейтинг'!$B$2:$D$22, 3, FALSE))</f>
        <v>0</v>
      </c>
      <c r="E168" s="5">
        <f>IFNA(VLOOKUP(C168, 'Рейтинг'!$A$2:$C$22, 3, FALSE), VLOOKUP(C168, 'Рейтинг'!$B$2:$C$22, 2, FALSE))</f>
        <v>0</v>
      </c>
      <c r="F168" s="1">
        <v>3907000.0</v>
      </c>
      <c r="G168" s="1">
        <v>1.6994957E10</v>
      </c>
      <c r="H168" s="1">
        <v>0.0</v>
      </c>
      <c r="I168" s="1">
        <v>1.7457475E10</v>
      </c>
      <c r="J168" s="1">
        <v>1.4699E7</v>
      </c>
      <c r="K168" s="1">
        <v>1.7290017E10</v>
      </c>
      <c r="L168" s="1">
        <v>1.7169365E10</v>
      </c>
      <c r="M168" s="1">
        <v>2.70167E8</v>
      </c>
      <c r="N168" s="1">
        <v>-7.28324E8</v>
      </c>
      <c r="O168" s="1">
        <v>0.0</v>
      </c>
      <c r="P168" s="1">
        <v>0.0</v>
      </c>
      <c r="Q168" s="1">
        <v>6.099999999999994</v>
      </c>
      <c r="R168" s="1">
        <v>4.92</v>
      </c>
      <c r="S168" s="1">
        <v>0.31</v>
      </c>
      <c r="T168" s="1">
        <v>1.2</v>
      </c>
      <c r="U168" s="1">
        <v>2.42</v>
      </c>
      <c r="V168" s="1">
        <v>6.2</v>
      </c>
      <c r="W168" s="1">
        <v>7.76</v>
      </c>
      <c r="X168" s="1">
        <v>8.2</v>
      </c>
      <c r="Y168" s="1" t="s">
        <v>43</v>
      </c>
      <c r="Z168" s="1">
        <v>-2.6958288762136013</v>
      </c>
      <c r="AA168" s="1">
        <v>63.997516350997714</v>
      </c>
      <c r="AB168" s="1">
        <v>0.0</v>
      </c>
      <c r="AC168" s="1">
        <v>1.0</v>
      </c>
    </row>
    <row r="169">
      <c r="A169" s="1" t="s">
        <v>215</v>
      </c>
      <c r="B169" s="1">
        <v>40834.0</v>
      </c>
      <c r="C169" s="1" t="s">
        <v>36</v>
      </c>
      <c r="D169" s="4">
        <f>IFNA(VLOOKUP(C169, 'Рейтинг'!$A$2:$D$22, 4, FALSE), VLOOKUP(C169, 'Рейтинг'!$B$2:$D$22, 3, FALSE))</f>
        <v>0</v>
      </c>
      <c r="E169" s="5">
        <f>IFNA(VLOOKUP(C169, 'Рейтинг'!$A$2:$C$22, 3, FALSE), VLOOKUP(C169, 'Рейтинг'!$B$2:$C$22, 2, FALSE))</f>
        <v>0</v>
      </c>
      <c r="F169" s="1">
        <v>3907000.0</v>
      </c>
      <c r="G169" s="1">
        <v>1.6994957E10</v>
      </c>
      <c r="H169" s="1">
        <v>0.0</v>
      </c>
      <c r="I169" s="1">
        <v>1.7457475E10</v>
      </c>
      <c r="J169" s="1">
        <v>1.4699E7</v>
      </c>
      <c r="K169" s="1">
        <v>1.7290017E10</v>
      </c>
      <c r="L169" s="1">
        <v>1.7169365E10</v>
      </c>
      <c r="M169" s="1">
        <v>2.70167E8</v>
      </c>
      <c r="N169" s="1">
        <v>-7.28324E8</v>
      </c>
      <c r="O169" s="1">
        <v>0.0</v>
      </c>
      <c r="P169" s="1">
        <v>0.0</v>
      </c>
      <c r="Q169" s="1">
        <v>6.099999999999994</v>
      </c>
      <c r="R169" s="1">
        <v>5.04</v>
      </c>
      <c r="S169" s="1">
        <v>0.28</v>
      </c>
      <c r="T169" s="1">
        <v>1.07</v>
      </c>
      <c r="U169" s="1">
        <v>2.19</v>
      </c>
      <c r="V169" s="1">
        <v>6.55</v>
      </c>
      <c r="W169" s="1">
        <v>8.19</v>
      </c>
      <c r="X169" s="1">
        <v>8.65</v>
      </c>
      <c r="Y169" s="1" t="s">
        <v>44</v>
      </c>
      <c r="Z169" s="1">
        <v>-2.6958288762136013</v>
      </c>
      <c r="AA169" s="1">
        <v>63.997516350997714</v>
      </c>
      <c r="AB169" s="1">
        <v>0.0</v>
      </c>
      <c r="AC169" s="1">
        <v>1.0</v>
      </c>
    </row>
    <row r="170">
      <c r="A170" s="1" t="s">
        <v>215</v>
      </c>
      <c r="B170" s="1">
        <v>40192.0</v>
      </c>
      <c r="C170" s="1" t="s">
        <v>38</v>
      </c>
      <c r="D170" s="4">
        <f>IFNA(VLOOKUP(C170, 'Рейтинг'!$A$2:$D$22, 4, FALSE), VLOOKUP(C170, 'Рейтинг'!$B$2:$D$22, 3, FALSE))</f>
        <v>4</v>
      </c>
      <c r="E170" s="5">
        <f>IFNA(VLOOKUP(C170, 'Рейтинг'!$A$2:$C$22, 3, FALSE), VLOOKUP(C170, 'Рейтинг'!$B$2:$C$22, 2, FALSE))</f>
        <v>0.007</v>
      </c>
      <c r="F170" s="1">
        <v>3.24624E8</v>
      </c>
      <c r="G170" s="1">
        <v>1.176289E10</v>
      </c>
      <c r="H170" s="1">
        <v>0.0</v>
      </c>
      <c r="I170" s="1">
        <v>1.2836835E10</v>
      </c>
      <c r="J170" s="1">
        <v>1.55116E8</v>
      </c>
      <c r="K170" s="1">
        <v>1.6654853E10</v>
      </c>
      <c r="L170" s="1">
        <v>1.6499737E10</v>
      </c>
      <c r="M170" s="1">
        <v>3.7427E8</v>
      </c>
      <c r="N170" s="1">
        <v>1.608282E9</v>
      </c>
      <c r="O170" s="1">
        <v>0.0</v>
      </c>
      <c r="P170" s="1">
        <v>0.0</v>
      </c>
      <c r="Q170" s="1">
        <v>8.780000000000001</v>
      </c>
      <c r="R170" s="1" t="e">
        <v>#N/A</v>
      </c>
      <c r="S170" s="1">
        <v>0.94</v>
      </c>
      <c r="T170" s="1">
        <v>2.51</v>
      </c>
      <c r="U170" s="1">
        <v>3.76</v>
      </c>
      <c r="V170" s="1" t="e">
        <v>#N/A</v>
      </c>
      <c r="W170" s="1" t="e">
        <v>#N/A</v>
      </c>
      <c r="X170" s="1" t="e">
        <v>#N/A</v>
      </c>
      <c r="Y170" s="1" t="s">
        <v>218</v>
      </c>
      <c r="Z170" s="1">
        <v>4.297117054532824</v>
      </c>
      <c r="AA170" s="1">
        <v>44.49956715739974</v>
      </c>
      <c r="AB170" s="1">
        <v>0.0</v>
      </c>
      <c r="AC170" s="1">
        <v>1.0</v>
      </c>
    </row>
    <row r="171">
      <c r="A171" s="1" t="s">
        <v>215</v>
      </c>
      <c r="B171" s="1">
        <v>39768.0</v>
      </c>
      <c r="C171" s="1" t="s">
        <v>38</v>
      </c>
      <c r="D171" s="4">
        <f>IFNA(VLOOKUP(C171, 'Рейтинг'!$A$2:$D$22, 4, FALSE), VLOOKUP(C171, 'Рейтинг'!$B$2:$D$22, 3, FALSE))</f>
        <v>4</v>
      </c>
      <c r="E171" s="5">
        <f>IFNA(VLOOKUP(C171, 'Рейтинг'!$A$2:$C$22, 3, FALSE), VLOOKUP(C171, 'Рейтинг'!$B$2:$C$22, 2, FALSE))</f>
        <v>0.007</v>
      </c>
      <c r="F171" s="1">
        <v>1.85718E8</v>
      </c>
      <c r="G171" s="1">
        <v>8.652092E9</v>
      </c>
      <c r="H171" s="1">
        <v>0.0</v>
      </c>
      <c r="I171" s="1">
        <v>8.920188E9</v>
      </c>
      <c r="J171" s="1">
        <v>5.5815E7</v>
      </c>
      <c r="K171" s="1">
        <v>8.860868E9</v>
      </c>
      <c r="L171" s="1">
        <v>8.677765E9</v>
      </c>
      <c r="M171" s="1">
        <v>1.60731E8</v>
      </c>
      <c r="N171" s="1">
        <v>-1.079576E9</v>
      </c>
      <c r="O171" s="1">
        <v>0.0</v>
      </c>
      <c r="P171" s="1">
        <v>0.0</v>
      </c>
      <c r="Q171" s="1">
        <v>13.280000000000001</v>
      </c>
      <c r="R171" s="1" t="e">
        <v>#N/A</v>
      </c>
      <c r="S171" s="1" t="e">
        <v>#N/A</v>
      </c>
      <c r="T171" s="1" t="e">
        <v>#N/A</v>
      </c>
      <c r="U171" s="1" t="e">
        <v>#N/A</v>
      </c>
      <c r="V171" s="1" t="e">
        <v>#N/A</v>
      </c>
      <c r="W171" s="1" t="e">
        <v>#N/A</v>
      </c>
      <c r="X171" s="1" t="e">
        <v>#N/A</v>
      </c>
      <c r="Y171" s="1" t="e">
        <v>#N/A</v>
      </c>
      <c r="Z171" s="1">
        <v>-6.716663244800318</v>
      </c>
      <c r="AA171" s="1">
        <v>55.128556407911354</v>
      </c>
      <c r="AB171" s="1">
        <v>0.0</v>
      </c>
      <c r="AC171" s="1">
        <v>1.0</v>
      </c>
    </row>
    <row r="172">
      <c r="A172" s="1" t="s">
        <v>219</v>
      </c>
      <c r="B172" s="1">
        <v>42381.0</v>
      </c>
      <c r="C172" s="1" t="s">
        <v>36</v>
      </c>
      <c r="D172" s="4">
        <f>IFNA(VLOOKUP(C172, 'Рейтинг'!$A$2:$D$22, 4, FALSE), VLOOKUP(C172, 'Рейтинг'!$B$2:$D$22, 3, FALSE))</f>
        <v>0</v>
      </c>
      <c r="E172" s="5">
        <f>IFNA(VLOOKUP(C172, 'Рейтинг'!$A$2:$C$22, 3, FALSE), VLOOKUP(C172, 'Рейтинг'!$B$2:$C$22, 2, FALSE))</f>
        <v>0</v>
      </c>
      <c r="F172" s="1">
        <v>5.193175E9</v>
      </c>
      <c r="G172" s="1">
        <v>6.8830789E10</v>
      </c>
      <c r="H172" s="1">
        <v>0.0</v>
      </c>
      <c r="I172" s="1">
        <v>7.625239E10</v>
      </c>
      <c r="J172" s="1">
        <v>2.46137E8</v>
      </c>
      <c r="K172" s="1">
        <v>7.5259998E10</v>
      </c>
      <c r="L172" s="1">
        <v>7.499708E10</v>
      </c>
      <c r="M172" s="1">
        <v>9.92392E8</v>
      </c>
      <c r="N172" s="1">
        <v>7.604474E9</v>
      </c>
      <c r="O172" s="1">
        <v>0.0</v>
      </c>
      <c r="P172" s="1">
        <v>0.0</v>
      </c>
      <c r="Q172" s="1">
        <v>5.390000000000001</v>
      </c>
      <c r="R172" s="1">
        <v>10.95</v>
      </c>
      <c r="S172" s="1">
        <v>0.93</v>
      </c>
      <c r="T172" s="1">
        <v>1.55</v>
      </c>
      <c r="U172" s="1">
        <v>2.12</v>
      </c>
      <c r="V172" s="1">
        <v>10.74</v>
      </c>
      <c r="W172" s="1">
        <v>10.54</v>
      </c>
      <c r="X172" s="1">
        <v>10.39</v>
      </c>
      <c r="Y172" s="1" t="s">
        <v>220</v>
      </c>
      <c r="Z172" s="1">
        <v>7.6627723722077565</v>
      </c>
      <c r="AA172" s="1">
        <v>75.83696563454764</v>
      </c>
      <c r="AB172" s="1">
        <v>0.0</v>
      </c>
      <c r="AC172" s="1">
        <v>1.0</v>
      </c>
    </row>
    <row r="173">
      <c r="A173" s="1" t="s">
        <v>219</v>
      </c>
      <c r="B173" s="1">
        <v>42122.0</v>
      </c>
      <c r="C173" s="1" t="s">
        <v>36</v>
      </c>
      <c r="D173" s="4">
        <f>IFNA(VLOOKUP(C173, 'Рейтинг'!$A$2:$D$22, 4, FALSE), VLOOKUP(C173, 'Рейтинг'!$B$2:$D$22, 3, FALSE))</f>
        <v>0</v>
      </c>
      <c r="E173" s="5">
        <f>IFNA(VLOOKUP(C173, 'Рейтинг'!$A$2:$C$22, 3, FALSE), VLOOKUP(C173, 'Рейтинг'!$B$2:$C$22, 2, FALSE))</f>
        <v>0</v>
      </c>
      <c r="F173" s="1">
        <v>4.19489E8</v>
      </c>
      <c r="G173" s="1">
        <v>6.7801791E10</v>
      </c>
      <c r="H173" s="1">
        <v>0.0</v>
      </c>
      <c r="I173" s="1">
        <v>7.0757943E10</v>
      </c>
      <c r="J173" s="1">
        <v>1.95006E8</v>
      </c>
      <c r="K173" s="1">
        <v>6.9967783E10</v>
      </c>
      <c r="L173" s="1">
        <v>6.9765388E10</v>
      </c>
      <c r="M173" s="1">
        <v>7.9016E8</v>
      </c>
      <c r="N173" s="1">
        <v>3.458497E9</v>
      </c>
      <c r="O173" s="1">
        <v>0.0</v>
      </c>
      <c r="P173" s="1">
        <v>0.0</v>
      </c>
      <c r="Q173" s="1">
        <v>12.909999999999997</v>
      </c>
      <c r="R173" s="1">
        <v>14.57</v>
      </c>
      <c r="S173" s="1">
        <v>0.56</v>
      </c>
      <c r="T173" s="1">
        <v>1.39</v>
      </c>
      <c r="U173" s="1">
        <v>2.0</v>
      </c>
      <c r="V173" s="1">
        <v>11.16</v>
      </c>
      <c r="W173" s="1">
        <v>11.41</v>
      </c>
      <c r="X173" s="1">
        <v>11.29</v>
      </c>
      <c r="Y173" s="1" t="s">
        <v>221</v>
      </c>
      <c r="Z173" s="1">
        <v>4.376957831325301</v>
      </c>
      <c r="AA173" s="1">
        <v>88.54887997367622</v>
      </c>
      <c r="AB173" s="1">
        <v>0.0</v>
      </c>
      <c r="AC173" s="1">
        <v>1.0</v>
      </c>
    </row>
    <row r="174">
      <c r="A174" s="1" t="s">
        <v>219</v>
      </c>
      <c r="B174" s="1">
        <v>41759.0</v>
      </c>
      <c r="C174" s="1" t="s">
        <v>36</v>
      </c>
      <c r="D174" s="4">
        <f>IFNA(VLOOKUP(C174, 'Рейтинг'!$A$2:$D$22, 4, FALSE), VLOOKUP(C174, 'Рейтинг'!$B$2:$D$22, 3, FALSE))</f>
        <v>0</v>
      </c>
      <c r="E174" s="5">
        <f>IFNA(VLOOKUP(C174, 'Рейтинг'!$A$2:$C$22, 3, FALSE), VLOOKUP(C174, 'Рейтинг'!$B$2:$C$22, 2, FALSE))</f>
        <v>0</v>
      </c>
      <c r="F174" s="1">
        <v>1.603805E9</v>
      </c>
      <c r="G174" s="1">
        <v>5.5149831E10</v>
      </c>
      <c r="H174" s="1">
        <v>0.0</v>
      </c>
      <c r="I174" s="1">
        <v>5.7339633E10</v>
      </c>
      <c r="J174" s="1">
        <v>1.38185E8</v>
      </c>
      <c r="K174" s="1">
        <v>5.6629797E10</v>
      </c>
      <c r="L174" s="1">
        <v>5.648082E10</v>
      </c>
      <c r="M174" s="1">
        <v>7.09836E8</v>
      </c>
      <c r="N174" s="1">
        <v>3.678394E9</v>
      </c>
      <c r="O174" s="1">
        <v>0.0</v>
      </c>
      <c r="P174" s="1">
        <v>0.0</v>
      </c>
      <c r="Q174" s="1">
        <v>11.349999999999994</v>
      </c>
      <c r="R174" s="1">
        <v>8.69</v>
      </c>
      <c r="S174" s="1">
        <v>0.42</v>
      </c>
      <c r="T174" s="1">
        <v>1.69</v>
      </c>
      <c r="U174" s="1">
        <v>2.67</v>
      </c>
      <c r="V174" s="1">
        <v>7.63</v>
      </c>
      <c r="W174" s="1">
        <v>8.95</v>
      </c>
      <c r="X174" s="1">
        <v>9.42</v>
      </c>
      <c r="Y174" s="1" t="s">
        <v>222</v>
      </c>
      <c r="Z174" s="1">
        <v>5.182033596492711</v>
      </c>
      <c r="AA174" s="1">
        <v>79.77870522205129</v>
      </c>
      <c r="AB174" s="1">
        <v>0.0</v>
      </c>
      <c r="AC174" s="1">
        <v>1.0</v>
      </c>
    </row>
    <row r="175">
      <c r="A175" s="1" t="s">
        <v>219</v>
      </c>
      <c r="B175" s="1">
        <v>41492.0</v>
      </c>
      <c r="C175" s="1" t="s">
        <v>36</v>
      </c>
      <c r="D175" s="4">
        <f>IFNA(VLOOKUP(C175, 'Рейтинг'!$A$2:$D$22, 4, FALSE), VLOOKUP(C175, 'Рейтинг'!$B$2:$D$22, 3, FALSE))</f>
        <v>0</v>
      </c>
      <c r="E175" s="5">
        <f>IFNA(VLOOKUP(C175, 'Рейтинг'!$A$2:$C$22, 3, FALSE), VLOOKUP(C175, 'Рейтинг'!$B$2:$C$22, 2, FALSE))</f>
        <v>0</v>
      </c>
      <c r="F175" s="1">
        <v>1.603805E9</v>
      </c>
      <c r="G175" s="1">
        <v>5.5149831E10</v>
      </c>
      <c r="H175" s="1">
        <v>0.0</v>
      </c>
      <c r="I175" s="1">
        <v>5.7200548E10</v>
      </c>
      <c r="J175" s="1">
        <v>1.38185E8</v>
      </c>
      <c r="K175" s="1">
        <v>5.6629797E10</v>
      </c>
      <c r="L175" s="1">
        <v>5.648082E10</v>
      </c>
      <c r="M175" s="1">
        <v>7.09836E8</v>
      </c>
      <c r="N175" s="1">
        <v>3.678394E9</v>
      </c>
      <c r="O175" s="1">
        <v>0.0</v>
      </c>
      <c r="P175" s="1">
        <v>0.0</v>
      </c>
      <c r="Q175" s="1">
        <v>6.469999999999999</v>
      </c>
      <c r="R175" s="1">
        <v>5.98</v>
      </c>
      <c r="S175" s="1">
        <v>0.32</v>
      </c>
      <c r="T175" s="1">
        <v>1.39</v>
      </c>
      <c r="U175" s="1">
        <v>2.67</v>
      </c>
      <c r="V175" s="1">
        <v>5.96</v>
      </c>
      <c r="W175" s="1">
        <v>6.22</v>
      </c>
      <c r="X175" s="1">
        <v>6.97</v>
      </c>
      <c r="Y175" s="1" t="s">
        <v>223</v>
      </c>
      <c r="Z175" s="1">
        <v>5.182033596492711</v>
      </c>
      <c r="AA175" s="1">
        <v>79.77870522205129</v>
      </c>
      <c r="AB175" s="1">
        <v>0.0</v>
      </c>
      <c r="AC175" s="1">
        <v>1.0</v>
      </c>
    </row>
    <row r="176">
      <c r="A176" s="1" t="s">
        <v>219</v>
      </c>
      <c r="B176" s="1">
        <v>40905.0</v>
      </c>
      <c r="C176" s="1" t="s">
        <v>36</v>
      </c>
      <c r="D176" s="4">
        <f>IFNA(VLOOKUP(C176, 'Рейтинг'!$A$2:$D$22, 4, FALSE), VLOOKUP(C176, 'Рейтинг'!$B$2:$D$22, 3, FALSE))</f>
        <v>0</v>
      </c>
      <c r="E176" s="5">
        <f>IFNA(VLOOKUP(C176, 'Рейтинг'!$A$2:$C$22, 3, FALSE), VLOOKUP(C176, 'Рейтинг'!$B$2:$C$22, 2, FALSE))</f>
        <v>0</v>
      </c>
      <c r="F176" s="1">
        <v>2.0979E8</v>
      </c>
      <c r="G176" s="1">
        <v>3.5198106E10</v>
      </c>
      <c r="H176" s="1">
        <v>0.0</v>
      </c>
      <c r="I176" s="1">
        <v>3.7811599E10</v>
      </c>
      <c r="J176" s="1">
        <v>8.9401E7</v>
      </c>
      <c r="K176" s="1">
        <v>3.7438513E10</v>
      </c>
      <c r="L176" s="1">
        <v>3.7438513E10</v>
      </c>
      <c r="M176" s="1">
        <v>2.65995E8</v>
      </c>
      <c r="N176" s="1">
        <v>1.190522E9</v>
      </c>
      <c r="O176" s="1">
        <v>0.0</v>
      </c>
      <c r="P176" s="1">
        <v>0.0</v>
      </c>
      <c r="Q176" s="1">
        <v>6.099999999999994</v>
      </c>
      <c r="R176" s="1">
        <v>5.47</v>
      </c>
      <c r="S176" s="1">
        <v>0.28</v>
      </c>
      <c r="T176" s="1">
        <v>0.91</v>
      </c>
      <c r="U176" s="1">
        <v>1.93</v>
      </c>
      <c r="V176" s="1">
        <v>6.56</v>
      </c>
      <c r="W176" s="1">
        <v>7.69</v>
      </c>
      <c r="X176" s="1">
        <v>8.46</v>
      </c>
      <c r="Y176" s="1" t="s">
        <v>224</v>
      </c>
      <c r="Z176" s="1">
        <v>4.47573074681855</v>
      </c>
      <c r="AA176" s="1">
        <v>140.7489351303596</v>
      </c>
      <c r="AB176" s="1">
        <v>0.0</v>
      </c>
      <c r="AC176" s="1">
        <v>1.0</v>
      </c>
    </row>
    <row r="177">
      <c r="A177" s="1" t="s">
        <v>225</v>
      </c>
      <c r="B177" s="1">
        <v>43014.0</v>
      </c>
      <c r="C177" s="1" t="s">
        <v>166</v>
      </c>
      <c r="D177" s="4">
        <f>IFNA(VLOOKUP(C177, 'Рейтинг'!$A$2:$D$22, 4, FALSE), VLOOKUP(C177, 'Рейтинг'!$B$2:$D$22, 3, FALSE))</f>
        <v>4</v>
      </c>
      <c r="E177" s="5">
        <f>IFNA(VLOOKUP(C177, 'Рейтинг'!$A$2:$C$22, 3, FALSE), VLOOKUP(C177, 'Рейтинг'!$B$2:$C$22, 2, FALSE))</f>
        <v>0.007</v>
      </c>
      <c r="F177" s="1">
        <v>1.232928E9</v>
      </c>
      <c r="G177" s="1">
        <v>9.619057E9</v>
      </c>
      <c r="H177" s="1">
        <v>0.0</v>
      </c>
      <c r="I177" s="1">
        <v>1.1029128E10</v>
      </c>
      <c r="J177" s="1">
        <v>5.5608E7</v>
      </c>
      <c r="K177" s="1">
        <v>9.856908E9</v>
      </c>
      <c r="L177" s="1">
        <v>9.772223E9</v>
      </c>
      <c r="M177" s="1">
        <v>1.17222E9</v>
      </c>
      <c r="N177" s="1">
        <v>9.94816E8</v>
      </c>
      <c r="O177" s="1">
        <v>9.79959E8</v>
      </c>
      <c r="P177" s="1">
        <v>6.95244E8</v>
      </c>
      <c r="Q177" s="1">
        <v>2.510000000000005</v>
      </c>
      <c r="R177" s="1">
        <v>8.3</v>
      </c>
      <c r="S177" s="1">
        <v>1.54</v>
      </c>
      <c r="T177" s="1">
        <v>1.97</v>
      </c>
      <c r="U177" s="1">
        <v>2.37</v>
      </c>
      <c r="V177" s="1">
        <v>7.56</v>
      </c>
      <c r="W177" s="1">
        <v>7.48</v>
      </c>
      <c r="X177" s="1">
        <v>7.55</v>
      </c>
      <c r="Y177" s="1" t="s">
        <v>226</v>
      </c>
      <c r="Z177" s="1">
        <v>0.8486598078858917</v>
      </c>
      <c r="AA177" s="1">
        <v>8.408752623227722</v>
      </c>
      <c r="AB177" s="1">
        <v>1.0</v>
      </c>
      <c r="AC177" s="1">
        <v>1.0</v>
      </c>
    </row>
    <row r="178">
      <c r="A178" s="1" t="s">
        <v>225</v>
      </c>
      <c r="B178" s="1">
        <v>42943.0</v>
      </c>
      <c r="C178" s="1" t="s">
        <v>166</v>
      </c>
      <c r="D178" s="4">
        <f>IFNA(VLOOKUP(C178, 'Рейтинг'!$A$2:$D$22, 4, FALSE), VLOOKUP(C178, 'Рейтинг'!$B$2:$D$22, 3, FALSE))</f>
        <v>4</v>
      </c>
      <c r="E178" s="5">
        <f>IFNA(VLOOKUP(C178, 'Рейтинг'!$A$2:$C$22, 3, FALSE), VLOOKUP(C178, 'Рейтинг'!$B$2:$C$22, 2, FALSE))</f>
        <v>0.007</v>
      </c>
      <c r="F178" s="1">
        <v>5.53058E8</v>
      </c>
      <c r="G178" s="1">
        <v>9.759357E9</v>
      </c>
      <c r="H178" s="1">
        <v>0.0</v>
      </c>
      <c r="I178" s="1">
        <v>1.0538387E10</v>
      </c>
      <c r="J178" s="1">
        <v>40000.0</v>
      </c>
      <c r="K178" s="1">
        <v>9.031213E9</v>
      </c>
      <c r="L178" s="1">
        <v>9.026308E9</v>
      </c>
      <c r="M178" s="1">
        <v>1.507174E9</v>
      </c>
      <c r="N178" s="1">
        <v>5.55004E8</v>
      </c>
      <c r="O178" s="1">
        <v>9.00879E8</v>
      </c>
      <c r="P178" s="1">
        <v>5.85144E8</v>
      </c>
      <c r="Q178" s="1">
        <v>2.510000000000005</v>
      </c>
      <c r="R178" s="1">
        <v>9.13</v>
      </c>
      <c r="S178" s="1">
        <v>1.36</v>
      </c>
      <c r="T178" s="1">
        <v>1.84</v>
      </c>
      <c r="U178" s="1">
        <v>2.32</v>
      </c>
      <c r="V178" s="1">
        <v>8.04</v>
      </c>
      <c r="W178" s="1">
        <v>8.0</v>
      </c>
      <c r="X178" s="1">
        <v>7.82</v>
      </c>
      <c r="Y178" s="1" t="s">
        <v>89</v>
      </c>
      <c r="Z178" s="1">
        <v>0.36824149036541237</v>
      </c>
      <c r="AA178" s="1">
        <v>5.992150209597565</v>
      </c>
      <c r="AB178" s="1">
        <v>1.0</v>
      </c>
      <c r="AC178" s="1">
        <v>1.0</v>
      </c>
    </row>
    <row r="179">
      <c r="A179" s="1" t="s">
        <v>225</v>
      </c>
      <c r="B179" s="1">
        <v>42636.0</v>
      </c>
      <c r="C179" s="1" t="s">
        <v>38</v>
      </c>
      <c r="D179" s="4">
        <f>IFNA(VLOOKUP(C179, 'Рейтинг'!$A$2:$D$22, 4, FALSE), VLOOKUP(C179, 'Рейтинг'!$B$2:$D$22, 3, FALSE))</f>
        <v>4</v>
      </c>
      <c r="E179" s="5">
        <f>IFNA(VLOOKUP(C179, 'Рейтинг'!$A$2:$C$22, 3, FALSE), VLOOKUP(C179, 'Рейтинг'!$B$2:$C$22, 2, FALSE))</f>
        <v>0.007</v>
      </c>
      <c r="F179" s="1">
        <v>4.4952E8</v>
      </c>
      <c r="G179" s="1">
        <v>9.204048E9</v>
      </c>
      <c r="H179" s="1">
        <v>0.0</v>
      </c>
      <c r="I179" s="1">
        <v>9.781635E9</v>
      </c>
      <c r="J179" s="1">
        <v>4.552E7</v>
      </c>
      <c r="K179" s="1">
        <v>8.827665E9</v>
      </c>
      <c r="L179" s="1">
        <v>8.759087E9</v>
      </c>
      <c r="M179" s="1">
        <v>9.5397E8</v>
      </c>
      <c r="N179" s="1">
        <v>1.002755E9</v>
      </c>
      <c r="O179" s="1">
        <v>1.851677E9</v>
      </c>
      <c r="P179" s="1">
        <v>6.64434E8</v>
      </c>
      <c r="Q179" s="1">
        <v>5.390000000000001</v>
      </c>
      <c r="R179" s="1">
        <v>9.66</v>
      </c>
      <c r="S179" s="1">
        <v>0.77</v>
      </c>
      <c r="T179" s="1">
        <v>1.16</v>
      </c>
      <c r="U179" s="1">
        <v>1.62</v>
      </c>
      <c r="V179" s="1">
        <v>9.09</v>
      </c>
      <c r="W179" s="1">
        <v>8.47</v>
      </c>
      <c r="X179" s="1">
        <v>8.28</v>
      </c>
      <c r="Y179" s="1" t="s">
        <v>227</v>
      </c>
      <c r="Z179" s="1">
        <v>1.0511389247041312</v>
      </c>
      <c r="AA179" s="1">
        <v>9.253608604044153</v>
      </c>
      <c r="AB179" s="1">
        <v>1.0</v>
      </c>
      <c r="AC179" s="1">
        <v>1.0</v>
      </c>
    </row>
    <row r="180">
      <c r="A180" s="1" t="s">
        <v>228</v>
      </c>
      <c r="B180" s="1">
        <v>43675.0</v>
      </c>
      <c r="C180" s="1" t="s">
        <v>154</v>
      </c>
      <c r="D180" s="4">
        <f>IFNA(VLOOKUP(C180, 'Рейтинг'!$A$2:$D$22, 4, FALSE), VLOOKUP(C180, 'Рейтинг'!$B$2:$D$22, 3, FALSE))</f>
        <v>9</v>
      </c>
      <c r="E180" s="5">
        <f>IFNA(VLOOKUP(C180, 'Рейтинг'!$A$2:$C$22, 3, FALSE), VLOOKUP(C180, 'Рейтинг'!$B$2:$C$22, 2, FALSE))</f>
        <v>0.02</v>
      </c>
      <c r="F180" s="1">
        <v>1.541229E9</v>
      </c>
      <c r="G180" s="1">
        <v>2.6247595E10</v>
      </c>
      <c r="H180" s="1">
        <v>0.0</v>
      </c>
      <c r="I180" s="1">
        <v>3.2577877E10</v>
      </c>
      <c r="J180" s="1">
        <v>5.61553E8</v>
      </c>
      <c r="K180" s="1">
        <v>3.190349E10</v>
      </c>
      <c r="L180" s="1">
        <v>3.1087952E10</v>
      </c>
      <c r="M180" s="1">
        <v>6.74375E8</v>
      </c>
      <c r="N180" s="1">
        <v>9.04986E8</v>
      </c>
      <c r="O180" s="1">
        <v>3.438934E9</v>
      </c>
      <c r="P180" s="1">
        <v>9.9454E7</v>
      </c>
      <c r="Q180" s="1">
        <v>3.0400000000000063</v>
      </c>
      <c r="R180" s="1" t="e">
        <v>#N/A</v>
      </c>
      <c r="S180" s="1">
        <v>1.85</v>
      </c>
      <c r="T180" s="1">
        <v>1.84</v>
      </c>
      <c r="U180" s="1">
        <v>2.06</v>
      </c>
      <c r="V180" s="1">
        <v>6.76</v>
      </c>
      <c r="W180" s="1">
        <v>7.01</v>
      </c>
      <c r="X180" s="1">
        <v>7.22</v>
      </c>
      <c r="Y180" s="1" t="s">
        <v>229</v>
      </c>
      <c r="Z180" s="1">
        <v>1.3419625579240038</v>
      </c>
      <c r="AA180" s="1">
        <v>47.308233549582944</v>
      </c>
      <c r="AB180" s="1">
        <v>1.0</v>
      </c>
      <c r="AC180" s="1">
        <v>1.0</v>
      </c>
    </row>
    <row r="181">
      <c r="A181" s="1" t="s">
        <v>228</v>
      </c>
      <c r="B181" s="1">
        <v>43312.0</v>
      </c>
      <c r="C181" s="1" t="s">
        <v>154</v>
      </c>
      <c r="D181" s="4">
        <f>IFNA(VLOOKUP(C181, 'Рейтинг'!$A$2:$D$22, 4, FALSE), VLOOKUP(C181, 'Рейтинг'!$B$2:$D$22, 3, FALSE))</f>
        <v>9</v>
      </c>
      <c r="E181" s="5">
        <f>IFNA(VLOOKUP(C181, 'Рейтинг'!$A$2:$C$22, 3, FALSE), VLOOKUP(C181, 'Рейтинг'!$B$2:$C$22, 2, FALSE))</f>
        <v>0.02</v>
      </c>
      <c r="F181" s="1">
        <v>5.072919E9</v>
      </c>
      <c r="G181" s="1">
        <v>2.2273685E10</v>
      </c>
      <c r="H181" s="1">
        <v>0.0</v>
      </c>
      <c r="I181" s="1">
        <v>3.4539468E10</v>
      </c>
      <c r="J181" s="1">
        <v>1.353278E9</v>
      </c>
      <c r="K181" s="1">
        <v>3.3964535E10</v>
      </c>
      <c r="L181" s="1">
        <v>3.2421353E10</v>
      </c>
      <c r="M181" s="1">
        <v>5.74918E8</v>
      </c>
      <c r="N181" s="1">
        <v>6.98844E8</v>
      </c>
      <c r="O181" s="1">
        <v>6.259474E9</v>
      </c>
      <c r="P181" s="1">
        <v>3.870463E9</v>
      </c>
      <c r="Q181" s="1">
        <v>4.260000000000005</v>
      </c>
      <c r="R181" s="1">
        <v>7.74</v>
      </c>
      <c r="S181" s="1">
        <v>2.67</v>
      </c>
      <c r="T181" s="1">
        <v>2.85</v>
      </c>
      <c r="U181" s="1">
        <v>2.96</v>
      </c>
      <c r="V181" s="1">
        <v>7.08</v>
      </c>
      <c r="W181" s="1">
        <v>7.37</v>
      </c>
      <c r="X181" s="1">
        <v>7.64</v>
      </c>
      <c r="Y181" s="1" t="s">
        <v>230</v>
      </c>
      <c r="Z181" s="1">
        <v>1.2155542181667647</v>
      </c>
      <c r="AA181" s="1">
        <v>59.077181441527316</v>
      </c>
      <c r="AB181" s="1">
        <v>1.0</v>
      </c>
      <c r="AC181" s="1">
        <v>1.0</v>
      </c>
    </row>
    <row r="182">
      <c r="A182" s="1" t="s">
        <v>228</v>
      </c>
      <c r="B182" s="1">
        <v>42955.0</v>
      </c>
      <c r="C182" s="1" t="s">
        <v>204</v>
      </c>
      <c r="D182" s="4">
        <f>IFNA(VLOOKUP(C182, 'Рейтинг'!$A$2:$D$22, 4, FALSE), VLOOKUP(C182, 'Рейтинг'!$B$2:$D$22, 3, FALSE))</f>
        <v>6</v>
      </c>
      <c r="E182" s="5">
        <f>IFNA(VLOOKUP(C182, 'Рейтинг'!$A$2:$C$22, 3, FALSE), VLOOKUP(C182, 'Рейтинг'!$B$2:$C$22, 2, FALSE))</f>
        <v>0.0113</v>
      </c>
      <c r="F182" s="1">
        <v>5.842619E9</v>
      </c>
      <c r="G182" s="1">
        <v>1.6975048E10</v>
      </c>
      <c r="H182" s="1">
        <v>0.0</v>
      </c>
      <c r="I182" s="1">
        <v>3.3021994E10</v>
      </c>
      <c r="J182" s="1">
        <v>1.665424E9</v>
      </c>
      <c r="K182" s="1">
        <v>3.1595276E10</v>
      </c>
      <c r="L182" s="1">
        <v>2.8461276E10</v>
      </c>
      <c r="M182" s="1">
        <v>1.426703E9</v>
      </c>
      <c r="N182" s="1">
        <v>3.24099E8</v>
      </c>
      <c r="O182" s="1">
        <v>2.562151E9</v>
      </c>
      <c r="P182" s="1">
        <v>4.278003E9</v>
      </c>
      <c r="Q182" s="1">
        <v>2.510000000000005</v>
      </c>
      <c r="R182" s="1">
        <v>8.22</v>
      </c>
      <c r="S182" s="1">
        <v>1.36</v>
      </c>
      <c r="T182" s="1">
        <v>1.84</v>
      </c>
      <c r="U182" s="1">
        <v>2.29</v>
      </c>
      <c r="V182" s="1">
        <v>7.97</v>
      </c>
      <c r="W182" s="1">
        <v>7.96</v>
      </c>
      <c r="X182" s="1">
        <v>7.79</v>
      </c>
      <c r="Y182" s="1" t="s">
        <v>231</v>
      </c>
      <c r="Z182" s="1">
        <v>0.22716641094888004</v>
      </c>
      <c r="AA182" s="1">
        <v>22.14565750545138</v>
      </c>
      <c r="AB182" s="1">
        <v>1.0</v>
      </c>
      <c r="AC182" s="1">
        <v>1.0</v>
      </c>
    </row>
    <row r="183">
      <c r="A183" s="1" t="s">
        <v>228</v>
      </c>
      <c r="B183" s="1">
        <v>42664.0</v>
      </c>
      <c r="C183" s="1" t="s">
        <v>38</v>
      </c>
      <c r="D183" s="4">
        <f>IFNA(VLOOKUP(C183, 'Рейтинг'!$A$2:$D$22, 4, FALSE), VLOOKUP(C183, 'Рейтинг'!$B$2:$D$22, 3, FALSE))</f>
        <v>4</v>
      </c>
      <c r="E183" s="5">
        <f>IFNA(VLOOKUP(C183, 'Рейтинг'!$A$2:$C$22, 3, FALSE), VLOOKUP(C183, 'Рейтинг'!$B$2:$C$22, 2, FALSE))</f>
        <v>0.007</v>
      </c>
      <c r="F183" s="1">
        <v>5.880727E9</v>
      </c>
      <c r="G183" s="1">
        <v>1.6317065E10</v>
      </c>
      <c r="H183" s="1">
        <v>0.0</v>
      </c>
      <c r="I183" s="1">
        <v>3.509543E10</v>
      </c>
      <c r="J183" s="1">
        <v>3.29521E9</v>
      </c>
      <c r="K183" s="1">
        <v>3.4066715E10</v>
      </c>
      <c r="L183" s="1">
        <v>2.9416505E10</v>
      </c>
      <c r="M183" s="1">
        <v>1.028715E9</v>
      </c>
      <c r="N183" s="1">
        <v>7.0285E7</v>
      </c>
      <c r="O183" s="1">
        <v>6.638868E9</v>
      </c>
      <c r="P183" s="1">
        <v>4.297745E9</v>
      </c>
      <c r="Q183" s="1">
        <v>5.390000000000001</v>
      </c>
      <c r="R183" s="1">
        <v>10.33</v>
      </c>
      <c r="S183" s="1">
        <v>0.84</v>
      </c>
      <c r="T183" s="1">
        <v>1.25</v>
      </c>
      <c r="U183" s="1">
        <v>1.74</v>
      </c>
      <c r="V183" s="1">
        <v>9.03</v>
      </c>
      <c r="W183" s="1">
        <v>8.62</v>
      </c>
      <c r="X183" s="1">
        <v>8.46</v>
      </c>
      <c r="Y183" s="1" t="s">
        <v>232</v>
      </c>
      <c r="Z183" s="1">
        <v>0.06832310212255095</v>
      </c>
      <c r="AA183" s="1">
        <v>33.115794948066274</v>
      </c>
      <c r="AB183" s="1">
        <v>1.0</v>
      </c>
      <c r="AC183" s="1">
        <v>1.0</v>
      </c>
    </row>
    <row r="184">
      <c r="A184" s="1" t="s">
        <v>228</v>
      </c>
      <c r="B184" s="1">
        <v>42359.0</v>
      </c>
      <c r="C184" s="1" t="s">
        <v>38</v>
      </c>
      <c r="D184" s="4">
        <f>IFNA(VLOOKUP(C184, 'Рейтинг'!$A$2:$D$22, 4, FALSE), VLOOKUP(C184, 'Рейтинг'!$B$2:$D$22, 3, FALSE))</f>
        <v>4</v>
      </c>
      <c r="E184" s="5">
        <f>IFNA(VLOOKUP(C184, 'Рейтинг'!$A$2:$C$22, 3, FALSE), VLOOKUP(C184, 'Рейтинг'!$B$2:$C$22, 2, FALSE))</f>
        <v>0.007</v>
      </c>
      <c r="F184" s="1">
        <v>4.235669E9</v>
      </c>
      <c r="G184" s="1">
        <v>1.3149215E10</v>
      </c>
      <c r="H184" s="1">
        <v>0.0</v>
      </c>
      <c r="I184" s="1">
        <v>3.3260575E10</v>
      </c>
      <c r="J184" s="1">
        <v>4.776762E9</v>
      </c>
      <c r="K184" s="1">
        <v>3.2302145E10</v>
      </c>
      <c r="L184" s="1">
        <v>2.576387E10</v>
      </c>
      <c r="M184" s="1">
        <v>9.58423E8</v>
      </c>
      <c r="N184" s="1">
        <v>6.77432E8</v>
      </c>
      <c r="O184" s="1">
        <v>3.018316E9</v>
      </c>
      <c r="P184" s="1">
        <v>4.135591E9</v>
      </c>
      <c r="Q184" s="1">
        <v>12.909999999999997</v>
      </c>
      <c r="R184" s="1">
        <v>11.2</v>
      </c>
      <c r="S184" s="1">
        <v>0.96</v>
      </c>
      <c r="T184" s="1">
        <v>1.67</v>
      </c>
      <c r="U184" s="1">
        <v>2.2</v>
      </c>
      <c r="V184" s="1">
        <v>10.71</v>
      </c>
      <c r="W184" s="1">
        <v>10.27</v>
      </c>
      <c r="X184" s="1">
        <v>9.86</v>
      </c>
      <c r="Y184" s="1" t="s">
        <v>91</v>
      </c>
      <c r="Z184" s="1">
        <v>0.7068194315036262</v>
      </c>
      <c r="AA184" s="1">
        <v>33.70343261795679</v>
      </c>
      <c r="AB184" s="1">
        <v>0.0</v>
      </c>
      <c r="AC184" s="1">
        <v>1.0</v>
      </c>
    </row>
    <row r="185">
      <c r="A185" s="1" t="s">
        <v>228</v>
      </c>
      <c r="B185" s="1">
        <v>42307.0</v>
      </c>
      <c r="C185" s="1" t="s">
        <v>38</v>
      </c>
      <c r="D185" s="4">
        <f>IFNA(VLOOKUP(C185, 'Рейтинг'!$A$2:$D$22, 4, FALSE), VLOOKUP(C185, 'Рейтинг'!$B$2:$D$22, 3, FALSE))</f>
        <v>4</v>
      </c>
      <c r="E185" s="5">
        <f>IFNA(VLOOKUP(C185, 'Рейтинг'!$A$2:$C$22, 3, FALSE), VLOOKUP(C185, 'Рейтинг'!$B$2:$C$22, 2, FALSE))</f>
        <v>0.007</v>
      </c>
      <c r="F185" s="1">
        <v>4.235669E9</v>
      </c>
      <c r="G185" s="1">
        <v>1.3149215E10</v>
      </c>
      <c r="H185" s="1">
        <v>0.0</v>
      </c>
      <c r="I185" s="1">
        <v>3.3260575E10</v>
      </c>
      <c r="J185" s="1">
        <v>4.776762E9</v>
      </c>
      <c r="K185" s="1">
        <v>3.2302145E10</v>
      </c>
      <c r="L185" s="1">
        <v>2.576387E10</v>
      </c>
      <c r="M185" s="1">
        <v>9.58423E8</v>
      </c>
      <c r="N185" s="1">
        <v>6.77432E8</v>
      </c>
      <c r="O185" s="1">
        <v>3.018316E9</v>
      </c>
      <c r="P185" s="1">
        <v>4.135591E9</v>
      </c>
      <c r="Q185" s="1">
        <v>12.909999999999997</v>
      </c>
      <c r="R185" s="1">
        <v>11.46</v>
      </c>
      <c r="S185" s="1">
        <v>0.75</v>
      </c>
      <c r="T185" s="1">
        <v>1.52</v>
      </c>
      <c r="U185" s="1">
        <v>2.16</v>
      </c>
      <c r="V185" s="1">
        <v>10.35</v>
      </c>
      <c r="W185" s="1">
        <v>10.18</v>
      </c>
      <c r="X185" s="1">
        <v>10.12</v>
      </c>
      <c r="Y185" s="1" t="s">
        <v>233</v>
      </c>
      <c r="Z185" s="1">
        <v>0.7068194315036262</v>
      </c>
      <c r="AA185" s="1">
        <v>33.70343261795679</v>
      </c>
      <c r="AB185" s="1">
        <v>0.0</v>
      </c>
      <c r="AC185" s="1">
        <v>1.0</v>
      </c>
    </row>
    <row r="186">
      <c r="A186" s="1" t="s">
        <v>228</v>
      </c>
      <c r="B186" s="1">
        <v>41905.0</v>
      </c>
      <c r="C186" s="1" t="s">
        <v>38</v>
      </c>
      <c r="D186" s="4">
        <f>IFNA(VLOOKUP(C186, 'Рейтинг'!$A$2:$D$22, 4, FALSE), VLOOKUP(C186, 'Рейтинг'!$B$2:$D$22, 3, FALSE))</f>
        <v>4</v>
      </c>
      <c r="E186" s="5">
        <f>IFNA(VLOOKUP(C186, 'Рейтинг'!$A$2:$C$22, 3, FALSE), VLOOKUP(C186, 'Рейтинг'!$B$2:$C$22, 2, FALSE))</f>
        <v>0.007</v>
      </c>
      <c r="F186" s="1">
        <v>1.751999E9</v>
      </c>
      <c r="G186" s="1">
        <v>2.3291497E10</v>
      </c>
      <c r="H186" s="1">
        <v>0.0</v>
      </c>
      <c r="I186" s="1">
        <v>2.7785866E10</v>
      </c>
      <c r="J186" s="1">
        <v>1.209E8</v>
      </c>
      <c r="K186" s="1">
        <v>2.7151149E10</v>
      </c>
      <c r="L186" s="1">
        <v>2.7136069E10</v>
      </c>
      <c r="M186" s="1">
        <v>3.82586E8</v>
      </c>
      <c r="N186" s="1">
        <v>3.61831E8</v>
      </c>
      <c r="O186" s="1">
        <v>0.0</v>
      </c>
      <c r="P186" s="1">
        <v>0.0</v>
      </c>
      <c r="Q186" s="1">
        <v>11.349999999999994</v>
      </c>
      <c r="R186" s="1">
        <v>7.96</v>
      </c>
      <c r="S186" s="1">
        <v>0.57</v>
      </c>
      <c r="T186" s="1">
        <v>1.78</v>
      </c>
      <c r="U186" s="1">
        <v>2.54</v>
      </c>
      <c r="V186" s="1">
        <v>8.6</v>
      </c>
      <c r="W186" s="1">
        <v>9.42</v>
      </c>
      <c r="X186" s="1">
        <v>9.55</v>
      </c>
      <c r="Y186" s="1" t="s">
        <v>234</v>
      </c>
      <c r="Z186" s="1">
        <v>0.9457507593064043</v>
      </c>
      <c r="AA186" s="1">
        <v>70.96744000041821</v>
      </c>
      <c r="AB186" s="1">
        <v>0.0</v>
      </c>
      <c r="AC186" s="1">
        <v>1.0</v>
      </c>
    </row>
    <row r="187">
      <c r="A187" s="1" t="s">
        <v>228</v>
      </c>
      <c r="B187" s="1">
        <v>41467.0</v>
      </c>
      <c r="C187" s="1" t="s">
        <v>40</v>
      </c>
      <c r="D187" s="4">
        <f>IFNA(VLOOKUP(C187, 'Рейтинг'!$A$2:$D$22, 4, FALSE), VLOOKUP(C187, 'Рейтинг'!$B$2:$D$22, 3, FALSE))</f>
        <v>8</v>
      </c>
      <c r="E187" s="5">
        <f>IFNA(VLOOKUP(C187, 'Рейтинг'!$A$2:$C$22, 3, FALSE), VLOOKUP(C187, 'Рейтинг'!$B$2:$C$22, 2, FALSE))</f>
        <v>0.02</v>
      </c>
      <c r="F187" s="1">
        <v>6.62515E8</v>
      </c>
      <c r="G187" s="1">
        <v>2.3291497E10</v>
      </c>
      <c r="H187" s="1">
        <v>0.0</v>
      </c>
      <c r="I187" s="1">
        <v>2.7785866E10</v>
      </c>
      <c r="J187" s="1">
        <v>1.209E8</v>
      </c>
      <c r="K187" s="1">
        <v>2.728983E10</v>
      </c>
      <c r="L187" s="1">
        <v>2.7161051E10</v>
      </c>
      <c r="M187" s="1">
        <v>4.96036E8</v>
      </c>
      <c r="N187" s="1">
        <v>3.057246E9</v>
      </c>
      <c r="O187" s="1">
        <v>0.0</v>
      </c>
      <c r="P187" s="1">
        <v>0.0</v>
      </c>
      <c r="Q187" s="1">
        <v>6.469999999999999</v>
      </c>
      <c r="R187" s="1">
        <v>5.94</v>
      </c>
      <c r="S187" s="1">
        <v>0.37</v>
      </c>
      <c r="T187" s="1">
        <v>1.43</v>
      </c>
      <c r="U187" s="1">
        <v>2.61</v>
      </c>
      <c r="V187" s="1">
        <v>5.94</v>
      </c>
      <c r="W187" s="1">
        <v>6.21</v>
      </c>
      <c r="X187" s="1">
        <v>7.03</v>
      </c>
      <c r="Y187" s="1" t="s">
        <v>235</v>
      </c>
      <c r="Z187" s="1">
        <v>6.163355079066842</v>
      </c>
      <c r="AA187" s="1">
        <v>55.015825464280816</v>
      </c>
      <c r="AB187" s="1">
        <v>0.0</v>
      </c>
      <c r="AC187" s="1">
        <v>1.0</v>
      </c>
    </row>
    <row r="188">
      <c r="A188" s="1" t="s">
        <v>228</v>
      </c>
      <c r="B188" s="1">
        <v>41208.0</v>
      </c>
      <c r="C188" s="1" t="s">
        <v>40</v>
      </c>
      <c r="D188" s="4">
        <f>IFNA(VLOOKUP(C188, 'Рейтинг'!$A$2:$D$22, 4, FALSE), VLOOKUP(C188, 'Рейтинг'!$B$2:$D$22, 3, FALSE))</f>
        <v>8</v>
      </c>
      <c r="E188" s="5">
        <f>IFNA(VLOOKUP(C188, 'Рейтинг'!$A$2:$C$22, 3, FALSE), VLOOKUP(C188, 'Рейтинг'!$B$2:$C$22, 2, FALSE))</f>
        <v>0.02</v>
      </c>
      <c r="F188" s="1">
        <v>5.15097E8</v>
      </c>
      <c r="G188" s="1">
        <v>2.2819126E10</v>
      </c>
      <c r="H188" s="1">
        <v>0.0</v>
      </c>
      <c r="I188" s="1">
        <v>2.5365815E10</v>
      </c>
      <c r="J188" s="1">
        <v>1.30398E8</v>
      </c>
      <c r="K188" s="1">
        <v>2.5267493E10</v>
      </c>
      <c r="L188" s="1">
        <v>2.5063165E10</v>
      </c>
      <c r="M188" s="1">
        <v>6.38332E8</v>
      </c>
      <c r="N188" s="1">
        <v>1.797197E9</v>
      </c>
      <c r="O188" s="1">
        <v>0.0</v>
      </c>
      <c r="P188" s="1">
        <v>0.0</v>
      </c>
      <c r="Q188" s="1">
        <v>6.569999999999993</v>
      </c>
      <c r="R188" s="1">
        <v>6.23</v>
      </c>
      <c r="S188" s="1">
        <v>0.3</v>
      </c>
      <c r="T188" s="1">
        <v>0.76</v>
      </c>
      <c r="U188" s="1">
        <v>1.78</v>
      </c>
      <c r="V188" s="1">
        <v>6.53</v>
      </c>
      <c r="W188" s="1">
        <v>6.83</v>
      </c>
      <c r="X188" s="1">
        <v>7.31</v>
      </c>
      <c r="Y188" s="1" t="s">
        <v>236</v>
      </c>
      <c r="Z188" s="1">
        <v>2.8154581001735774</v>
      </c>
      <c r="AA188" s="1">
        <v>39.58362262897677</v>
      </c>
      <c r="AB188" s="1">
        <v>0.0</v>
      </c>
      <c r="AC188" s="1">
        <v>1.0</v>
      </c>
    </row>
    <row r="189">
      <c r="A189" s="1" t="s">
        <v>228</v>
      </c>
      <c r="B189" s="1">
        <v>40843.0</v>
      </c>
      <c r="C189" s="1" t="s">
        <v>40</v>
      </c>
      <c r="D189" s="4">
        <f>IFNA(VLOOKUP(C189, 'Рейтинг'!$A$2:$D$22, 4, FALSE), VLOOKUP(C189, 'Рейтинг'!$B$2:$D$22, 3, FALSE))</f>
        <v>8</v>
      </c>
      <c r="E189" s="5">
        <f>IFNA(VLOOKUP(C189, 'Рейтинг'!$A$2:$C$22, 3, FALSE), VLOOKUP(C189, 'Рейтинг'!$B$2:$C$22, 2, FALSE))</f>
        <v>0.02</v>
      </c>
      <c r="F189" s="1">
        <v>3.44151E8</v>
      </c>
      <c r="G189" s="1">
        <v>2.0026889E10</v>
      </c>
      <c r="H189" s="1">
        <v>0.0</v>
      </c>
      <c r="I189" s="1">
        <v>2.3129108E10</v>
      </c>
      <c r="J189" s="1">
        <v>1.9473E7</v>
      </c>
      <c r="K189" s="1">
        <v>2.2898141E10</v>
      </c>
      <c r="L189" s="1">
        <v>2.2870877E10</v>
      </c>
      <c r="M189" s="1">
        <v>2.30967E8</v>
      </c>
      <c r="N189" s="1">
        <v>-4.08839E9</v>
      </c>
      <c r="O189" s="1">
        <v>0.0</v>
      </c>
      <c r="P189" s="1">
        <v>0.0</v>
      </c>
      <c r="Q189" s="1">
        <v>6.099999999999994</v>
      </c>
      <c r="R189" s="1">
        <v>4.92</v>
      </c>
      <c r="S189" s="1">
        <v>0.31</v>
      </c>
      <c r="T189" s="1">
        <v>1.2</v>
      </c>
      <c r="U189" s="1">
        <v>2.42</v>
      </c>
      <c r="V189" s="1">
        <v>6.2</v>
      </c>
      <c r="W189" s="1">
        <v>7.76</v>
      </c>
      <c r="X189" s="1">
        <v>8.2</v>
      </c>
      <c r="Y189" s="1" t="s">
        <v>43</v>
      </c>
      <c r="Z189" s="1">
        <v>-17.70118674962224</v>
      </c>
      <c r="AA189" s="1">
        <v>99.14031441721112</v>
      </c>
      <c r="AB189" s="1">
        <v>0.0</v>
      </c>
      <c r="AC189" s="1">
        <v>1.0</v>
      </c>
    </row>
    <row r="190">
      <c r="A190" s="1" t="s">
        <v>228</v>
      </c>
      <c r="B190" s="1">
        <v>40834.0</v>
      </c>
      <c r="C190" s="1" t="s">
        <v>40</v>
      </c>
      <c r="D190" s="4">
        <f>IFNA(VLOOKUP(C190, 'Рейтинг'!$A$2:$D$22, 4, FALSE), VLOOKUP(C190, 'Рейтинг'!$B$2:$D$22, 3, FALSE))</f>
        <v>8</v>
      </c>
      <c r="E190" s="5">
        <f>IFNA(VLOOKUP(C190, 'Рейтинг'!$A$2:$C$22, 3, FALSE), VLOOKUP(C190, 'Рейтинг'!$B$2:$C$22, 2, FALSE))</f>
        <v>0.02</v>
      </c>
      <c r="F190" s="1">
        <v>3.44151E8</v>
      </c>
      <c r="G190" s="1">
        <v>2.0026889E10</v>
      </c>
      <c r="H190" s="1">
        <v>0.0</v>
      </c>
      <c r="I190" s="1">
        <v>2.3129108E10</v>
      </c>
      <c r="J190" s="1">
        <v>1.9473E7</v>
      </c>
      <c r="K190" s="1">
        <v>2.2898141E10</v>
      </c>
      <c r="L190" s="1">
        <v>2.2870877E10</v>
      </c>
      <c r="M190" s="1">
        <v>2.30967E8</v>
      </c>
      <c r="N190" s="1">
        <v>-4.08839E9</v>
      </c>
      <c r="O190" s="1">
        <v>0.0</v>
      </c>
      <c r="P190" s="1">
        <v>0.0</v>
      </c>
      <c r="Q190" s="1">
        <v>6.099999999999994</v>
      </c>
      <c r="R190" s="1">
        <v>5.04</v>
      </c>
      <c r="S190" s="1">
        <v>0.28</v>
      </c>
      <c r="T190" s="1">
        <v>1.07</v>
      </c>
      <c r="U190" s="1">
        <v>2.19</v>
      </c>
      <c r="V190" s="1">
        <v>6.55</v>
      </c>
      <c r="W190" s="1">
        <v>8.19</v>
      </c>
      <c r="X190" s="1">
        <v>8.65</v>
      </c>
      <c r="Y190" s="1" t="s">
        <v>44</v>
      </c>
      <c r="Z190" s="1">
        <v>-17.70118674962224</v>
      </c>
      <c r="AA190" s="1">
        <v>99.14031441721112</v>
      </c>
      <c r="AB190" s="1">
        <v>0.0</v>
      </c>
      <c r="AC190" s="1">
        <v>1.0</v>
      </c>
    </row>
    <row r="191">
      <c r="A191" s="1" t="s">
        <v>228</v>
      </c>
      <c r="B191" s="1">
        <v>40730.0</v>
      </c>
      <c r="C191" s="1" t="s">
        <v>40</v>
      </c>
      <c r="D191" s="4">
        <f>IFNA(VLOOKUP(C191, 'Рейтинг'!$A$2:$D$22, 4, FALSE), VLOOKUP(C191, 'Рейтинг'!$B$2:$D$22, 3, FALSE))</f>
        <v>8</v>
      </c>
      <c r="E191" s="5">
        <f>IFNA(VLOOKUP(C191, 'Рейтинг'!$A$2:$C$22, 3, FALSE), VLOOKUP(C191, 'Рейтинг'!$B$2:$C$22, 2, FALSE))</f>
        <v>0.02</v>
      </c>
      <c r="F191" s="1">
        <v>3.44151E8</v>
      </c>
      <c r="G191" s="1">
        <v>2.0026889E10</v>
      </c>
      <c r="H191" s="1">
        <v>0.0</v>
      </c>
      <c r="I191" s="1">
        <v>2.3129108E10</v>
      </c>
      <c r="J191" s="1">
        <v>1.9473E7</v>
      </c>
      <c r="K191" s="1">
        <v>2.2898141E10</v>
      </c>
      <c r="L191" s="1">
        <v>2.2870877E10</v>
      </c>
      <c r="M191" s="1">
        <v>2.30967E8</v>
      </c>
      <c r="N191" s="1">
        <v>-4.08839E9</v>
      </c>
      <c r="O191" s="1">
        <v>0.0</v>
      </c>
      <c r="P191" s="1">
        <v>0.0</v>
      </c>
      <c r="Q191" s="1">
        <v>6.099999999999994</v>
      </c>
      <c r="R191" s="1">
        <v>3.54</v>
      </c>
      <c r="S191" s="1">
        <v>0.43</v>
      </c>
      <c r="T191" s="1">
        <v>1.66</v>
      </c>
      <c r="U191" s="1">
        <v>3.12</v>
      </c>
      <c r="V191" s="1">
        <v>4.68</v>
      </c>
      <c r="W191" s="1">
        <v>6.46</v>
      </c>
      <c r="X191" s="1">
        <v>8.0</v>
      </c>
      <c r="Y191" s="1" t="s">
        <v>237</v>
      </c>
      <c r="Z191" s="1">
        <v>-17.70118674962224</v>
      </c>
      <c r="AA191" s="1">
        <v>99.14031441721112</v>
      </c>
      <c r="AB191" s="1">
        <v>0.0</v>
      </c>
      <c r="AC191" s="1">
        <v>1.0</v>
      </c>
    </row>
    <row r="192">
      <c r="A192" s="1" t="s">
        <v>228</v>
      </c>
      <c r="B192" s="1">
        <v>40730.0</v>
      </c>
      <c r="C192" s="1" t="s">
        <v>40</v>
      </c>
      <c r="D192" s="4">
        <f>IFNA(VLOOKUP(C192, 'Рейтинг'!$A$2:$D$22, 4, FALSE), VLOOKUP(C192, 'Рейтинг'!$B$2:$D$22, 3, FALSE))</f>
        <v>8</v>
      </c>
      <c r="E192" s="5">
        <f>IFNA(VLOOKUP(C192, 'Рейтинг'!$A$2:$C$22, 3, FALSE), VLOOKUP(C192, 'Рейтинг'!$B$2:$C$22, 2, FALSE))</f>
        <v>0.02</v>
      </c>
      <c r="F192" s="1">
        <v>3.44151E8</v>
      </c>
      <c r="G192" s="1">
        <v>2.0026889E10</v>
      </c>
      <c r="H192" s="1">
        <v>0.0</v>
      </c>
      <c r="I192" s="1">
        <v>2.3129108E10</v>
      </c>
      <c r="J192" s="1">
        <v>1.9473E7</v>
      </c>
      <c r="K192" s="1">
        <v>2.2898141E10</v>
      </c>
      <c r="L192" s="1">
        <v>2.2870877E10</v>
      </c>
      <c r="M192" s="1">
        <v>2.30967E8</v>
      </c>
      <c r="N192" s="1">
        <v>-4.08839E9</v>
      </c>
      <c r="O192" s="1">
        <v>0.0</v>
      </c>
      <c r="P192" s="1">
        <v>0.0</v>
      </c>
      <c r="Q192" s="1">
        <v>6.099999999999994</v>
      </c>
      <c r="R192" s="1">
        <v>3.54</v>
      </c>
      <c r="S192" s="1">
        <v>0.43</v>
      </c>
      <c r="T192" s="1">
        <v>1.66</v>
      </c>
      <c r="U192" s="1">
        <v>3.12</v>
      </c>
      <c r="V192" s="1">
        <v>4.68</v>
      </c>
      <c r="W192" s="1">
        <v>6.46</v>
      </c>
      <c r="X192" s="1">
        <v>8.0</v>
      </c>
      <c r="Y192" s="1" t="s">
        <v>237</v>
      </c>
      <c r="Z192" s="1">
        <v>-17.70118674962224</v>
      </c>
      <c r="AA192" s="1">
        <v>99.14031441721112</v>
      </c>
      <c r="AB192" s="1">
        <v>0.0</v>
      </c>
      <c r="AC192" s="1">
        <v>1.0</v>
      </c>
    </row>
    <row r="193">
      <c r="A193" s="1" t="s">
        <v>228</v>
      </c>
      <c r="B193" s="1">
        <v>40126.0</v>
      </c>
      <c r="C193" s="1" t="s">
        <v>36</v>
      </c>
      <c r="D193" s="4">
        <f>IFNA(VLOOKUP(C193, 'Рейтинг'!$A$2:$D$22, 4, FALSE), VLOOKUP(C193, 'Рейтинг'!$B$2:$D$22, 3, FALSE))</f>
        <v>0</v>
      </c>
      <c r="E193" s="5">
        <f>IFNA(VLOOKUP(C193, 'Рейтинг'!$A$2:$C$22, 3, FALSE), VLOOKUP(C193, 'Рейтинг'!$B$2:$C$22, 2, FALSE))</f>
        <v>0</v>
      </c>
      <c r="F193" s="1">
        <v>9.03146E8</v>
      </c>
      <c r="G193" s="1">
        <v>1.950158E10</v>
      </c>
      <c r="H193" s="1">
        <v>0.0</v>
      </c>
      <c r="I193" s="1">
        <v>2.6157528E10</v>
      </c>
      <c r="J193" s="1">
        <v>1.31701E8</v>
      </c>
      <c r="K193" s="1">
        <v>2.5300372E10</v>
      </c>
      <c r="L193" s="1">
        <v>2.5168671E10</v>
      </c>
      <c r="M193" s="1">
        <v>8.57156E8</v>
      </c>
      <c r="N193" s="1">
        <v>2.112129E9</v>
      </c>
      <c r="O193" s="1">
        <v>0.0</v>
      </c>
      <c r="P193" s="1">
        <v>0.0</v>
      </c>
      <c r="Q193" s="1">
        <v>8.799999999999997</v>
      </c>
      <c r="R193" s="1" t="e">
        <v>#N/A</v>
      </c>
      <c r="S193" s="1">
        <v>0.87</v>
      </c>
      <c r="T193" s="1">
        <v>2.31</v>
      </c>
      <c r="U193" s="1">
        <v>3.52</v>
      </c>
      <c r="V193" s="1" t="e">
        <v>#N/A</v>
      </c>
      <c r="W193" s="1" t="e">
        <v>#N/A</v>
      </c>
      <c r="X193" s="1" t="e">
        <v>#N/A</v>
      </c>
      <c r="Y193" s="1" t="s">
        <v>238</v>
      </c>
      <c r="Z193" s="1">
        <v>2.4641127169383403</v>
      </c>
      <c r="AA193" s="1">
        <v>29.516648078062804</v>
      </c>
      <c r="AB193" s="1">
        <v>0.0</v>
      </c>
      <c r="AC193" s="1">
        <v>1.0</v>
      </c>
    </row>
    <row r="194">
      <c r="D194" s="7"/>
      <c r="E194" s="8"/>
    </row>
    <row r="195">
      <c r="D195" s="7"/>
      <c r="E195" s="8"/>
    </row>
    <row r="196">
      <c r="D196" s="7"/>
      <c r="E196" s="8"/>
    </row>
    <row r="197">
      <c r="D197" s="7"/>
      <c r="E197" s="8"/>
    </row>
    <row r="198">
      <c r="D198" s="7"/>
      <c r="E198" s="8"/>
    </row>
    <row r="199">
      <c r="D199" s="7"/>
      <c r="E199" s="8"/>
    </row>
    <row r="200">
      <c r="D200" s="7"/>
      <c r="E200" s="8"/>
    </row>
    <row r="201">
      <c r="D201" s="7"/>
      <c r="E201" s="8"/>
    </row>
    <row r="202">
      <c r="D202" s="7"/>
      <c r="E202" s="9"/>
    </row>
    <row r="203">
      <c r="D203" s="7"/>
      <c r="E203" s="9"/>
    </row>
    <row r="204">
      <c r="D204" s="7"/>
      <c r="E204" s="9"/>
    </row>
    <row r="205">
      <c r="D205" s="7"/>
      <c r="E205" s="9"/>
    </row>
    <row r="206">
      <c r="D206" s="7"/>
      <c r="E206" s="9"/>
    </row>
    <row r="207">
      <c r="D207" s="7"/>
      <c r="E207" s="9"/>
    </row>
    <row r="208">
      <c r="D208" s="7"/>
      <c r="E208" s="9"/>
    </row>
    <row r="209">
      <c r="D209" s="7"/>
      <c r="E209" s="9"/>
    </row>
    <row r="210">
      <c r="D210" s="7"/>
      <c r="E210" s="9"/>
    </row>
    <row r="211">
      <c r="D211" s="7"/>
      <c r="E211" s="9"/>
    </row>
    <row r="212">
      <c r="D212" s="7"/>
      <c r="E212" s="10"/>
    </row>
    <row r="213">
      <c r="D213" s="7"/>
      <c r="E213" s="10"/>
    </row>
    <row r="214">
      <c r="D214" s="7"/>
      <c r="E214" s="10"/>
    </row>
    <row r="215">
      <c r="D215" s="7"/>
      <c r="E215" s="10"/>
    </row>
    <row r="216">
      <c r="D216" s="7"/>
      <c r="E216" s="10"/>
    </row>
    <row r="217">
      <c r="D217" s="7"/>
      <c r="E217" s="10"/>
    </row>
    <row r="218">
      <c r="D218" s="7"/>
      <c r="E218" s="10"/>
    </row>
    <row r="219">
      <c r="D219" s="7"/>
      <c r="E219" s="10"/>
    </row>
    <row r="220">
      <c r="D220" s="7"/>
      <c r="E220" s="10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11"/>
    </row>
    <row r="778">
      <c r="D778" s="7"/>
      <c r="E778" s="11"/>
    </row>
    <row r="779">
      <c r="D779" s="7"/>
      <c r="E779" s="11"/>
    </row>
    <row r="780">
      <c r="D780" s="7"/>
      <c r="E780" s="11"/>
    </row>
    <row r="781">
      <c r="D781" s="7"/>
      <c r="E781" s="11"/>
    </row>
    <row r="782">
      <c r="D782" s="7"/>
      <c r="E782" s="11"/>
    </row>
    <row r="783">
      <c r="D783" s="7"/>
      <c r="E783" s="11"/>
    </row>
    <row r="784">
      <c r="D784" s="7"/>
      <c r="E784" s="11"/>
    </row>
    <row r="785">
      <c r="D785" s="7"/>
      <c r="E785" s="11"/>
    </row>
    <row r="786">
      <c r="D786" s="7"/>
      <c r="E786" s="11"/>
    </row>
    <row r="787">
      <c r="D787" s="7"/>
      <c r="E787" s="11"/>
    </row>
    <row r="788">
      <c r="D788" s="7"/>
      <c r="E788" s="11"/>
    </row>
    <row r="789">
      <c r="D789" s="7"/>
      <c r="E789" s="11"/>
    </row>
    <row r="790">
      <c r="D790" s="7"/>
      <c r="E790" s="11"/>
    </row>
    <row r="791">
      <c r="D791" s="7"/>
      <c r="E791" s="11"/>
    </row>
    <row r="792">
      <c r="D792" s="7"/>
      <c r="E792" s="11"/>
    </row>
    <row r="793">
      <c r="D793" s="7"/>
      <c r="E793" s="11"/>
    </row>
    <row r="794">
      <c r="D794" s="7"/>
      <c r="E794" s="11"/>
    </row>
    <row r="795">
      <c r="D795" s="7"/>
      <c r="E795" s="11"/>
    </row>
    <row r="796">
      <c r="D796" s="7"/>
      <c r="E796" s="11"/>
    </row>
    <row r="797">
      <c r="D797" s="7"/>
      <c r="E797" s="11"/>
    </row>
    <row r="798">
      <c r="D798" s="7"/>
      <c r="E798" s="11"/>
    </row>
    <row r="799">
      <c r="D799" s="7"/>
      <c r="E799" s="11"/>
    </row>
    <row r="800">
      <c r="D800" s="7"/>
      <c r="E800" s="11"/>
    </row>
    <row r="801">
      <c r="D801" s="7"/>
      <c r="E801" s="11"/>
    </row>
    <row r="802">
      <c r="D802" s="7"/>
      <c r="E802" s="11"/>
    </row>
    <row r="803">
      <c r="D803" s="7"/>
      <c r="E803" s="11"/>
    </row>
    <row r="804">
      <c r="D804" s="7"/>
      <c r="E804" s="11"/>
    </row>
    <row r="805">
      <c r="D805" s="7"/>
      <c r="E805" s="11"/>
    </row>
    <row r="806">
      <c r="D806" s="7"/>
      <c r="E806" s="11"/>
    </row>
    <row r="807">
      <c r="D807" s="7"/>
      <c r="E807" s="11"/>
    </row>
    <row r="808">
      <c r="D808" s="7"/>
      <c r="E808" s="11"/>
    </row>
    <row r="809">
      <c r="D809" s="7"/>
      <c r="E809" s="11"/>
    </row>
    <row r="810">
      <c r="D810" s="7"/>
      <c r="E810" s="11"/>
    </row>
    <row r="811">
      <c r="D811" s="7"/>
      <c r="E811" s="11"/>
    </row>
    <row r="812">
      <c r="D812" s="7"/>
      <c r="E812" s="11"/>
    </row>
    <row r="813">
      <c r="D813" s="7"/>
      <c r="E813" s="11"/>
    </row>
    <row r="814">
      <c r="D814" s="7"/>
      <c r="E814" s="11"/>
    </row>
    <row r="815">
      <c r="D815" s="7"/>
      <c r="E815" s="11"/>
    </row>
    <row r="816">
      <c r="D816" s="7"/>
      <c r="E816" s="11"/>
    </row>
    <row r="817">
      <c r="D817" s="7"/>
      <c r="E817" s="11"/>
    </row>
    <row r="818">
      <c r="D818" s="7"/>
      <c r="E818" s="11"/>
    </row>
    <row r="819">
      <c r="D819" s="7"/>
      <c r="E819" s="11"/>
    </row>
    <row r="820">
      <c r="D820" s="7"/>
      <c r="E820" s="11"/>
    </row>
    <row r="821">
      <c r="D821" s="7"/>
      <c r="E821" s="11"/>
    </row>
    <row r="822">
      <c r="D822" s="7"/>
      <c r="E822" s="11"/>
    </row>
    <row r="823">
      <c r="D823" s="7"/>
      <c r="E823" s="11"/>
    </row>
    <row r="824">
      <c r="D824" s="7"/>
      <c r="E824" s="11"/>
    </row>
    <row r="825">
      <c r="D825" s="7"/>
      <c r="E825" s="11"/>
    </row>
    <row r="826">
      <c r="D826" s="7"/>
      <c r="E826" s="11"/>
    </row>
    <row r="827">
      <c r="D827" s="7"/>
      <c r="E827" s="11"/>
    </row>
    <row r="828">
      <c r="D828" s="7"/>
      <c r="E828" s="11"/>
    </row>
    <row r="829">
      <c r="D829" s="7"/>
      <c r="E829" s="11"/>
    </row>
    <row r="830">
      <c r="D830" s="7"/>
      <c r="E830" s="11"/>
    </row>
    <row r="831">
      <c r="D831" s="7"/>
      <c r="E831" s="11"/>
    </row>
    <row r="832">
      <c r="D832" s="7"/>
      <c r="E832" s="11"/>
    </row>
    <row r="833">
      <c r="D833" s="7"/>
      <c r="E833" s="11"/>
    </row>
    <row r="834">
      <c r="D834" s="7"/>
      <c r="E834" s="11"/>
    </row>
    <row r="835">
      <c r="D835" s="7"/>
      <c r="E835" s="11"/>
    </row>
    <row r="836">
      <c r="D836" s="7"/>
      <c r="E836" s="11"/>
    </row>
    <row r="837">
      <c r="D837" s="7"/>
      <c r="E837" s="11"/>
    </row>
    <row r="838">
      <c r="D838" s="7"/>
      <c r="E838" s="11"/>
    </row>
    <row r="839">
      <c r="D839" s="7"/>
      <c r="E839" s="11"/>
    </row>
    <row r="840">
      <c r="D840" s="7"/>
      <c r="E840" s="11"/>
    </row>
    <row r="841">
      <c r="D841" s="7"/>
      <c r="E841" s="11"/>
    </row>
    <row r="842">
      <c r="D842" s="7"/>
      <c r="E842" s="11"/>
    </row>
    <row r="843">
      <c r="D843" s="7"/>
      <c r="E843" s="11"/>
    </row>
    <row r="844">
      <c r="D844" s="7"/>
      <c r="E844" s="11"/>
    </row>
    <row r="845">
      <c r="D845" s="7"/>
      <c r="E845" s="11"/>
    </row>
    <row r="846">
      <c r="D846" s="7"/>
      <c r="E846" s="11"/>
    </row>
    <row r="847">
      <c r="D847" s="7"/>
      <c r="E847" s="11"/>
    </row>
    <row r="848">
      <c r="D848" s="7"/>
      <c r="E848" s="11"/>
    </row>
    <row r="849">
      <c r="D849" s="7"/>
      <c r="E849" s="11"/>
    </row>
    <row r="850">
      <c r="D850" s="7"/>
      <c r="E850" s="11"/>
    </row>
    <row r="851">
      <c r="D851" s="7"/>
      <c r="E851" s="11"/>
    </row>
    <row r="852">
      <c r="D852" s="7"/>
      <c r="E852" s="11"/>
    </row>
    <row r="853">
      <c r="D853" s="7"/>
      <c r="E853" s="11"/>
    </row>
    <row r="854">
      <c r="D854" s="7"/>
      <c r="E854" s="11"/>
    </row>
    <row r="855">
      <c r="D855" s="7"/>
      <c r="E855" s="11"/>
    </row>
    <row r="856">
      <c r="D856" s="7"/>
      <c r="E856" s="11"/>
    </row>
    <row r="857">
      <c r="D857" s="7"/>
      <c r="E857" s="11"/>
    </row>
    <row r="858">
      <c r="D858" s="7"/>
      <c r="E858" s="11"/>
    </row>
    <row r="859">
      <c r="D859" s="7"/>
      <c r="E859" s="11"/>
    </row>
    <row r="860">
      <c r="D860" s="7"/>
      <c r="E860" s="11"/>
    </row>
    <row r="861">
      <c r="D861" s="7"/>
      <c r="E861" s="11"/>
    </row>
    <row r="862">
      <c r="D862" s="7"/>
      <c r="E862" s="11"/>
    </row>
    <row r="863">
      <c r="D863" s="7"/>
      <c r="E863" s="11"/>
    </row>
    <row r="864">
      <c r="D864" s="7"/>
      <c r="E864" s="11"/>
    </row>
    <row r="865">
      <c r="D865" s="7"/>
      <c r="E865" s="11"/>
    </row>
    <row r="866">
      <c r="D866" s="7"/>
      <c r="E866" s="11"/>
    </row>
    <row r="867">
      <c r="D867" s="7"/>
      <c r="E867" s="11"/>
    </row>
    <row r="868">
      <c r="D868" s="7"/>
      <c r="E868" s="11"/>
    </row>
    <row r="869">
      <c r="D869" s="7"/>
      <c r="E869" s="11"/>
    </row>
    <row r="870">
      <c r="D870" s="7"/>
      <c r="E870" s="11"/>
    </row>
    <row r="871">
      <c r="D871" s="7"/>
      <c r="E871" s="11"/>
    </row>
    <row r="872">
      <c r="D872" s="7"/>
      <c r="E872" s="11"/>
    </row>
    <row r="873">
      <c r="D873" s="7"/>
      <c r="E873" s="11"/>
    </row>
    <row r="874">
      <c r="D874" s="7"/>
      <c r="E874" s="11"/>
    </row>
    <row r="875">
      <c r="D875" s="7"/>
      <c r="E875" s="11"/>
    </row>
    <row r="876">
      <c r="D876" s="7"/>
      <c r="E876" s="11"/>
    </row>
    <row r="877">
      <c r="D877" s="7"/>
      <c r="E877" s="11"/>
    </row>
    <row r="878">
      <c r="D878" s="7"/>
      <c r="E878" s="11"/>
    </row>
    <row r="879">
      <c r="D879" s="7"/>
      <c r="E879" s="11"/>
    </row>
    <row r="880">
      <c r="D880" s="7"/>
      <c r="E880" s="11"/>
    </row>
    <row r="881">
      <c r="D881" s="7"/>
      <c r="E881" s="11"/>
    </row>
    <row r="882">
      <c r="D882" s="7"/>
      <c r="E882" s="11"/>
    </row>
    <row r="883">
      <c r="D883" s="7"/>
      <c r="E883" s="11"/>
    </row>
    <row r="884">
      <c r="D884" s="7"/>
      <c r="E884" s="11"/>
    </row>
    <row r="885">
      <c r="D885" s="7"/>
      <c r="E885" s="11"/>
    </row>
    <row r="886">
      <c r="D886" s="7"/>
      <c r="E886" s="11"/>
    </row>
    <row r="887">
      <c r="D887" s="7"/>
      <c r="E887" s="11"/>
    </row>
    <row r="888">
      <c r="D888" s="7"/>
      <c r="E888" s="11"/>
    </row>
    <row r="889">
      <c r="D889" s="7"/>
      <c r="E889" s="11"/>
    </row>
    <row r="890">
      <c r="D890" s="7"/>
      <c r="E890" s="11"/>
    </row>
    <row r="891">
      <c r="D891" s="7"/>
      <c r="E891" s="11"/>
    </row>
    <row r="892">
      <c r="D892" s="7"/>
      <c r="E892" s="11"/>
    </row>
    <row r="893">
      <c r="D893" s="7"/>
      <c r="E893" s="11"/>
    </row>
    <row r="894">
      <c r="D894" s="7"/>
      <c r="E894" s="11"/>
    </row>
    <row r="895">
      <c r="D895" s="7"/>
      <c r="E895" s="11"/>
    </row>
    <row r="896">
      <c r="D896" s="7"/>
      <c r="E896" s="11"/>
    </row>
    <row r="897">
      <c r="D897" s="7"/>
      <c r="E897" s="11"/>
    </row>
    <row r="898">
      <c r="D898" s="7"/>
      <c r="E898" s="11"/>
    </row>
    <row r="899">
      <c r="D899" s="7"/>
      <c r="E899" s="11"/>
    </row>
    <row r="900">
      <c r="D900" s="7"/>
      <c r="E900" s="11"/>
    </row>
    <row r="901">
      <c r="D901" s="7"/>
      <c r="E901" s="11"/>
    </row>
    <row r="902">
      <c r="D902" s="7"/>
      <c r="E902" s="11"/>
    </row>
    <row r="903">
      <c r="D903" s="7"/>
      <c r="E903" s="11"/>
    </row>
    <row r="904">
      <c r="D904" s="7"/>
      <c r="E904" s="11"/>
    </row>
    <row r="905">
      <c r="D905" s="7"/>
      <c r="E905" s="11"/>
    </row>
    <row r="906">
      <c r="D906" s="7"/>
      <c r="E906" s="11"/>
    </row>
    <row r="907">
      <c r="D907" s="7"/>
      <c r="E907" s="11"/>
    </row>
    <row r="908">
      <c r="D908" s="7"/>
      <c r="E908" s="11"/>
    </row>
    <row r="909">
      <c r="D909" s="7"/>
      <c r="E909" s="11"/>
    </row>
    <row r="910">
      <c r="D910" s="7"/>
      <c r="E910" s="11"/>
    </row>
    <row r="911">
      <c r="D911" s="7"/>
      <c r="E911" s="11"/>
    </row>
    <row r="912">
      <c r="D912" s="7"/>
      <c r="E912" s="11"/>
    </row>
    <row r="913">
      <c r="D913" s="7"/>
      <c r="E913" s="11"/>
    </row>
    <row r="914">
      <c r="D914" s="7"/>
      <c r="E914" s="11"/>
    </row>
    <row r="915">
      <c r="D915" s="7"/>
      <c r="E915" s="11"/>
    </row>
    <row r="916">
      <c r="D916" s="7"/>
      <c r="E916" s="11"/>
    </row>
    <row r="917">
      <c r="D917" s="7"/>
      <c r="E917" s="11"/>
    </row>
    <row r="918">
      <c r="D918" s="7"/>
      <c r="E918" s="11"/>
    </row>
    <row r="919">
      <c r="D919" s="7"/>
      <c r="E919" s="11"/>
    </row>
    <row r="920">
      <c r="D920" s="7"/>
      <c r="E920" s="11"/>
    </row>
    <row r="921">
      <c r="D921" s="7"/>
      <c r="E921" s="11"/>
    </row>
    <row r="922">
      <c r="D922" s="7"/>
      <c r="E922" s="11"/>
    </row>
    <row r="923">
      <c r="D923" s="7"/>
      <c r="E923" s="11"/>
    </row>
    <row r="924">
      <c r="D924" s="7"/>
      <c r="E924" s="11"/>
    </row>
    <row r="925">
      <c r="D925" s="7"/>
      <c r="E925" s="11"/>
    </row>
    <row r="926">
      <c r="D926" s="7"/>
      <c r="E926" s="11"/>
    </row>
    <row r="927">
      <c r="D927" s="7"/>
      <c r="E927" s="11"/>
    </row>
    <row r="928">
      <c r="D928" s="7"/>
      <c r="E928" s="11"/>
    </row>
    <row r="929">
      <c r="D929" s="7"/>
      <c r="E929" s="11"/>
    </row>
    <row r="930">
      <c r="D930" s="7"/>
      <c r="E930" s="11"/>
    </row>
    <row r="931">
      <c r="D931" s="7"/>
      <c r="E931" s="11"/>
    </row>
    <row r="932">
      <c r="D932" s="7"/>
      <c r="E932" s="11"/>
    </row>
    <row r="933">
      <c r="D933" s="7"/>
      <c r="E933" s="11"/>
    </row>
    <row r="934">
      <c r="D934" s="7"/>
      <c r="E934" s="11"/>
    </row>
    <row r="935">
      <c r="D935" s="7"/>
      <c r="E935" s="11"/>
    </row>
    <row r="936">
      <c r="D936" s="7"/>
      <c r="E936" s="11"/>
    </row>
    <row r="937">
      <c r="D937" s="7"/>
      <c r="E937" s="11"/>
    </row>
    <row r="938">
      <c r="D938" s="7"/>
      <c r="E938" s="11"/>
    </row>
    <row r="939">
      <c r="D939" s="7"/>
      <c r="E939" s="11"/>
    </row>
    <row r="940">
      <c r="D940" s="7"/>
      <c r="E940" s="11"/>
    </row>
    <row r="941">
      <c r="D941" s="7"/>
      <c r="E941" s="11"/>
    </row>
    <row r="942">
      <c r="D942" s="7"/>
      <c r="E942" s="11"/>
    </row>
    <row r="943">
      <c r="D943" s="7"/>
      <c r="E943" s="11"/>
    </row>
    <row r="944">
      <c r="D944" s="7"/>
      <c r="E944" s="11"/>
    </row>
    <row r="945">
      <c r="D945" s="7"/>
      <c r="E945" s="11"/>
    </row>
    <row r="946">
      <c r="D946" s="7"/>
      <c r="E946" s="11"/>
    </row>
    <row r="947">
      <c r="D947" s="7"/>
      <c r="E947" s="11"/>
    </row>
    <row r="948">
      <c r="D948" s="7"/>
      <c r="E948" s="11"/>
    </row>
    <row r="949">
      <c r="D949" s="7"/>
      <c r="E949" s="11"/>
    </row>
    <row r="950">
      <c r="D950" s="7"/>
      <c r="E950" s="11"/>
    </row>
    <row r="951">
      <c r="D951" s="7"/>
      <c r="E951" s="11"/>
    </row>
    <row r="952">
      <c r="D952" s="7"/>
      <c r="E952" s="11"/>
    </row>
    <row r="953">
      <c r="D953" s="7"/>
      <c r="E953" s="11"/>
    </row>
    <row r="954">
      <c r="D954" s="7"/>
      <c r="E954" s="11"/>
    </row>
    <row r="955">
      <c r="D955" s="7"/>
      <c r="E955" s="11"/>
    </row>
    <row r="956">
      <c r="D956" s="7"/>
      <c r="E956" s="11"/>
    </row>
    <row r="957">
      <c r="D957" s="7"/>
      <c r="E957" s="11"/>
    </row>
    <row r="958">
      <c r="D958" s="7"/>
      <c r="E958" s="11"/>
    </row>
    <row r="959">
      <c r="D959" s="7"/>
      <c r="E959" s="11"/>
    </row>
    <row r="960">
      <c r="D960" s="7"/>
      <c r="E960" s="11"/>
    </row>
    <row r="961">
      <c r="D961" s="7"/>
      <c r="E961" s="11"/>
    </row>
    <row r="962">
      <c r="D962" s="7"/>
      <c r="E962" s="11"/>
    </row>
    <row r="963">
      <c r="D963" s="7"/>
      <c r="E963" s="11"/>
    </row>
    <row r="964">
      <c r="D964" s="7"/>
      <c r="E964" s="11"/>
    </row>
    <row r="965">
      <c r="D965" s="7"/>
      <c r="E965" s="11"/>
    </row>
    <row r="966">
      <c r="D966" s="7"/>
      <c r="E966" s="11"/>
    </row>
    <row r="967">
      <c r="D967" s="7"/>
      <c r="E967" s="11"/>
    </row>
    <row r="968">
      <c r="D968" s="7"/>
      <c r="E968" s="11"/>
    </row>
    <row r="969">
      <c r="D969" s="7"/>
      <c r="E969" s="11"/>
    </row>
    <row r="970">
      <c r="D970" s="7"/>
      <c r="E970" s="11"/>
    </row>
    <row r="971">
      <c r="D971" s="7"/>
      <c r="E971" s="11"/>
    </row>
    <row r="972">
      <c r="D972" s="7"/>
      <c r="E972" s="11"/>
    </row>
    <row r="973">
      <c r="D973" s="7"/>
      <c r="E973" s="11"/>
    </row>
    <row r="974">
      <c r="D974" s="7"/>
      <c r="E974" s="11"/>
    </row>
    <row r="975">
      <c r="D975" s="7"/>
      <c r="E975" s="11"/>
    </row>
    <row r="976">
      <c r="D976" s="7"/>
      <c r="E976" s="11"/>
    </row>
    <row r="977">
      <c r="D977" s="7"/>
      <c r="E977" s="11"/>
    </row>
    <row r="978">
      <c r="D978" s="7"/>
      <c r="E978" s="11"/>
    </row>
    <row r="979">
      <c r="D979" s="7"/>
      <c r="E979" s="11"/>
    </row>
    <row r="980">
      <c r="D980" s="7"/>
      <c r="E980" s="11"/>
    </row>
    <row r="981">
      <c r="D981" s="7"/>
      <c r="E981" s="11"/>
    </row>
    <row r="982">
      <c r="D982" s="7"/>
      <c r="E982" s="11"/>
    </row>
    <row r="983">
      <c r="D983" s="7"/>
      <c r="E983" s="11"/>
    </row>
    <row r="984">
      <c r="D984" s="7"/>
      <c r="E984" s="11"/>
    </row>
    <row r="985">
      <c r="D985" s="7"/>
      <c r="E985" s="11"/>
    </row>
    <row r="986">
      <c r="D986" s="7"/>
      <c r="E986" s="11"/>
    </row>
    <row r="987">
      <c r="D987" s="7"/>
      <c r="E987" s="11"/>
    </row>
    <row r="988">
      <c r="D988" s="7"/>
      <c r="E988" s="11"/>
    </row>
    <row r="989">
      <c r="D989" s="7"/>
      <c r="E989" s="11"/>
    </row>
    <row r="990">
      <c r="D990" s="7"/>
      <c r="E990" s="11"/>
    </row>
    <row r="991">
      <c r="D991" s="7"/>
      <c r="E991" s="11"/>
    </row>
    <row r="992">
      <c r="D992" s="7"/>
      <c r="E992" s="11"/>
    </row>
    <row r="993">
      <c r="D993" s="7"/>
      <c r="E993" s="11"/>
    </row>
    <row r="994">
      <c r="D994" s="7"/>
      <c r="E994" s="11"/>
    </row>
    <row r="995">
      <c r="D995" s="7"/>
      <c r="E995" s="11"/>
    </row>
    <row r="996">
      <c r="D996" s="7"/>
      <c r="E996" s="11"/>
    </row>
    <row r="997">
      <c r="D997" s="7"/>
      <c r="E997" s="11"/>
    </row>
    <row r="998">
      <c r="D998" s="7"/>
      <c r="E998" s="11"/>
    </row>
    <row r="999">
      <c r="D999" s="7"/>
      <c r="E999" s="11"/>
    </row>
    <row r="1000">
      <c r="D1000" s="7"/>
      <c r="E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4.43"/>
    <col customWidth="1" min="3" max="5" width="18.86"/>
    <col customWidth="1" min="6" max="8" width="51.57"/>
    <col customWidth="1" min="9" max="9" width="41.71"/>
    <col customWidth="1" min="10" max="11" width="46.14"/>
    <col customWidth="1" min="22" max="24" width="17.29"/>
    <col customWidth="1" min="26" max="26" width="29.29"/>
  </cols>
  <sheetData>
    <row r="1" ht="15.75" customHeight="1">
      <c r="A1" s="12" t="s">
        <v>0</v>
      </c>
      <c r="B1" s="12" t="s">
        <v>1</v>
      </c>
      <c r="C1" s="13" t="s">
        <v>2</v>
      </c>
      <c r="D1" s="14" t="s">
        <v>4</v>
      </c>
      <c r="E1" s="15" t="s">
        <v>5</v>
      </c>
      <c r="F1" s="16" t="s">
        <v>6</v>
      </c>
      <c r="G1" s="16" t="s">
        <v>7</v>
      </c>
      <c r="H1" s="16" t="s">
        <v>8</v>
      </c>
      <c r="I1" s="17" t="s">
        <v>9</v>
      </c>
      <c r="J1" s="17" t="s">
        <v>10</v>
      </c>
      <c r="K1" s="17" t="s">
        <v>11</v>
      </c>
      <c r="L1" s="18" t="s">
        <v>12</v>
      </c>
      <c r="M1" s="19" t="s">
        <v>13</v>
      </c>
      <c r="N1" s="18" t="s">
        <v>14</v>
      </c>
      <c r="O1" s="18" t="s">
        <v>15</v>
      </c>
      <c r="P1" s="20" t="s">
        <v>16</v>
      </c>
      <c r="Q1" s="20" t="s">
        <v>17</v>
      </c>
      <c r="R1" s="21" t="s">
        <v>18</v>
      </c>
      <c r="S1" s="21" t="s">
        <v>19</v>
      </c>
      <c r="T1" s="21" t="s">
        <v>20</v>
      </c>
      <c r="U1" s="21" t="s">
        <v>21</v>
      </c>
      <c r="V1" s="22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6" t="s">
        <v>28</v>
      </c>
    </row>
    <row r="2" ht="15.75" customHeight="1">
      <c r="A2" s="27" t="s">
        <v>29</v>
      </c>
      <c r="B2" s="28">
        <v>44104.0</v>
      </c>
      <c r="C2" s="29" t="s">
        <v>30</v>
      </c>
      <c r="D2" s="29">
        <f>IFNA(VLOOKUP(C2, 'Рейтинг'!$A$2:$C$22, 3, FALSE), VLOOKUP(C2, 'Рейтинг'!$B$2:$C$22, 2, FALSE))</f>
        <v>0.004</v>
      </c>
      <c r="E2" s="30">
        <f>IF(ISNUMBER('Неочищенные данные'!D3), 'Неочищенные данные'!D3 * 1000, SUBSTITUTE((SUBSTITUTE('Неочищенные данные'!D3, " ", "")), ",", ".") * 1000)</f>
        <v>197831000</v>
      </c>
      <c r="F2" s="31">
        <f>IF(ISNUMBER('Неочищенные данные'!E3), 'Неочищенные данные'!E3 * 1000, SUBSTITUTE((SUBSTITUTE('Неочищенные данные'!E3, " ", "")), ",", ".") * 1000)</f>
        <v>36090739000</v>
      </c>
      <c r="G2" s="31">
        <f>IF(ISNUMBER('Неочищенные данные'!F3), 'Неочищенные данные'!F3 * 1000, SUBSTITUTE((SUBSTITUTE('Неочищенные данные'!F3, " ", "")), ",", ".") * 1000)</f>
        <v>36830089000</v>
      </c>
      <c r="H2" s="31">
        <f>IF(ISNUMBER('Неочищенные данные'!G3), 'Неочищенные данные'!G3 * 1000, SUBSTITUTE((SUBSTITUTE('Неочищенные данные'!G3, " ", "")), ",", ".") * 1000)</f>
        <v>0</v>
      </c>
      <c r="I2" s="31">
        <f>IF(ISNUMBER('Неочищенные данные'!H3), 'Неочищенные данные'!H3 * 1000, SUBSTITUTE((SUBSTITUTE('Неочищенные данные'!H3, " ", "")), ",", ".") * 1000)</f>
        <v>338000</v>
      </c>
      <c r="J2" s="31">
        <f>IF(ISNUMBER('Неочищенные данные'!I3), 'Неочищенные данные'!I3 * 1000, SUBSTITUTE((SUBSTITUTE('Неочищенные данные'!I3, " ", "")), ",", ".") * 1000)</f>
        <v>32709571000</v>
      </c>
      <c r="K2" s="31">
        <f>IF(ISNUMBER('Неочищенные данные'!J3), 'Неочищенные данные'!J3 * 1000, SUBSTITUTE((SUBSTITUTE('Неочищенные данные'!J3, " ", "")), ",", ".") * 1000)</f>
        <v>32668895000</v>
      </c>
      <c r="L2" s="31">
        <f>IF(ISNUMBER('Неочищенные данные'!K3), 'Неочищенные данные'!K3 * 1000, SUBSTITUTE((SUBSTITUTE('Неочищенные данные'!K3, " ", "")), ",", ".") * 1000)</f>
        <v>4120518000</v>
      </c>
      <c r="M2" s="31">
        <f>IF(ISNUMBER('Неочищенные данные'!L3), 'Неочищенные данные'!L3 * 1000, SUBSTITUTE((SUBSTITUTE('Неочищенные данные'!L3, " ", "")), ",", ".") * 1000)</f>
        <v>425159000</v>
      </c>
      <c r="N2" s="31">
        <f>IF(ISNUMBER('Неочищенные данные'!M3), 'Неочищенные данные'!M3 * 1000, SUBSTITUTE((SUBSTITUTE('Неочищенные данные'!M3, " ", "")), ",", ".") * 1000)</f>
        <v>901020000</v>
      </c>
      <c r="O2" s="31">
        <f>IF(ISNUMBER('Неочищенные данные'!N3), 'Неочищенные данные'!N3 * 1000, SUBSTITUTE((SUBSTITUTE('Неочищенные данные'!N3, " ", "")), ",", ".") * 1000)</f>
        <v>847748000</v>
      </c>
      <c r="P2" s="1">
        <f>VLOOKUP(YEAR(B2), 'ИПЦ ГКС'!$B$5:$D$34, 3, TRUE)</f>
        <v>2.4</v>
      </c>
      <c r="Q2" s="32">
        <f>VLOOKUP(B2, RUONIA!A1:B2466, 2, FALSE)</f>
        <v>4.19</v>
      </c>
      <c r="R2" s="1">
        <f>VLOOKUP(B2, Treasury!$D$1:$G$3498, 2, FALSE)</f>
        <v>0.13</v>
      </c>
      <c r="S2" s="1">
        <f>VLOOKUP(B2, Treasury!$D$1:$G$3498, 3, FALSE)</f>
        <v>0.28</v>
      </c>
      <c r="T2" s="1">
        <f>VLOOKUP(B2, Treasury!$D$1:$G$3498, 4, FALSE)</f>
        <v>0.69</v>
      </c>
      <c r="U2" s="1">
        <f>VLOOKUP(B2, 'OFZ Yield'!$A:$M, 5, FALSE)</f>
        <v>4.28</v>
      </c>
      <c r="V2" s="1">
        <f>VLOOKUP(B2, 'OFZ Yield'!$A:$M, 7, FALSE)</f>
        <v>4.99</v>
      </c>
      <c r="W2" s="1">
        <f>VLOOKUP(B2, 'OFZ Yield'!$A:$M, 9, FALSE)</f>
        <v>6.03</v>
      </c>
      <c r="X2" s="1" t="str">
        <f>VLOOKUP(B2, IMOEX!$A$1:$B$3284, 2, FALSE)</f>
        <v>2.905,81</v>
      </c>
      <c r="Y2" s="1">
        <f t="shared" ref="Y2:Y25" si="1">M2 / L2</f>
        <v>0.1031809593</v>
      </c>
      <c r="Z2" s="1">
        <f t="shared" ref="Z2:Z25" si="2">J2 / L2</f>
        <v>7.938218205</v>
      </c>
      <c r="AA2" s="1">
        <f>IFNA(VLOOKUP(A2, 'Неочищенные данные'!A3:AI437, 35, False), 0)</f>
        <v>1</v>
      </c>
      <c r="AB2" s="1">
        <f t="shared" ref="AB2:AB25" si="3">IF(NOT(H2 = 0), 1, 0)</f>
        <v>0</v>
      </c>
    </row>
    <row r="3" ht="15.75" customHeight="1">
      <c r="A3" s="27" t="s">
        <v>29</v>
      </c>
      <c r="B3" s="28">
        <v>43942.0</v>
      </c>
      <c r="C3" s="29" t="s">
        <v>30</v>
      </c>
      <c r="D3" s="29">
        <f>IFNA(VLOOKUP(C3, 'Рейтинг'!$A$2:$C$22, 3, FALSE), VLOOKUP(C3, 'Рейтинг'!$B$2:$C$22, 2, FALSE))</f>
        <v>0.004</v>
      </c>
      <c r="E3" s="31">
        <f>IF(ISNUMBER('Неочищенные данные'!D4), 'Неочищенные данные'!D4 * 1000, SUBSTITUTE((SUBSTITUTE('Неочищенные данные'!D4, " ", "")), ",", ".") * 1000)</f>
        <v>748706000</v>
      </c>
      <c r="F3" s="31">
        <f>IF(ISNUMBER('Неочищенные данные'!E4), 'Неочищенные данные'!E4 * 1000, SUBSTITUTE((SUBSTITUTE('Неочищенные данные'!E4, " ", "")), ",", ".") * 1000)</f>
        <v>33545663000</v>
      </c>
      <c r="G3" s="31">
        <f>IF(ISNUMBER('Неочищенные данные'!F4), 'Неочищенные данные'!F4 * 1000, SUBSTITUTE((SUBSTITUTE('Неочищенные данные'!F4, " ", "")), ",", ".") * 1000)</f>
        <v>34914233000</v>
      </c>
      <c r="H3" s="31">
        <f>IF(ISNUMBER('Неочищенные данные'!G4), 'Неочищенные данные'!G4 * 1000, SUBSTITUTE((SUBSTITUTE('Неочищенные данные'!G4, " ", "")), ",", ".") * 1000)</f>
        <v>0</v>
      </c>
      <c r="I3" s="31">
        <f>IF(ISNUMBER('Неочищенные данные'!H4), 'Неочищенные данные'!H4 * 1000, SUBSTITUTE((SUBSTITUTE('Неочищенные данные'!H4, " ", "")), ",", ".") * 1000)</f>
        <v>2008000</v>
      </c>
      <c r="J3" s="31">
        <f>IF(ISNUMBER('Неочищенные данные'!I4), 'Неочищенные данные'!I4 * 1000, SUBSTITUTE((SUBSTITUTE('Неочищенные данные'!I4, " ", "")), ",", ".") * 1000)</f>
        <v>32348271000</v>
      </c>
      <c r="K3" s="31">
        <f>IF(ISNUMBER('Неочищенные данные'!J4), 'Неочищенные данные'!J4 * 1000, SUBSTITUTE((SUBSTITUTE('Неочищенные данные'!J4, " ", "")), ",", ".") * 1000)</f>
        <v>32322076000</v>
      </c>
      <c r="L3" s="31">
        <f>IF(ISNUMBER('Неочищенные данные'!K4), 'Неочищенные данные'!K4 * 1000, SUBSTITUTE((SUBSTITUTE('Неочищенные данные'!K4, " ", "")), ",", ".") * 1000)</f>
        <v>2565962000</v>
      </c>
      <c r="M3" s="31">
        <f>IF(ISNUMBER('Неочищенные данные'!L4), 'Неочищенные данные'!L4 * 1000, SUBSTITUTE((SUBSTITUTE('Неочищенные данные'!L4, " ", "")), ",", ".") * 1000)</f>
        <v>141023000</v>
      </c>
      <c r="N3" s="31">
        <f>IF(ISNUMBER('Неочищенные данные'!M4), 'Неочищенные данные'!M4 * 1000, SUBSTITUTE((SUBSTITUTE('Неочищенные данные'!M4, " ", "")), ",", ".") * 1000)</f>
        <v>670227000</v>
      </c>
      <c r="O3" s="31">
        <f>IF(ISNUMBER('Неочищенные данные'!N4), 'Неочищенные данные'!N4 * 1000, SUBSTITUTE((SUBSTITUTE('Неочищенные данные'!N4, " ", "")), ",", ".") * 1000)</f>
        <v>718284000</v>
      </c>
      <c r="P3" s="1">
        <f>VLOOKUP(YEAR(B3), 'ИПЦ ГКС'!$B$5:$D$34, 3, TRUE)</f>
        <v>2.4</v>
      </c>
      <c r="Q3" s="32">
        <f>VLOOKUP(B3, RUONIA!A2:B2467, 2, FALSE)</f>
        <v>6.15</v>
      </c>
      <c r="R3" s="1">
        <f>VLOOKUP(B3, Treasury!$D$1:$G$3498, 2, FALSE)</f>
        <v>0.2</v>
      </c>
      <c r="S3" s="1">
        <f>VLOOKUP(B3, Treasury!$D$1:$G$3498, 3, FALSE)</f>
        <v>0.34</v>
      </c>
      <c r="T3" s="1">
        <f>VLOOKUP(B3, Treasury!$D$1:$G$3498, 4, FALSE)</f>
        <v>0.58</v>
      </c>
      <c r="U3" s="1">
        <f>VLOOKUP(B3, 'OFZ Yield'!$A:$M, 5, FALSE)</f>
        <v>5.53</v>
      </c>
      <c r="V3" s="1">
        <f>VLOOKUP(B3, 'OFZ Yield'!$A:$M, 7, FALSE)</f>
        <v>5.78</v>
      </c>
      <c r="W3" s="1">
        <f>VLOOKUP(B3, 'OFZ Yield'!$A:$M, 9, FALSE)</f>
        <v>6.19</v>
      </c>
      <c r="X3" s="1" t="str">
        <f>VLOOKUP(B3, IMOEX!$A$1:$B$3284, 2, FALSE)</f>
        <v>2.488,02</v>
      </c>
      <c r="Y3" s="1">
        <f t="shared" si="1"/>
        <v>0.05495911475</v>
      </c>
      <c r="Z3" s="1">
        <f t="shared" si="2"/>
        <v>12.60668358</v>
      </c>
      <c r="AA3" s="1">
        <f>IFNA(VLOOKUP(A3, 'Неочищенные данные'!A4:AI438, 35, False), 0)</f>
        <v>1</v>
      </c>
      <c r="AB3" s="1">
        <f t="shared" si="3"/>
        <v>0</v>
      </c>
    </row>
    <row r="4" ht="15.75" customHeight="1">
      <c r="A4" s="27" t="s">
        <v>29</v>
      </c>
      <c r="B4" s="28">
        <v>43614.0</v>
      </c>
      <c r="C4" s="29" t="s">
        <v>30</v>
      </c>
      <c r="D4" s="29">
        <f>IFNA(VLOOKUP(C4, 'Рейтинг'!$A$2:$C$22, 3, FALSE), VLOOKUP(C4, 'Рейтинг'!$B$2:$C$22, 2, FALSE))</f>
        <v>0.004</v>
      </c>
      <c r="E4" s="31">
        <f>IF(ISNUMBER('Неочищенные данные'!D5), 'Неочищенные данные'!D5 * 1000, SUBSTITUTE((SUBSTITUTE('Неочищенные данные'!D5, " ", "")), ",", ".") * 1000)</f>
        <v>703377000</v>
      </c>
      <c r="F4" s="31">
        <f>IF(ISNUMBER('Неочищенные данные'!E5), 'Неочищенные данные'!E5 * 1000, SUBSTITUTE((SUBSTITUTE('Неочищенные данные'!E5, " ", "")), ",", ".") * 1000)</f>
        <v>29843060000</v>
      </c>
      <c r="G4" s="31">
        <f>IF(ISNUMBER('Неочищенные данные'!F5), 'Неочищенные данные'!F5 * 1000, SUBSTITUTE((SUBSTITUTE('Неочищенные данные'!F5, " ", "")), ",", ".") * 1000)</f>
        <v>31033100000</v>
      </c>
      <c r="H4" s="31">
        <f>IF(ISNUMBER('Неочищенные данные'!G5), 'Неочищенные данные'!G5 * 1000, SUBSTITUTE((SUBSTITUTE('Неочищенные данные'!G5, " ", "")), ",", ".") * 1000)</f>
        <v>0</v>
      </c>
      <c r="I4" s="31">
        <f>IF(ISNUMBER('Неочищенные данные'!H5), 'Неочищенные данные'!H5 * 1000, SUBSTITUTE((SUBSTITUTE('Неочищенные данные'!H5, " ", "")), ",", ".") * 1000)</f>
        <v>1428000</v>
      </c>
      <c r="J4" s="31">
        <f>IF(ISNUMBER('Неочищенные данные'!I5), 'Неочищенные данные'!I5 * 1000, SUBSTITUTE((SUBSTITUTE('Неочищенные данные'!I5, " ", "")), ",", ".") * 1000)</f>
        <v>27854418000</v>
      </c>
      <c r="K4" s="31">
        <f>IF(ISNUMBER('Неочищенные данные'!J5), 'Неочищенные данные'!J5 * 1000, SUBSTITUTE((SUBSTITUTE('Неочищенные данные'!J5, " ", "")), ",", ".") * 1000)</f>
        <v>27500294000</v>
      </c>
      <c r="L4" s="31">
        <f>IF(ISNUMBER('Неочищенные данные'!K5), 'Неочищенные данные'!K5 * 1000, SUBSTITUTE((SUBSTITUTE('Неочищенные данные'!K5, " ", "")), ",", ".") * 1000)</f>
        <v>2517197000</v>
      </c>
      <c r="M4" s="31">
        <f>IF(ISNUMBER('Неочищенные данные'!L5), 'Неочищенные данные'!L5 * 1000, SUBSTITUTE((SUBSTITUTE('Неочищенные данные'!L5, " ", "")), ",", ".") * 1000)</f>
        <v>582165000</v>
      </c>
      <c r="N4" s="31">
        <f>IF(ISNUMBER('Неочищенные данные'!M5), 'Неочищенные данные'!M5 * 1000, SUBSTITUTE((SUBSTITUTE('Неочищенные данные'!M5, " ", "")), ",", ".") * 1000)</f>
        <v>571871000</v>
      </c>
      <c r="O4" s="31">
        <f>IF(ISNUMBER('Неочищенные данные'!N5), 'Неочищенные данные'!N5 * 1000, SUBSTITUTE((SUBSTITUTE('Неочищенные данные'!N5, " ", "")), ",", ".") * 1000)</f>
        <v>654539000</v>
      </c>
      <c r="P4" s="1">
        <f>VLOOKUP(YEAR(B4), 'ИПЦ ГКС'!$B$5:$D$34, 3, TRUE)</f>
        <v>3.04</v>
      </c>
      <c r="Q4" s="32">
        <f>VLOOKUP(B4, RUONIA!A3:B2468, 2, FALSE)</f>
        <v>7.81</v>
      </c>
      <c r="R4" s="1">
        <f>VLOOKUP(B4, Treasury!$D$1:$G$3498, 2, FALSE)</f>
        <v>2.09</v>
      </c>
      <c r="S4" s="1">
        <f>VLOOKUP(B4, Treasury!$D$1:$G$3498, 3, FALSE)</f>
        <v>2.05</v>
      </c>
      <c r="T4" s="1">
        <f>VLOOKUP(B4, Treasury!$D$1:$G$3498, 4, FALSE)</f>
        <v>2.25</v>
      </c>
      <c r="U4" s="1">
        <f>VLOOKUP(B4, 'OFZ Yield'!$A:$M, 5, FALSE)</f>
        <v>7.37</v>
      </c>
      <c r="V4" s="1">
        <f>VLOOKUP(B4, 'OFZ Yield'!$A:$M, 7, FALSE)</f>
        <v>7.58</v>
      </c>
      <c r="W4" s="1">
        <f>VLOOKUP(B4, 'OFZ Yield'!$A:$M, 9, FALSE)</f>
        <v>7.91</v>
      </c>
      <c r="X4" s="1" t="str">
        <f>VLOOKUP(B4, IMOEX!$A$1:$B$3284, 2, FALSE)</f>
        <v>2.641,15</v>
      </c>
      <c r="Y4" s="1">
        <f t="shared" si="1"/>
        <v>0.2312751048</v>
      </c>
      <c r="Z4" s="1">
        <f t="shared" si="2"/>
        <v>11.06564881</v>
      </c>
      <c r="AA4" s="1">
        <f>IFNA(VLOOKUP(A4, 'Неочищенные данные'!A5:AI439, 35, False), 0)</f>
        <v>1</v>
      </c>
      <c r="AB4" s="1">
        <f t="shared" si="3"/>
        <v>0</v>
      </c>
    </row>
    <row r="5" ht="15.75" customHeight="1">
      <c r="A5" s="27" t="s">
        <v>29</v>
      </c>
      <c r="B5" s="28">
        <v>43255.0</v>
      </c>
      <c r="C5" s="29" t="s">
        <v>30</v>
      </c>
      <c r="D5" s="29">
        <f>IFNA(VLOOKUP(C5, 'Рейтинг'!$A$2:$C$22, 3, FALSE), VLOOKUP(C5, 'Рейтинг'!$B$2:$C$22, 2, FALSE))</f>
        <v>0.004</v>
      </c>
      <c r="E5" s="31">
        <f>IF(ISNUMBER('Неочищенные данные'!D6), 'Неочищенные данные'!D6 * 1000, SUBSTITUTE((SUBSTITUTE('Неочищенные данные'!D6, " ", "")), ",", ".") * 1000)</f>
        <v>431237000</v>
      </c>
      <c r="F5" s="31">
        <f>IF(ISNUMBER('Неочищенные данные'!E6), 'Неочищенные данные'!E6 * 1000, SUBSTITUTE((SUBSTITUTE('Неочищенные данные'!E6, " ", "")), ",", ".") * 1000)</f>
        <v>23574359000</v>
      </c>
      <c r="G5" s="31">
        <f>IF(ISNUMBER('Неочищенные данные'!F6), 'Неочищенные данные'!F6 * 1000, SUBSTITUTE((SUBSTITUTE('Неочищенные данные'!F6, " ", "")), ",", ".") * 1000)</f>
        <v>25113766000</v>
      </c>
      <c r="H5" s="31">
        <f>IF(ISNUMBER('Неочищенные данные'!G6), 'Неочищенные данные'!G6 * 1000, SUBSTITUTE((SUBSTITUTE('Неочищенные данные'!G6, " ", "")), ",", ".") * 1000)</f>
        <v>0</v>
      </c>
      <c r="I5" s="31">
        <f>IF(ISNUMBER('Неочищенные данные'!H6), 'Неочищенные данные'!H6 * 1000, SUBSTITUTE((SUBSTITUTE('Неочищенные данные'!H6, " ", "")), ",", ".") * 1000)</f>
        <v>1261000</v>
      </c>
      <c r="J5" s="31">
        <f>IF(ISNUMBER('Неочищенные данные'!I6), 'Неочищенные данные'!I6 * 1000, SUBSTITUTE((SUBSTITUTE('Неочищенные данные'!I6, " ", "")), ",", ".") * 1000)</f>
        <v>23152350000</v>
      </c>
      <c r="K5" s="31">
        <f>IF(ISNUMBER('Неочищенные данные'!J6), 'Неочищенные данные'!J6 * 1000, SUBSTITUTE((SUBSTITUTE('Неочищенные данные'!J6, " ", "")), ",", ".") * 1000)</f>
        <v>22981504000</v>
      </c>
      <c r="L5" s="31">
        <f>IF(ISNUMBER('Неочищенные данные'!K6), 'Неочищенные данные'!K6 * 1000, SUBSTITUTE((SUBSTITUTE('Неочищенные данные'!K6, " ", "")), ",", ".") * 1000)</f>
        <v>1981461000</v>
      </c>
      <c r="M5" s="31">
        <f>IF(ISNUMBER('Неочищенные данные'!L6), 'Неочищенные данные'!L6 * 1000, SUBSTITUTE((SUBSTITUTE('Неочищенные данные'!L6, " ", "")), ",", ".") * 1000)</f>
        <v>533607000</v>
      </c>
      <c r="N5" s="31">
        <f>IF(ISNUMBER('Неочищенные данные'!M6), 'Неочищенные данные'!M6 * 1000, SUBSTITUTE((SUBSTITUTE('Неочищенные данные'!M6, " ", "")), ",", ".") * 1000)</f>
        <v>2510054000</v>
      </c>
      <c r="O5" s="31">
        <f>IF(ISNUMBER('Неочищенные данные'!N6), 'Неочищенные данные'!N6 * 1000, SUBSTITUTE((SUBSTITUTE('Неочищенные данные'!N6, " ", "")), ",", ".") * 1000)</f>
        <v>666179000</v>
      </c>
      <c r="P5" s="1">
        <f>VLOOKUP(YEAR(B5), 'ИПЦ ГКС'!$B$5:$D$34, 3, TRUE)</f>
        <v>4.26</v>
      </c>
      <c r="Q5" s="32">
        <f>VLOOKUP(B5, RUONIA!A4:B2469, 2, FALSE)</f>
        <v>6.71</v>
      </c>
      <c r="R5" s="1">
        <f>VLOOKUP(B5, Treasury!$D$1:$G$3498, 2, FALSE)</f>
        <v>2.52</v>
      </c>
      <c r="S5" s="1">
        <f>VLOOKUP(B5, Treasury!$D$1:$G$3498, 3, FALSE)</f>
        <v>2.78</v>
      </c>
      <c r="T5" s="1">
        <f>VLOOKUP(B5, Treasury!$D$1:$G$3498, 4, FALSE)</f>
        <v>2.94</v>
      </c>
      <c r="U5" s="1">
        <f>VLOOKUP(B5, 'OFZ Yield'!$A:$M, 5, FALSE)</f>
        <v>6.67</v>
      </c>
      <c r="V5" s="1">
        <f>VLOOKUP(B5, 'OFZ Yield'!$A:$M, 7, FALSE)</f>
        <v>6.86</v>
      </c>
      <c r="W5" s="1">
        <f>VLOOKUP(B5, 'OFZ Yield'!$A:$M, 9, FALSE)</f>
        <v>7.22</v>
      </c>
      <c r="X5" s="1" t="str">
        <f>VLOOKUP(B5, IMOEX!$A$1:$B$3284, 2, FALSE)</f>
        <v>2.323,64</v>
      </c>
      <c r="Y5" s="1">
        <f t="shared" si="1"/>
        <v>0.2692997743</v>
      </c>
      <c r="Z5" s="1">
        <f t="shared" si="2"/>
        <v>11.68448433</v>
      </c>
      <c r="AA5" s="1">
        <f>IFNA(VLOOKUP(A5, 'Неочищенные данные'!A6:AI440, 35, False), 0)</f>
        <v>1</v>
      </c>
      <c r="AB5" s="1">
        <f t="shared" si="3"/>
        <v>0</v>
      </c>
    </row>
    <row r="6" ht="15.75" customHeight="1">
      <c r="A6" s="27" t="s">
        <v>29</v>
      </c>
      <c r="B6" s="33">
        <v>42899.0</v>
      </c>
      <c r="C6" s="29" t="s">
        <v>30</v>
      </c>
      <c r="D6" s="29">
        <f>IFNA(VLOOKUP(C6, 'Рейтинг'!$A$2:$C$22, 3, FALSE), VLOOKUP(C6, 'Рейтинг'!$B$2:$C$22, 2, FALSE))</f>
        <v>0.004</v>
      </c>
      <c r="E6" s="31">
        <f>IF(ISNUMBER('Неочищенные данные'!D7), 'Неочищенные данные'!D7 * 1000, SUBSTITUTE((SUBSTITUTE('Неочищенные данные'!D7, " ", "")), ",", ".") * 1000)</f>
        <v>1043698000</v>
      </c>
      <c r="F6" s="31">
        <f>IF(ISNUMBER('Неочищенные данные'!E7), 'Неочищенные данные'!E7 * 1000, SUBSTITUTE((SUBSTITUTE('Неочищенные данные'!E7, " ", "")), ",", ".") * 1000)</f>
        <v>17696585000</v>
      </c>
      <c r="G6" s="31">
        <f>IF(ISNUMBER('Неочищенные данные'!F7), 'Неочищенные данные'!F7 * 1000, SUBSTITUTE((SUBSTITUTE('Неочищенные данные'!F7, " ", "")), ",", ".") * 1000)</f>
        <v>19315536000</v>
      </c>
      <c r="H6" s="31">
        <f>IF(ISNUMBER('Неочищенные данные'!G7), 'Неочищенные данные'!G7 * 1000, SUBSTITUTE((SUBSTITUTE('Неочищенные данные'!G7, " ", "")), ",", ".") * 1000)</f>
        <v>0</v>
      </c>
      <c r="I6" s="31">
        <f>IF(ISNUMBER('Неочищенные данные'!H7), 'Неочищенные данные'!H7 * 1000, SUBSTITUTE((SUBSTITUTE('Неочищенные данные'!H7, " ", "")), ",", ".") * 1000)</f>
        <v>282000</v>
      </c>
      <c r="J6" s="31">
        <f>IF(ISNUMBER('Неочищенные данные'!I7), 'Неочищенные данные'!I7 * 1000, SUBSTITUTE((SUBSTITUTE('Неочищенные данные'!I7, " ", "")), ",", ".") * 1000)</f>
        <v>17851181000</v>
      </c>
      <c r="K6" s="31">
        <f>IF(ISNUMBER('Неочищенные данные'!J7), 'Неочищенные данные'!J7 * 1000, SUBSTITUTE((SUBSTITUTE('Неочищенные данные'!J7, " ", "")), ",", ".") * 1000)</f>
        <v>17667085000</v>
      </c>
      <c r="L6" s="31">
        <f>IF(ISNUMBER('Неочищенные данные'!K7), 'Неочищенные данные'!K7 * 1000, SUBSTITUTE((SUBSTITUTE('Неочищенные данные'!K7, " ", "")), ",", ".") * 1000)</f>
        <v>1464335000</v>
      </c>
      <c r="M6" s="31">
        <f>IF(ISNUMBER('Неочищенные данные'!L7), 'Неочищенные данные'!L7 * 1000, SUBSTITUTE((SUBSTITUTE('Неочищенные данные'!L7, " ", "")), ",", ".") * 1000)</f>
        <v>321754000</v>
      </c>
      <c r="N6" s="31">
        <f>IF(ISNUMBER('Неочищенные данные'!M7), 'Неочищенные данные'!M7 * 1000, SUBSTITUTE((SUBSTITUTE('Неочищенные данные'!M7, " ", "")), ",", ".") * 1000)</f>
        <v>977936000</v>
      </c>
      <c r="O6" s="31">
        <f>IF(ISNUMBER('Неочищенные данные'!N7), 'Неочищенные данные'!N7 * 1000, SUBSTITUTE((SUBSTITUTE('Неочищенные данные'!N7, " ", "")), ",", ".") * 1000)</f>
        <v>646743000</v>
      </c>
      <c r="P6" s="1">
        <f>VLOOKUP(YEAR(B6), 'ИПЦ ГКС'!$B$5:$D$34, 3, TRUE)</f>
        <v>2.51</v>
      </c>
      <c r="Q6" s="32">
        <f>VLOOKUP(B6, RUONIA!A5:B2470, 2, FALSE)</f>
        <v>9.07</v>
      </c>
      <c r="R6" s="1">
        <f>VLOOKUP(B6, Treasury!$D$1:$G$3498, 2, FALSE)</f>
        <v>1.38</v>
      </c>
      <c r="S6" s="1">
        <f>VLOOKUP(B6, Treasury!$D$1:$G$3498, 3, FALSE)</f>
        <v>1.79</v>
      </c>
      <c r="T6" s="1">
        <f>VLOOKUP(B6, Treasury!$D$1:$G$3498, 4, FALSE)</f>
        <v>2.21</v>
      </c>
      <c r="U6" s="1">
        <f>VLOOKUP(B6, 'OFZ Yield'!$A:$M, 5, FALSE)</f>
        <v>8</v>
      </c>
      <c r="V6" s="1">
        <f>VLOOKUP(B6, 'OFZ Yield'!$A:$M, 7, FALSE)</f>
        <v>7.82</v>
      </c>
      <c r="W6" s="1">
        <f>VLOOKUP(B6, 'OFZ Yield'!$A:$M, 9, FALSE)</f>
        <v>7.64</v>
      </c>
      <c r="X6" s="1" t="str">
        <f>VLOOKUP(B6, IMOEX!$A$1:$B$3284, 2, FALSE)</f>
        <v>1.861,27</v>
      </c>
      <c r="Y6" s="1">
        <f t="shared" si="1"/>
        <v>0.2197270433</v>
      </c>
      <c r="Z6" s="1">
        <f t="shared" si="2"/>
        <v>12.19064012</v>
      </c>
      <c r="AA6" s="1">
        <f>IFNA(VLOOKUP(A6, 'Неочищенные данные'!A7:AI441, 35, False), 0)</f>
        <v>1</v>
      </c>
      <c r="AB6" s="1">
        <f t="shared" si="3"/>
        <v>0</v>
      </c>
    </row>
    <row r="7" ht="15.75" customHeight="1">
      <c r="A7" s="27" t="s">
        <v>29</v>
      </c>
      <c r="B7" s="28">
        <v>42535.0</v>
      </c>
      <c r="C7" s="34" t="s">
        <v>36</v>
      </c>
      <c r="D7" s="29">
        <f>IFNA(VLOOKUP(C7, 'Рейтинг'!$A$2:$C$22, 3, FALSE), VLOOKUP(C7, 'Рейтинг'!$B$2:$C$22, 2, FALSE))</f>
        <v>0</v>
      </c>
      <c r="E7" s="31">
        <f>IF(ISNUMBER('Неочищенные данные'!D8), 'Неочищенные данные'!D8 * 1000, SUBSTITUTE((SUBSTITUTE('Неочищенные данные'!D8, " ", "")), ",", ".") * 1000)</f>
        <v>265289000</v>
      </c>
      <c r="F7" s="31">
        <f>IF(ISNUMBER('Неочищенные данные'!E8), 'Неочищенные данные'!E8 * 1000, SUBSTITUTE((SUBSTITUTE('Неочищенные данные'!E8, " ", "")), ",", ".") * 1000)</f>
        <v>12467580000</v>
      </c>
      <c r="G7" s="31">
        <f>IF(ISNUMBER('Неочищенные данные'!F8), 'Неочищенные данные'!F8 * 1000, SUBSTITUTE((SUBSTITUTE('Неочищенные данные'!F8, " ", "")), ",", ".") * 1000)</f>
        <v>13486367000</v>
      </c>
      <c r="H7" s="31">
        <f>IF(ISNUMBER('Неочищенные данные'!G8), 'Неочищенные данные'!G8 * 1000, SUBSTITUTE((SUBSTITUTE('Неочищенные данные'!G8, " ", "")), ",", ".") * 1000)</f>
        <v>0</v>
      </c>
      <c r="I7" s="31">
        <f>IF(ISNUMBER('Неочищенные данные'!H8), 'Неочищенные данные'!H8 * 1000, SUBSTITUTE((SUBSTITUTE('Неочищенные данные'!H8, " ", "")), ",", ".") * 1000)</f>
        <v>39270000</v>
      </c>
      <c r="J7" s="31">
        <f>IF(ISNUMBER('Неочищенные данные'!I8), 'Неочищенные данные'!I8 * 1000, SUBSTITUTE((SUBSTITUTE('Неочищенные данные'!I8, " ", "")), ",", ".") * 1000)</f>
        <v>11175388000</v>
      </c>
      <c r="K7" s="31">
        <f>IF(ISNUMBER('Неочищенные данные'!J8), 'Неочищенные данные'!J8 * 1000, SUBSTITUTE((SUBSTITUTE('Неочищенные данные'!J8, " ", "")), ",", ".") * 1000)</f>
        <v>11124657000</v>
      </c>
      <c r="L7" s="31">
        <f>IF(ISNUMBER('Неочищенные данные'!K8), 'Неочищенные данные'!K8 * 1000, SUBSTITUTE((SUBSTITUTE('Неочищенные данные'!K8, " ", "")), ",", ".") * 1000)</f>
        <v>262998000</v>
      </c>
      <c r="M7" s="31">
        <f>IF(ISNUMBER('Неочищенные данные'!L8), 'Неочищенные данные'!L8 * 1000, SUBSTITUTE((SUBSTITUTE('Неочищенные данные'!L8, " ", "")), ",", ".") * 1000)</f>
        <v>2164571000</v>
      </c>
      <c r="N7" s="31">
        <f>IF(ISNUMBER('Неочищенные данные'!M8), 'Неочищенные данные'!M8 * 1000, SUBSTITUTE((SUBSTITUTE('Неочищенные данные'!M8, " ", "")), ",", ".") * 1000)</f>
        <v>3739354230000</v>
      </c>
      <c r="O7" s="31">
        <f>IF(ISNUMBER('Неочищенные данные'!N8), 'Неочищенные данные'!N8 * 1000, SUBSTITUTE((SUBSTITUTE('Неочищенные данные'!N8, " ", "")), ",", ".") * 1000)</f>
        <v>1151688200000</v>
      </c>
      <c r="P7" s="1">
        <f>VLOOKUP(YEAR(B7), 'ИПЦ ГКС'!$B$5:$D$34, 3, TRUE)</f>
        <v>5.39</v>
      </c>
      <c r="Q7" s="32">
        <f>VLOOKUP(B7, RUONIA!A6:B2471, 2, FALSE)</f>
        <v>10.32</v>
      </c>
      <c r="R7" s="1">
        <f>VLOOKUP(B7, Treasury!$D$1:$G$3498, 2, FALSE)</f>
        <v>0.74</v>
      </c>
      <c r="S7" s="1">
        <f>VLOOKUP(B7, Treasury!$D$1:$G$3498, 3, FALSE)</f>
        <v>1.15</v>
      </c>
      <c r="T7" s="1">
        <f>VLOOKUP(B7, Treasury!$D$1:$G$3498, 4, FALSE)</f>
        <v>1.62</v>
      </c>
      <c r="U7" s="1">
        <f>VLOOKUP(B7, 'OFZ Yield'!$A:$M, 5, FALSE)</f>
        <v>9.69</v>
      </c>
      <c r="V7" s="1">
        <f>VLOOKUP(B7, 'OFZ Yield'!$A:$M, 7, FALSE)</f>
        <v>9.18</v>
      </c>
      <c r="W7" s="1">
        <f>VLOOKUP(B7, 'OFZ Yield'!$A:$M, 9, FALSE)</f>
        <v>8.83</v>
      </c>
      <c r="X7" s="1" t="str">
        <f>VLOOKUP(B7, IMOEX!$A$1:$B$3284, 2, FALSE)</f>
        <v>1.885,92</v>
      </c>
      <c r="Y7" s="1">
        <f t="shared" si="1"/>
        <v>8.230370573</v>
      </c>
      <c r="Z7" s="1">
        <f t="shared" si="2"/>
        <v>42.49229272</v>
      </c>
      <c r="AA7" s="1">
        <f>IFNA(VLOOKUP(A7, 'Неочищенные данные'!A8:AI442, 35, False), 0)</f>
        <v>1</v>
      </c>
      <c r="AB7" s="1">
        <f t="shared" si="3"/>
        <v>0</v>
      </c>
    </row>
    <row r="8" ht="15.75" customHeight="1">
      <c r="A8" s="27" t="s">
        <v>29</v>
      </c>
      <c r="B8" s="28">
        <v>42221.0</v>
      </c>
      <c r="C8" s="27" t="s">
        <v>38</v>
      </c>
      <c r="D8" s="29">
        <f>IFNA(VLOOKUP(C8, 'Рейтинг'!$A$2:$C$22, 3, FALSE), VLOOKUP(C8, 'Рейтинг'!$B$2:$C$22, 2, FALSE))</f>
        <v>0.007</v>
      </c>
      <c r="E8" s="31">
        <f>IF(ISNUMBER('Неочищенные данные'!D9), 'Неочищенные данные'!D9 * 1000, SUBSTITUTE((SUBSTITUTE('Неочищенные данные'!D9, " ", "")), ",", ".") * 1000)</f>
        <v>188583000</v>
      </c>
      <c r="F8" s="31">
        <f>IF(ISNUMBER('Неочищенные данные'!E9), 'Неочищенные данные'!E9 * 1000, SUBSTITUTE((SUBSTITUTE('Неочищенные данные'!E9, " ", "")), ",", ".") * 1000)</f>
        <v>11730791000</v>
      </c>
      <c r="G8" s="31">
        <f>IF(ISNUMBER('Неочищенные данные'!F9), 'Неочищенные данные'!F9 * 1000, SUBSTITUTE((SUBSTITUTE('Неочищенные данные'!F9, " ", "")), ",", ".") * 1000)</f>
        <v>12642955000</v>
      </c>
      <c r="H8" s="31">
        <f>IF(ISNUMBER('Неочищенные данные'!G9), 'Неочищенные данные'!G9 * 1000, SUBSTITUTE((SUBSTITUTE('Неочищенные данные'!G9, " ", "")), ",", ".") * 1000)</f>
        <v>0</v>
      </c>
      <c r="I8" s="31">
        <f>IF(ISNUMBER('Неочищенные данные'!H9), 'Неочищенные данные'!H9 * 1000, SUBSTITUTE((SUBSTITUTE('Неочищенные данные'!H9, " ", "")), ",", ".") * 1000)</f>
        <v>50647000</v>
      </c>
      <c r="J8" s="31">
        <f>IF(ISNUMBER('Неочищенные данные'!I9), 'Неочищенные данные'!I9 * 1000, SUBSTITUTE((SUBSTITUTE('Неочищенные данные'!I9, " ", "")), ",", ".") * 1000)</f>
        <v>10340748000</v>
      </c>
      <c r="K8" s="31">
        <f>IF(ISNUMBER('Неочищенные данные'!J9), 'Неочищенные данные'!J9 * 1000, SUBSTITUTE((SUBSTITUTE('Неочищенные данные'!J9, " ", "")), ",", ".") * 1000)</f>
        <v>10278892000</v>
      </c>
      <c r="L8" s="31">
        <f>IF(ISNUMBER('Неочищенные данные'!K9), 'Неочищенные данные'!K9 * 1000, SUBSTITUTE((SUBSTITUTE('Неочищенные данные'!K9, " ", "")), ",", ".") * 1000)</f>
        <v>137945000</v>
      </c>
      <c r="M8" s="31">
        <f>IF(ISNUMBER('Неочищенные данные'!L9), 'Неочищенные данные'!L9 * 1000, SUBSTITUTE((SUBSTITUTE('Неочищенные данные'!L9, " ", "")), ",", ".") * 1000)</f>
        <v>108300000</v>
      </c>
      <c r="N8" s="31">
        <f>IF(ISNUMBER('Неочищенные данные'!M9), 'Неочищенные данные'!M9 * 1000, SUBSTITUTE((SUBSTITUTE('Неочищенные данные'!M9, " ", "")), ",", ".") * 1000)</f>
        <v>1173043040000</v>
      </c>
      <c r="O8" s="31">
        <f>IF(ISNUMBER('Неочищенные данные'!N9), 'Неочищенные данные'!N9 * 1000, SUBSTITUTE((SUBSTITUTE('Неочищенные данные'!N9, " ", "")), ",", ".") * 1000)</f>
        <v>1060641710000</v>
      </c>
      <c r="P8" s="1">
        <f>VLOOKUP(YEAR(B8), 'ИПЦ ГКС'!$B$5:$D$34, 3, TRUE)</f>
        <v>12.91</v>
      </c>
      <c r="Q8" s="32">
        <f>VLOOKUP(B8, RUONIA!A7:B2472, 2, FALSE)</f>
        <v>10.16</v>
      </c>
      <c r="R8" s="1">
        <f>VLOOKUP(B8, Treasury!$D$1:$G$3498, 2, FALSE)</f>
        <v>0.73</v>
      </c>
      <c r="S8" s="1">
        <f>VLOOKUP(B8, Treasury!$D$1:$G$3498, 3, FALSE)</f>
        <v>1.65</v>
      </c>
      <c r="T8" s="1">
        <f>VLOOKUP(B8, Treasury!$D$1:$G$3498, 4, FALSE)</f>
        <v>2.28</v>
      </c>
      <c r="U8" s="1">
        <f>VLOOKUP(B8, 'OFZ Yield'!$A:$M, 5, FALSE)</f>
        <v>10.18</v>
      </c>
      <c r="V8" s="1">
        <f>VLOOKUP(B8, 'OFZ Yield'!$A:$M, 7, FALSE)</f>
        <v>10.96</v>
      </c>
      <c r="W8" s="1">
        <f>VLOOKUP(B8, 'OFZ Yield'!$A:$M, 9, FALSE)</f>
        <v>11.01</v>
      </c>
      <c r="X8" s="1" t="str">
        <f>VLOOKUP(B8, IMOEX!$A$1:$B$3284, 2, FALSE)</f>
        <v>1.693,07</v>
      </c>
      <c r="Y8" s="1">
        <f t="shared" si="1"/>
        <v>0.7850955091</v>
      </c>
      <c r="Z8" s="1">
        <f t="shared" si="2"/>
        <v>74.96283301</v>
      </c>
      <c r="AA8" s="1">
        <f>IFNA(VLOOKUP(A8, 'Неочищенные данные'!A9:AI443, 35, False), 0)</f>
        <v>0</v>
      </c>
      <c r="AB8" s="1">
        <f t="shared" si="3"/>
        <v>0</v>
      </c>
    </row>
    <row r="9" ht="15.75" customHeight="1">
      <c r="A9" s="27" t="s">
        <v>29</v>
      </c>
      <c r="B9" s="28">
        <v>41841.0</v>
      </c>
      <c r="C9" s="27" t="s">
        <v>40</v>
      </c>
      <c r="D9" s="29">
        <f>IFNA(VLOOKUP(C9, 'Рейтинг'!$A$2:$C$22, 3, FALSE), VLOOKUP(C9, 'Рейтинг'!$B$2:$C$22, 2, FALSE))</f>
        <v>0.02</v>
      </c>
      <c r="E9" s="31">
        <f>IF(ISNUMBER('Неочищенные данные'!D10), 'Неочищенные данные'!D10 * 1000, SUBSTITUTE((SUBSTITUTE('Неочищенные данные'!D10, " ", "")), ",", ".") * 1000)</f>
        <v>667982000</v>
      </c>
      <c r="F9" s="31">
        <f>IF(ISNUMBER('Неочищенные данные'!E10), 'Неочищенные данные'!E10 * 1000, SUBSTITUTE((SUBSTITUTE('Неочищенные данные'!E10, " ", "")), ",", ".") * 1000)</f>
        <v>9869754000</v>
      </c>
      <c r="G9" s="31">
        <f>IF(ISNUMBER('Неочищенные данные'!F10), 'Неочищенные данные'!F10 * 1000, SUBSTITUTE((SUBSTITUTE('Неочищенные данные'!F10, " ", "")), ",", ".") * 1000)</f>
        <v>11486126000</v>
      </c>
      <c r="H9" s="31">
        <f>IF(ISNUMBER('Неочищенные данные'!G10), 'Неочищенные данные'!G10 * 1000, SUBSTITUTE((SUBSTITUTE('Неочищенные данные'!G10, " ", "")), ",", ".") * 1000)</f>
        <v>0</v>
      </c>
      <c r="I9" s="31">
        <f>IF(ISNUMBER('Неочищенные данные'!H10), 'Неочищенные данные'!H10 * 1000, SUBSTITUTE((SUBSTITUTE('Неочищенные данные'!H10, " ", "")), ",", ".") * 1000)</f>
        <v>21538000</v>
      </c>
      <c r="J9" s="31">
        <f>IF(ISNUMBER('Неочищенные данные'!I10), 'Неочищенные данные'!I10 * 1000, SUBSTITUTE((SUBSTITUTE('Неочищенные данные'!I10, " ", "")), ",", ".") * 1000)</f>
        <v>9212679000</v>
      </c>
      <c r="K9" s="31">
        <f>IF(ISNUMBER('Неочищенные данные'!J10), 'Неочищенные данные'!J10 * 1000, SUBSTITUTE((SUBSTITUTE('Неочищенные данные'!J10, " ", "")), ",", ".") * 1000)</f>
        <v>9191141000</v>
      </c>
      <c r="L9" s="31">
        <f>IF(ISNUMBER('Неочищенные данные'!K10), 'Неочищенные данные'!K10 * 1000, SUBSTITUTE((SUBSTITUTE('Неочищенные данные'!K10, " ", "")), ",", ".") * 1000)</f>
        <v>175332000</v>
      </c>
      <c r="M9" s="31">
        <f>IF(ISNUMBER('Неочищенные данные'!L10), 'Неочищенные данные'!L10 * 1000, SUBSTITUTE((SUBSTITUTE('Неочищенные данные'!L10, " ", "")), ",", ".") * 1000)</f>
        <v>1139045000</v>
      </c>
      <c r="N9" s="31">
        <f>IF(ISNUMBER('Неочищенные данные'!M10), 'Неочищенные данные'!M10 * 1000, SUBSTITUTE((SUBSTITUTE('Неочищенные данные'!M10, " ", "")), ",", ".") * 1000)</f>
        <v>1061287230000</v>
      </c>
      <c r="O9" s="31">
        <f>IF(ISNUMBER('Неочищенные данные'!N10), 'Неочищенные данные'!N10 * 1000, SUBSTITUTE((SUBSTITUTE('Неочищенные данные'!N10, " ", "")), ",", ".") * 1000)</f>
        <v>975975090000</v>
      </c>
      <c r="P9" s="1">
        <f>VLOOKUP(YEAR(B9), 'ИПЦ ГКС'!$B$5:$D$34, 3, TRUE)</f>
        <v>11.35</v>
      </c>
      <c r="Q9" s="32">
        <f>VLOOKUP(B9, RUONIA!A8:B2473, 2, FALSE)</f>
        <v>8.6</v>
      </c>
      <c r="R9" s="1">
        <f>VLOOKUP(B9, Treasury!$D$1:$G$3498, 2, FALSE)</f>
        <v>0.51</v>
      </c>
      <c r="S9" s="1">
        <f>VLOOKUP(B9, Treasury!$D$1:$G$3498, 3, FALSE)</f>
        <v>1.7</v>
      </c>
      <c r="T9" s="1">
        <f>VLOOKUP(B9, Treasury!$D$1:$G$3498, 4, FALSE)</f>
        <v>2.49</v>
      </c>
      <c r="U9" s="1">
        <f>VLOOKUP(B9, 'OFZ Yield'!$A:$M, 5, FALSE)</f>
        <v>8.58</v>
      </c>
      <c r="V9" s="1">
        <f>VLOOKUP(B9, 'OFZ Yield'!$A:$M, 7, FALSE)</f>
        <v>8.97</v>
      </c>
      <c r="W9" s="1">
        <f>VLOOKUP(B9, 'OFZ Yield'!$A:$M, 9, FALSE)</f>
        <v>9.09</v>
      </c>
      <c r="X9" s="1" t="str">
        <f>VLOOKUP(B9, IMOEX!$A$1:$B$3284, 2, FALSE)</f>
        <v>1.384,50</v>
      </c>
      <c r="Y9" s="1">
        <f t="shared" si="1"/>
        <v>6.496503776</v>
      </c>
      <c r="Z9" s="1">
        <f t="shared" si="2"/>
        <v>52.54419615</v>
      </c>
      <c r="AA9" s="1">
        <f>IFNA(VLOOKUP(A9, 'Неочищенные данные'!A10:AI444, 35, False), 0)</f>
        <v>0</v>
      </c>
      <c r="AB9" s="1">
        <f t="shared" si="3"/>
        <v>0</v>
      </c>
    </row>
    <row r="10" ht="15.75" customHeight="1">
      <c r="A10" s="27" t="s">
        <v>29</v>
      </c>
      <c r="B10" s="28">
        <v>41417.0</v>
      </c>
      <c r="C10" s="27" t="s">
        <v>40</v>
      </c>
      <c r="D10" s="29">
        <f>IFNA(VLOOKUP(C10, 'Рейтинг'!$A$2:$C$22, 3, FALSE), VLOOKUP(C10, 'Рейтинг'!$B$2:$C$22, 2, FALSE))</f>
        <v>0.02</v>
      </c>
      <c r="E10" s="31">
        <f>IF(ISNUMBER('Неочищенные данные'!D11), 'Неочищенные данные'!D11 * 1000, SUBSTITUTE((SUBSTITUTE('Неочищенные данные'!D11, " ", "")), ",", ".") * 1000)</f>
        <v>822118000</v>
      </c>
      <c r="F10" s="31">
        <f>IF(ISNUMBER('Неочищенные данные'!E11), 'Неочищенные данные'!E11 * 1000, SUBSTITUTE((SUBSTITUTE('Неочищенные данные'!E11, " ", "")), ",", ".") * 1000)</f>
        <v>8321792000</v>
      </c>
      <c r="G10" s="31">
        <f>IF(ISNUMBER('Неочищенные данные'!F11), 'Неочищенные данные'!F11 * 1000, SUBSTITUTE((SUBSTITUTE('Неочищенные данные'!F11, " ", "")), ",", ".") * 1000)</f>
        <v>10214780000</v>
      </c>
      <c r="H10" s="31">
        <f>IF(ISNUMBER('Неочищенные данные'!G11), 'Неочищенные данные'!G11 * 1000, SUBSTITUTE((SUBSTITUTE('Неочищенные данные'!G11, " ", "")), ",", ".") * 1000)</f>
        <v>0</v>
      </c>
      <c r="I10" s="31">
        <f>IF(ISNUMBER('Неочищенные данные'!H11), 'Неочищенные данные'!H11 * 1000, SUBSTITUTE((SUBSTITUTE('Неочищенные данные'!H11, " ", "")), ",", ".") * 1000)</f>
        <v>29395000</v>
      </c>
      <c r="J10" s="31">
        <f>IF(ISNUMBER('Неочищенные данные'!I11), 'Неочищенные данные'!I11 * 1000, SUBSTITUTE((SUBSTITUTE('Неочищенные данные'!I11, " ", "")), ",", ".") * 1000)</f>
        <v>8297607000</v>
      </c>
      <c r="K10" s="31">
        <f>IF(ISNUMBER('Неочищенные данные'!J11), 'Неочищенные данные'!J11 * 1000, SUBSTITUTE((SUBSTITUTE('Неочищенные данные'!J11, " ", "")), ",", ".") * 1000)</f>
        <v>8268212000</v>
      </c>
      <c r="L10" s="31">
        <f>IF(ISNUMBER('Неочищенные данные'!K11), 'Неочищенные данные'!K11 * 1000, SUBSTITUTE((SUBSTITUTE('Неочищенные данные'!K11, " ", "")), ",", ".") * 1000)</f>
        <v>171154000</v>
      </c>
      <c r="M10" s="31">
        <f>IF(ISNUMBER('Неочищенные данные'!L11), 'Неочищенные данные'!L11 * 1000, SUBSTITUTE((SUBSTITUTE('Неочищенные данные'!L11, " ", "")), ",", ".") * 1000)</f>
        <v>90329000</v>
      </c>
      <c r="N10" s="31">
        <f>IF(ISNUMBER('Неочищенные данные'!M11), 'Неочищенные данные'!M11 * 1000, SUBSTITUTE((SUBSTITUTE('Неочищенные данные'!M11, " ", "")), ",", ".") * 1000)</f>
        <v>1868173880000</v>
      </c>
      <c r="O10" s="31">
        <f>IF(ISNUMBER('Неочищенные данные'!N11), 'Неочищенные данные'!N11 * 1000, SUBSTITUTE((SUBSTITUTE('Неочищенные данные'!N11, " ", "")), ",", ".") * 1000)</f>
        <v>945844190000</v>
      </c>
      <c r="P10" s="1">
        <f>VLOOKUP(YEAR(B10), 'ИПЦ ГКС'!$B$5:$D$34, 3, TRUE)</f>
        <v>6.47</v>
      </c>
      <c r="Q10" s="32">
        <f>VLOOKUP(B10, RUONIA!A9:B2474, 2, FALSE)</f>
        <v>6.3</v>
      </c>
      <c r="R10" s="1">
        <f>VLOOKUP(B10, Treasury!$D$1:$G$3498, 2, FALSE)</f>
        <v>0.26</v>
      </c>
      <c r="S10" s="1">
        <f>VLOOKUP(B10, Treasury!$D$1:$G$3498, 3, FALSE)</f>
        <v>0.91</v>
      </c>
      <c r="T10" s="1">
        <f>VLOOKUP(B10, Treasury!$D$1:$G$3498, 4, FALSE)</f>
        <v>2.02</v>
      </c>
      <c r="U10" s="1">
        <f>VLOOKUP(B10, 'OFZ Yield'!$A:$M, 5, FALSE)</f>
        <v>5.92</v>
      </c>
      <c r="V10" s="1">
        <f>VLOOKUP(B10, 'OFZ Yield'!$A:$M, 7, FALSE)</f>
        <v>6.14</v>
      </c>
      <c r="W10" s="1">
        <f>VLOOKUP(B10, 'OFZ Yield'!$A:$M, 9, FALSE)</f>
        <v>6.7</v>
      </c>
      <c r="X10" s="1" t="str">
        <f>VLOOKUP(B10, IMOEX!$A$1:$B$3284, 2, FALSE)</f>
        <v>1.396,91</v>
      </c>
      <c r="Y10" s="1">
        <f t="shared" si="1"/>
        <v>0.5277644694</v>
      </c>
      <c r="Z10" s="1">
        <f t="shared" si="2"/>
        <v>48.48035687</v>
      </c>
      <c r="AA10" s="1">
        <f>IFNA(VLOOKUP(A10, 'Неочищенные данные'!A11:AI445, 35, False), 0)</f>
        <v>0</v>
      </c>
      <c r="AB10" s="1">
        <f t="shared" si="3"/>
        <v>0</v>
      </c>
    </row>
    <row r="11" ht="15.75" customHeight="1">
      <c r="A11" s="35" t="s">
        <v>29</v>
      </c>
      <c r="B11" s="36">
        <v>40843.0</v>
      </c>
      <c r="C11" s="35" t="s">
        <v>40</v>
      </c>
      <c r="D11" s="29">
        <f>IFNA(VLOOKUP(C11, 'Рейтинг'!$A$2:$C$22, 3, FALSE), VLOOKUP(C11, 'Рейтинг'!$B$2:$C$22, 2, FALSE))</f>
        <v>0.02</v>
      </c>
      <c r="E11" s="31">
        <f>IF(ISNUMBER('Неочищенные данные'!D12), 'Неочищенные данные'!D12 * 1000, SUBSTITUTE((SUBSTITUTE('Неочищенные данные'!D12, " ", "")), ",", ".") * 1000)</f>
        <v>459719000</v>
      </c>
      <c r="F11" s="31">
        <f>IF(ISNUMBER('Неочищенные данные'!E12), 'Неочищенные данные'!E12 * 1000, SUBSTITUTE((SUBSTITUTE('Неочищенные данные'!E12, " ", "")), ",", ".") * 1000)</f>
        <v>6264921000</v>
      </c>
      <c r="G11" s="31">
        <f>IF(ISNUMBER('Неочищенные данные'!F12), 'Неочищенные данные'!F12 * 1000, SUBSTITUTE((SUBSTITUTE('Неочищенные данные'!F12, " ", "")), ",", ".") * 1000)</f>
        <v>7637695000</v>
      </c>
      <c r="H11" s="31">
        <f>IF(ISNUMBER('Неочищенные данные'!G12), 'Неочищенные данные'!G12 * 1000, SUBSTITUTE((SUBSTITUTE('Неочищенные данные'!G12, " ", "")), ",", ".") * 1000)</f>
        <v>0</v>
      </c>
      <c r="I11" s="31">
        <f>IF(ISNUMBER('Неочищенные данные'!H12), 'Неочищенные данные'!H12 * 1000, SUBSTITUTE((SUBSTITUTE('Неочищенные данные'!H12, " ", "")), ",", ".") * 1000)</f>
        <v>25371000</v>
      </c>
      <c r="J11" s="31">
        <f>IF(ISNUMBER('Неочищенные данные'!I12), 'Неочищенные данные'!I12 * 1000, SUBSTITUTE((SUBSTITUTE('Неочищенные данные'!I12, " ", "")), ",", ".") * 1000)</f>
        <v>6601860000</v>
      </c>
      <c r="K11" s="31">
        <f>IF(ISNUMBER('Неочищенные данные'!J12), 'Неочищенные данные'!J12 * 1000, SUBSTITUTE((SUBSTITUTE('Неочищенные данные'!J12, " ", "")), ",", ".") * 1000)</f>
        <v>6576489000</v>
      </c>
      <c r="L11" s="31">
        <f>IF(ISNUMBER('Неочищенные данные'!K12), 'Неочищенные данные'!K12 * 1000, SUBSTITUTE((SUBSTITUTE('Неочищенные данные'!K12, " ", "")), ",", ".") * 1000)</f>
        <v>209641000</v>
      </c>
      <c r="M11" s="31">
        <f>IF(ISNUMBER('Неочищенные данные'!L12), 'Неочищенные данные'!L12 * 1000, SUBSTITUTE((SUBSTITUTE('Неочищенные данные'!L12, " ", "")), ",", ".") * 1000)</f>
        <v>470235000</v>
      </c>
      <c r="N11" s="31">
        <f>IF(ISNUMBER('Неочищенные данные'!M12), 'Неочищенные данные'!M12 * 1000, SUBSTITUTE((SUBSTITUTE('Неочищенные данные'!M12, " ", "")), ",", ".") * 1000)</f>
        <v>1524171690000</v>
      </c>
      <c r="O11" s="31">
        <f>IF(ISNUMBER('Неочищенные данные'!N12), 'Неочищенные данные'!N12 * 1000, SUBSTITUTE((SUBSTITUTE('Неочищенные данные'!N12, " ", "")), ",", ".") * 1000)</f>
        <v>808194990000</v>
      </c>
      <c r="P11" s="1">
        <f>VLOOKUP(YEAR(B11), 'ИПЦ ГКС'!$B$5:$D$34, 3, TRUE)</f>
        <v>6.1</v>
      </c>
      <c r="Q11" s="32">
        <f>VLOOKUP(B11, RUONIA!A10:B2475, 2, FALSE)</f>
        <v>4.92</v>
      </c>
      <c r="R11" s="1">
        <f>VLOOKUP(B11, Treasury!$D$1:$G$3498, 2, FALSE)</f>
        <v>0.31</v>
      </c>
      <c r="S11" s="1">
        <f>VLOOKUP(B11, Treasury!$D$1:$G$3498, 3, FALSE)</f>
        <v>1.2</v>
      </c>
      <c r="T11" s="1">
        <f>VLOOKUP(B11, Treasury!$D$1:$G$3498, 4, FALSE)</f>
        <v>2.42</v>
      </c>
      <c r="U11" s="1">
        <f>VLOOKUP(B11, 'OFZ Yield'!$A:$M, 5, FALSE)</f>
        <v>6.2</v>
      </c>
      <c r="V11" s="1">
        <f>VLOOKUP(B11, 'OFZ Yield'!$A:$M, 7, FALSE)</f>
        <v>7.76</v>
      </c>
      <c r="W11" s="1">
        <f>VLOOKUP(B11, 'OFZ Yield'!$A:$M, 9, FALSE)</f>
        <v>8.2</v>
      </c>
      <c r="X11" s="1" t="str">
        <f>VLOOKUP(B11, IMOEX!$A$1:$B$3284, 2, FALSE)</f>
        <v>1.525,52</v>
      </c>
      <c r="Y11" s="1">
        <f t="shared" si="1"/>
        <v>2.243048831</v>
      </c>
      <c r="Z11" s="1">
        <f t="shared" si="2"/>
        <v>31.49126364</v>
      </c>
      <c r="AA11" s="1">
        <f>IFNA(VLOOKUP(A11, 'Неочищенные данные'!A12:AI446, 35, False), 0)</f>
        <v>0</v>
      </c>
      <c r="AB11" s="1">
        <f t="shared" si="3"/>
        <v>0</v>
      </c>
    </row>
    <row r="12" ht="15.75" customHeight="1">
      <c r="A12" s="35" t="s">
        <v>29</v>
      </c>
      <c r="B12" s="36">
        <v>40834.0</v>
      </c>
      <c r="C12" s="35" t="s">
        <v>40</v>
      </c>
      <c r="D12" s="29">
        <f>IFNA(VLOOKUP(C12, 'Рейтинг'!$A$2:$C$22, 3, FALSE), VLOOKUP(C12, 'Рейтинг'!$B$2:$C$22, 2, FALSE))</f>
        <v>0.02</v>
      </c>
      <c r="E12" s="31">
        <f>IF(ISNUMBER('Неочищенные данные'!D13), 'Неочищенные данные'!D13 * 1000, SUBSTITUTE((SUBSTITUTE('Неочищенные данные'!D13, " ", "")), ",", ".") * 1000)</f>
        <v>459719000</v>
      </c>
      <c r="F12" s="31">
        <f>IF(ISNUMBER('Неочищенные данные'!E13), 'Неочищенные данные'!E13 * 1000, SUBSTITUTE((SUBSTITUTE('Неочищенные данные'!E13, " ", "")), ",", ".") * 1000)</f>
        <v>6264921000</v>
      </c>
      <c r="G12" s="31">
        <f>IF(ISNUMBER('Неочищенные данные'!F13), 'Неочищенные данные'!F13 * 1000, SUBSTITUTE((SUBSTITUTE('Неочищенные данные'!F13, " ", "")), ",", ".") * 1000)</f>
        <v>7637695000</v>
      </c>
      <c r="H12" s="31">
        <f>IF(ISNUMBER('Неочищенные данные'!G13), 'Неочищенные данные'!G13 * 1000, SUBSTITUTE((SUBSTITUTE('Неочищенные данные'!G13, " ", "")), ",", ".") * 1000)</f>
        <v>0</v>
      </c>
      <c r="I12" s="31">
        <f>IF(ISNUMBER('Неочищенные данные'!H13), 'Неочищенные данные'!H13 * 1000, SUBSTITUTE((SUBSTITUTE('Неочищенные данные'!H13, " ", "")), ",", ".") * 1000)</f>
        <v>25372000</v>
      </c>
      <c r="J12" s="31">
        <f>IF(ISNUMBER('Неочищенные данные'!I13), 'Неочищенные данные'!I13 * 1000, SUBSTITUTE((SUBSTITUTE('Неочищенные данные'!I13, " ", "")), ",", ".") * 1000)</f>
        <v>6601860000</v>
      </c>
      <c r="K12" s="31">
        <f>IF(ISNUMBER('Неочищенные данные'!J13), 'Неочищенные данные'!J13 * 1000, SUBSTITUTE((SUBSTITUTE('Неочищенные данные'!J13, " ", "")), ",", ".") * 1000)</f>
        <v>6576489000</v>
      </c>
      <c r="L12" s="31">
        <f>IF(ISNUMBER('Неочищенные данные'!K13), 'Неочищенные данные'!K13 * 1000, SUBSTITUTE((SUBSTITUTE('Неочищенные данные'!K13, " ", "")), ",", ".") * 1000)</f>
        <v>209641000</v>
      </c>
      <c r="M12" s="31">
        <f>IF(ISNUMBER('Неочищенные данные'!L13), 'Неочищенные данные'!L13 * 1000, SUBSTITUTE((SUBSTITUTE('Неочищенные данные'!L13, " ", "")), ",", ".") * 1000)</f>
        <v>470235000</v>
      </c>
      <c r="N12" s="31">
        <f>IF(ISNUMBER('Неочищенные данные'!M13), 'Неочищенные данные'!M13 * 1000, SUBSTITUTE((SUBSTITUTE('Неочищенные данные'!M13, " ", "")), ",", ".") * 1000)</f>
        <v>1524171690000</v>
      </c>
      <c r="O12" s="31">
        <f>IF(ISNUMBER('Неочищенные данные'!N13), 'Неочищенные данные'!N13 * 1000, SUBSTITUTE((SUBSTITUTE('Неочищенные данные'!N13, " ", "")), ",", ".") * 1000)</f>
        <v>808194990000</v>
      </c>
      <c r="P12" s="1">
        <f>VLOOKUP(YEAR(B12), 'ИПЦ ГКС'!$B$5:$D$34, 3, TRUE)</f>
        <v>6.1</v>
      </c>
      <c r="Q12" s="32">
        <f>VLOOKUP(B12, RUONIA!A11:B2476, 2, FALSE)</f>
        <v>5.04</v>
      </c>
      <c r="R12" s="1">
        <f>VLOOKUP(B12, Treasury!$D$1:$G$3498, 2, FALSE)</f>
        <v>0.28</v>
      </c>
      <c r="S12" s="1">
        <f>VLOOKUP(B12, Treasury!$D$1:$G$3498, 3, FALSE)</f>
        <v>1.07</v>
      </c>
      <c r="T12" s="1">
        <f>VLOOKUP(B12, Treasury!$D$1:$G$3498, 4, FALSE)</f>
        <v>2.19</v>
      </c>
      <c r="U12" s="1">
        <f>VLOOKUP(B12, 'OFZ Yield'!$A:$M, 5, FALSE)</f>
        <v>6.55</v>
      </c>
      <c r="V12" s="1">
        <f>VLOOKUP(B12, 'OFZ Yield'!$A:$M, 7, FALSE)</f>
        <v>8.19</v>
      </c>
      <c r="W12" s="1">
        <f>VLOOKUP(B12, 'OFZ Yield'!$A:$M, 9, FALSE)</f>
        <v>8.65</v>
      </c>
      <c r="X12" s="1" t="str">
        <f>VLOOKUP(B12, IMOEX!$A$1:$B$3284, 2, FALSE)</f>
        <v>1.425,24</v>
      </c>
      <c r="Y12" s="1">
        <f t="shared" si="1"/>
        <v>2.243048831</v>
      </c>
      <c r="Z12" s="1">
        <f t="shared" si="2"/>
        <v>31.49126364</v>
      </c>
      <c r="AA12" s="1">
        <f>IFNA(VLOOKUP(A12, 'Неочищенные данные'!A13:AI447, 35, False), 0)</f>
        <v>0</v>
      </c>
      <c r="AB12" s="1">
        <f t="shared" si="3"/>
        <v>0</v>
      </c>
    </row>
    <row r="13" ht="15.75" customHeight="1">
      <c r="A13" s="10" t="s">
        <v>29</v>
      </c>
      <c r="B13" s="37">
        <v>40681.0</v>
      </c>
      <c r="C13" s="10" t="s">
        <v>40</v>
      </c>
      <c r="D13" s="29">
        <f>IFNA(VLOOKUP(C13, 'Рейтинг'!$A$2:$C$22, 3, FALSE), VLOOKUP(C13, 'Рейтинг'!$B$2:$C$22, 2, FALSE))</f>
        <v>0.02</v>
      </c>
      <c r="E13" s="31">
        <f>IF(ISNUMBER('Неочищенные данные'!D14), 'Неочищенные данные'!D14 * 1000, SUBSTITUTE((SUBSTITUTE('Неочищенные данные'!D14, " ", "")), ",", ".") * 1000)</f>
        <v>459719000</v>
      </c>
      <c r="F13" s="31">
        <f>IF(ISNUMBER('Неочищенные данные'!E14), 'Неочищенные данные'!E14 * 1000, SUBSTITUTE((SUBSTITUTE('Неочищенные данные'!E14, " ", "")), ",", ".") * 1000)</f>
        <v>6264921000</v>
      </c>
      <c r="G13" s="31">
        <f>IF(ISNUMBER('Неочищенные данные'!F14), 'Неочищенные данные'!F14 * 1000, SUBSTITUTE((SUBSTITUTE('Неочищенные данные'!F14, " ", "")), ",", ".") * 1000)</f>
        <v>7637695000</v>
      </c>
      <c r="H13" s="31">
        <f>IF(ISNUMBER('Неочищенные данные'!G14), 'Неочищенные данные'!G14 * 1000, SUBSTITUTE((SUBSTITUTE('Неочищенные данные'!G14, " ", "")), ",", ".") * 1000)</f>
        <v>0</v>
      </c>
      <c r="I13" s="31">
        <f>IF(ISNUMBER('Неочищенные данные'!H14), 'Неочищенные данные'!H14 * 1000, SUBSTITUTE((SUBSTITUTE('Неочищенные данные'!H14, " ", "")), ",", ".") * 1000)</f>
        <v>25373000</v>
      </c>
      <c r="J13" s="31">
        <f>IF(ISNUMBER('Неочищенные данные'!I14), 'Неочищенные данные'!I14 * 1000, SUBSTITUTE((SUBSTITUTE('Неочищенные данные'!I14, " ", "")), ",", ".") * 1000)</f>
        <v>6601860000</v>
      </c>
      <c r="K13" s="31">
        <f>IF(ISNUMBER('Неочищенные данные'!J14), 'Неочищенные данные'!J14 * 1000, SUBSTITUTE((SUBSTITUTE('Неочищенные данные'!J14, " ", "")), ",", ".") * 1000)</f>
        <v>6576489000</v>
      </c>
      <c r="L13" s="31">
        <f>IF(ISNUMBER('Неочищенные данные'!K14), 'Неочищенные данные'!K14 * 1000, SUBSTITUTE((SUBSTITUTE('Неочищенные данные'!K14, " ", "")), ",", ".") * 1000)</f>
        <v>209641000</v>
      </c>
      <c r="M13" s="31">
        <f>IF(ISNUMBER('Неочищенные данные'!L14), 'Неочищенные данные'!L14 * 1000, SUBSTITUTE((SUBSTITUTE('Неочищенные данные'!L14, " ", "")), ",", ".") * 1000)</f>
        <v>470235000</v>
      </c>
      <c r="N13" s="31">
        <f>IF(ISNUMBER('Неочищенные данные'!M14), 'Неочищенные данные'!M14 * 1000, SUBSTITUTE((SUBSTITUTE('Неочищенные данные'!M14, " ", "")), ",", ".") * 1000)</f>
        <v>1524171690000</v>
      </c>
      <c r="O13" s="31">
        <f>IF(ISNUMBER('Неочищенные данные'!N14), 'Неочищенные данные'!N14 * 1000, SUBSTITUTE((SUBSTITUTE('Неочищенные данные'!N14, " ", "")), ",", ".") * 1000)</f>
        <v>808194990000</v>
      </c>
      <c r="P13" s="1">
        <f>VLOOKUP(YEAR(B13), 'ИПЦ ГКС'!$B$5:$D$34, 3, TRUE)</f>
        <v>6.1</v>
      </c>
      <c r="Q13" s="32">
        <f>VLOOKUP(B13, RUONIA!A12:B2477, 2, FALSE)</f>
        <v>3.38</v>
      </c>
      <c r="R13" s="1">
        <f>VLOOKUP(B13, Treasury!$D$1:$G$3498, 2, FALSE)</f>
        <v>0.58</v>
      </c>
      <c r="S13" s="1">
        <f>VLOOKUP(B13, Treasury!$D$1:$G$3498, 3, FALSE)</f>
        <v>1.87</v>
      </c>
      <c r="T13" s="1">
        <f>VLOOKUP(B13, Treasury!$D$1:$G$3498, 4, FALSE)</f>
        <v>3.18</v>
      </c>
      <c r="U13" s="1">
        <f>VLOOKUP(B13, 'OFZ Yield'!$A:$M, 5, FALSE)</f>
        <v>4.88</v>
      </c>
      <c r="V13" s="1">
        <f>VLOOKUP(B13, 'OFZ Yield'!$A:$M, 7, FALSE)</f>
        <v>6.82</v>
      </c>
      <c r="W13" s="1">
        <f>VLOOKUP(B13, 'OFZ Yield'!$A:$M, 9, FALSE)</f>
        <v>8.02</v>
      </c>
      <c r="X13" s="1" t="str">
        <f>VLOOKUP(B13, IMOEX!$A$1:$B$3284, 2, FALSE)</f>
        <v>1.627,03</v>
      </c>
      <c r="Y13" s="1">
        <f t="shared" si="1"/>
        <v>2.243048831</v>
      </c>
      <c r="Z13" s="1">
        <f t="shared" si="2"/>
        <v>31.49126364</v>
      </c>
      <c r="AA13" s="1">
        <f>IFNA(VLOOKUP(A13, 'Неочищенные данные'!A14:AI448, 35, False), 0)</f>
        <v>0</v>
      </c>
      <c r="AB13" s="1">
        <f t="shared" si="3"/>
        <v>0</v>
      </c>
    </row>
    <row r="14" ht="15.75" customHeight="1">
      <c r="A14" s="27" t="s">
        <v>29</v>
      </c>
      <c r="B14" s="28">
        <v>39768.0</v>
      </c>
      <c r="C14" s="27" t="s">
        <v>40</v>
      </c>
      <c r="D14" s="29">
        <f>IFNA(VLOOKUP(C14, 'Рейтинг'!$A$2:$C$22, 3, FALSE), VLOOKUP(C14, 'Рейтинг'!$B$2:$C$22, 2, FALSE))</f>
        <v>0.02</v>
      </c>
      <c r="E14" s="31">
        <f>IF(ISNUMBER('Неочищенные данные'!D16), 'Неочищенные данные'!D16 * 1000, SUBSTITUTE((SUBSTITUTE('Неочищенные данные'!D16, " ", "")), ",", ".") * 1000)</f>
        <v>89562000</v>
      </c>
      <c r="F14" s="31">
        <f>IF(ISNUMBER('Неочищенные данные'!E16), 'Неочищенные данные'!E16 * 1000, SUBSTITUTE((SUBSTITUTE('Неочищенные данные'!E16, " ", "")), ",", ".") * 1000)</f>
        <v>4672795000</v>
      </c>
      <c r="G14" s="31">
        <f>IF(ISNUMBER('Неочищенные данные'!F16), 'Неочищенные данные'!F16 * 1000, SUBSTITUTE((SUBSTITUTE('Неочищенные данные'!F16, " ", "")), ",", ".") * 1000)</f>
        <v>6676576000</v>
      </c>
      <c r="H14" s="31">
        <f>IF(ISNUMBER('Неочищенные данные'!G16), 'Неочищенные данные'!G16 * 1000, SUBSTITUTE((SUBSTITUTE('Неочищенные данные'!G16, " ", "")), ",", ".") * 1000)</f>
        <v>0</v>
      </c>
      <c r="I14" s="31">
        <f>IF(ISNUMBER('Неочищенные данные'!H16), 'Неочищенные данные'!H16 * 1000, SUBSTITUTE((SUBSTITUTE('Неочищенные данные'!H16, " ", "")), ",", ".") * 1000)</f>
        <v>18403000</v>
      </c>
      <c r="J14" s="31">
        <f>IF(ISNUMBER('Неочищенные данные'!I16), 'Неочищенные данные'!I16 * 1000, SUBSTITUTE((SUBSTITUTE('Неочищенные данные'!I16, " ", "")), ",", ".") * 1000)</f>
        <v>5379455000</v>
      </c>
      <c r="K14" s="31">
        <f>IF(ISNUMBER('Неочищенные данные'!J16), 'Неочищенные данные'!J16 * 1000, SUBSTITUTE((SUBSTITUTE('Неочищенные данные'!J16, " ", "")), ",", ".") * 1000)</f>
        <v>5361052000</v>
      </c>
      <c r="L14" s="31">
        <f>IF(ISNUMBER('Неочищенные данные'!K16), 'Неочищенные данные'!K16 * 1000, SUBSTITUTE((SUBSTITUTE('Неочищенные данные'!K16, " ", "")), ",", ".") * 1000)</f>
        <v>186845000</v>
      </c>
      <c r="M14" s="31">
        <f>IF(ISNUMBER('Неочищенные данные'!L16), 'Неочищенные данные'!L16 * 1000, SUBSTITUTE((SUBSTITUTE('Неочищенные данные'!L16, " ", "")), ",", ".") * 1000)</f>
        <v>0</v>
      </c>
      <c r="N14" s="31">
        <f>IF(ISNUMBER('Неочищенные данные'!M16), 'Неочищенные данные'!M16 * 1000, SUBSTITUTE((SUBSTITUTE('Неочищенные данные'!M16, " ", "")), ",", ".") * 1000)</f>
        <v>806192390</v>
      </c>
      <c r="O14" s="31">
        <f>IF(ISNUMBER('Неочищенные данные'!N16), 'Неочищенные данные'!N16 * 1000, SUBSTITUTE((SUBSTITUTE('Неочищенные данные'!N16, " ", "")), ",", ".") * 1000)</f>
        <v>486840000</v>
      </c>
      <c r="P14" s="1">
        <f>VLOOKUP(YEAR(B14), 'ИПЦ ГКС'!$B$5:$D$34, 3, TRUE)</f>
        <v>13.28</v>
      </c>
      <c r="Q14" s="1" t="str">
        <f>VLOOKUP(B14, RUONIA!A14:B2479, 2, FALSE)</f>
        <v>#N/A</v>
      </c>
      <c r="R14" s="1" t="str">
        <f>VLOOKUP(B14, Treasury!$D$1:$G$3498, 2, FALSE)</f>
        <v>#N/A</v>
      </c>
      <c r="S14" s="1" t="str">
        <f>VLOOKUP(B14, Treasury!$D$1:$G$3498, 3, FALSE)</f>
        <v>#N/A</v>
      </c>
      <c r="T14" s="1" t="str">
        <f>VLOOKUP(B14, Treasury!$D$1:$G$3498, 4, FALSE)</f>
        <v>#N/A</v>
      </c>
      <c r="U14" s="1" t="str">
        <f>VLOOKUP(B14, 'OFZ Yield'!$A:$M, 5, FALSE)</f>
        <v>#N/A</v>
      </c>
      <c r="V14" s="1" t="str">
        <f>VLOOKUP(B14, 'OFZ Yield'!$A:$M, 7, FALSE)</f>
        <v>#N/A</v>
      </c>
      <c r="W14" s="1" t="str">
        <f>VLOOKUP(B14, 'OFZ Yield'!$A:$M, 9, FALSE)</f>
        <v>#N/A</v>
      </c>
      <c r="X14" s="1" t="str">
        <f>VLOOKUP(B14, IMOEX!$A$1:$B$3284, 2, FALSE)</f>
        <v>#N/A</v>
      </c>
      <c r="Y14" s="1">
        <f t="shared" si="1"/>
        <v>0</v>
      </c>
      <c r="Z14" s="1">
        <f t="shared" si="2"/>
        <v>28.79100324</v>
      </c>
      <c r="AA14" s="1">
        <f>IFNA(VLOOKUP(A14, 'Неочищенные данные'!A16:AI450, 35, False), 0)</f>
        <v>0</v>
      </c>
      <c r="AB14" s="1">
        <f t="shared" si="3"/>
        <v>0</v>
      </c>
    </row>
    <row r="15" ht="15.75" customHeight="1">
      <c r="A15" s="27" t="s">
        <v>46</v>
      </c>
      <c r="B15" s="28">
        <v>44000.0</v>
      </c>
      <c r="C15" s="27" t="s">
        <v>30</v>
      </c>
      <c r="D15" s="29">
        <f>IFNA(VLOOKUP(C15, 'Рейтинг'!$A$2:$C$22, 3, FALSE), VLOOKUP(C15, 'Рейтинг'!$B$2:$C$22, 2, FALSE))</f>
        <v>0.004</v>
      </c>
      <c r="E15" s="31">
        <f>IF(ISNUMBER('Неочищенные данные'!D17), 'Неочищенные данные'!D17 * 1000, SUBSTITUTE((SUBSTITUTE('Неочищенные данные'!D17, " ", "")), ",", ".") * 1000)</f>
        <v>773796000</v>
      </c>
      <c r="F15" s="31">
        <f>IF(ISNUMBER('Неочищенные данные'!E17), 'Неочищенные данные'!E17 * 1000, SUBSTITUTE((SUBSTITUTE('Неочищенные данные'!E17, " ", "")), ",", ".") * 1000)</f>
        <v>8331137000</v>
      </c>
      <c r="G15" s="31">
        <f>IF(ISNUMBER('Неочищенные данные'!F17), 'Неочищенные данные'!F17 * 1000, SUBSTITUTE((SUBSTITUTE('Неочищенные данные'!F17, " ", "")), ",", ".") * 1000)</f>
        <v>9819691000</v>
      </c>
      <c r="H15" s="31">
        <f>IF(ISNUMBER('Неочищенные данные'!G17), 'Неочищенные данные'!G17 * 1000, SUBSTITUTE((SUBSTITUTE('Неочищенные данные'!G17, " ", "")), ",", ".") * 1000)</f>
        <v>0</v>
      </c>
      <c r="I15" s="31">
        <f>IF(ISNUMBER('Неочищенные данные'!H17), 'Неочищенные данные'!H17 * 1000, SUBSTITUTE((SUBSTITUTE('Неочищенные данные'!H17, " ", "")), ",", ".") * 1000)</f>
        <v>180000</v>
      </c>
      <c r="J15" s="31">
        <f>IF(ISNUMBER('Неочищенные данные'!I17), 'Неочищенные данные'!I17 * 1000, SUBSTITUTE((SUBSTITUTE('Неочищенные данные'!I17, " ", "")), ",", ".") * 1000)</f>
        <v>17368464000</v>
      </c>
      <c r="K15" s="31">
        <f>IF(ISNUMBER('Неочищенные данные'!J17), 'Неочищенные данные'!J17 * 1000, SUBSTITUTE((SUBSTITUTE('Неочищенные данные'!J17, " ", "")), ",", ".") * 1000)</f>
        <v>8654739000</v>
      </c>
      <c r="L15" s="31">
        <f>IF(ISNUMBER('Неочищенные данные'!K17), 'Неочищенные данные'!K17 * 1000, SUBSTITUTE((SUBSTITUTE('Неочищенные данные'!K17, " ", "")), ",", ".") * 1000)</f>
        <v>1105966000</v>
      </c>
      <c r="M15" s="31">
        <f>IF(ISNUMBER('Неочищенные данные'!L17), 'Неочищенные данные'!L17 * 1000, SUBSTITUTE((SUBSTITUTE('Неочищенные данные'!L17, " ", "")), ",", ".") * 1000)</f>
        <v>380370000</v>
      </c>
      <c r="N15" s="31">
        <f>IF(ISNUMBER('Неочищенные данные'!M17), 'Неочищенные данные'!M17 * 1000, SUBSTITUTE((SUBSTITUTE('Неочищенные данные'!M17, " ", "")), ",", ".") * 1000)</f>
        <v>1400729000</v>
      </c>
      <c r="O15" s="31">
        <f>IF(ISNUMBER('Неочищенные данные'!N17), 'Неочищенные данные'!N17 * 1000, SUBSTITUTE((SUBSTITUTE('Неочищенные данные'!N17, " ", "")), ",", ".") * 1000)</f>
        <v>332133000</v>
      </c>
      <c r="P15" s="1">
        <f>VLOOKUP(YEAR(B15), 'ИПЦ ГКС'!$B$5:$D$34, 3, TRUE)</f>
        <v>2.4</v>
      </c>
      <c r="Q15" s="32">
        <f>VLOOKUP(B15, RUONIA!A15:B2480, 2, FALSE)</f>
        <v>4.75</v>
      </c>
      <c r="R15" s="1">
        <f>VLOOKUP(B15, Treasury!$D$1:$G$3498, 2, FALSE)</f>
        <v>0.19</v>
      </c>
      <c r="S15" s="1">
        <f>VLOOKUP(B15, Treasury!$D$1:$G$3498, 3, FALSE)</f>
        <v>0.34</v>
      </c>
      <c r="T15" s="1">
        <f>VLOOKUP(B15, Treasury!$D$1:$G$3498, 4, FALSE)</f>
        <v>0.71</v>
      </c>
      <c r="U15" s="1">
        <f>VLOOKUP(B15, 'OFZ Yield'!$A:$M, 5, FALSE)</f>
        <v>4.19</v>
      </c>
      <c r="V15" s="1">
        <f>VLOOKUP(B15, 'OFZ Yield'!$A:$M, 7, FALSE)</f>
        <v>4.69</v>
      </c>
      <c r="W15" s="1">
        <f>VLOOKUP(B15, 'OFZ Yield'!$A:$M, 9, FALSE)</f>
        <v>5.31</v>
      </c>
      <c r="X15" s="1" t="str">
        <f>VLOOKUP(B15, IMOEX!$A$1:$B$3284, 2, FALSE)</f>
        <v>2.724,33</v>
      </c>
      <c r="Y15" s="1">
        <f t="shared" si="1"/>
        <v>0.3439255818</v>
      </c>
      <c r="Z15" s="1">
        <f t="shared" si="2"/>
        <v>15.70433811</v>
      </c>
      <c r="AA15" s="1">
        <f>IFNA(VLOOKUP(A15, 'Неочищенные данные'!A17:AI451, 35, False), 0)</f>
        <v>1</v>
      </c>
      <c r="AB15" s="1">
        <f t="shared" si="3"/>
        <v>0</v>
      </c>
    </row>
    <row r="16" ht="15.75" customHeight="1">
      <c r="A16" s="27" t="s">
        <v>46</v>
      </c>
      <c r="B16" s="28">
        <v>43641.0</v>
      </c>
      <c r="C16" s="27" t="s">
        <v>30</v>
      </c>
      <c r="D16" s="29">
        <f>IFNA(VLOOKUP(C16, 'Рейтинг'!$A$2:$C$22, 3, FALSE), VLOOKUP(C16, 'Рейтинг'!$B$2:$C$22, 2, FALSE))</f>
        <v>0.004</v>
      </c>
      <c r="E16" s="31">
        <f>IF(ISNUMBER('Неочищенные данные'!D18), 'Неочищенные данные'!D18 * 1000, SUBSTITUTE((SUBSTITUTE('Неочищенные данные'!D18, " ", "")), ",", ".") * 1000)</f>
        <v>72322000</v>
      </c>
      <c r="F16" s="31">
        <f>IF(ISNUMBER('Неочищенные данные'!E18), 'Неочищенные данные'!E18 * 1000, SUBSTITUTE((SUBSTITUTE('Неочищенные данные'!E18, " ", "")), ",", ".") * 1000)</f>
        <v>6903876000</v>
      </c>
      <c r="G16" s="31">
        <f>IF(ISNUMBER('Неочищенные данные'!F18), 'Неочищенные данные'!F18 * 1000, SUBSTITUTE((SUBSTITUTE('Неочищенные данные'!F18, " ", "")), ",", ".") * 1000)</f>
        <v>7003956000</v>
      </c>
      <c r="H16" s="31">
        <f>IF(ISNUMBER('Неочищенные данные'!G18), 'Неочищенные данные'!G18 * 1000, SUBSTITUTE((SUBSTITUTE('Неочищенные данные'!G18, " ", "")), ",", ".") * 1000)</f>
        <v>0</v>
      </c>
      <c r="I16" s="31">
        <f>IF(ISNUMBER('Неочищенные данные'!H18), 'Неочищенные данные'!H18 * 1000, SUBSTITUTE((SUBSTITUTE('Неочищенные данные'!H18, " ", "")), ",", ".") * 1000)</f>
        <v>0</v>
      </c>
      <c r="J16" s="31">
        <f>IF(ISNUMBER('Неочищенные данные'!I18), 'Неочищенные данные'!I18 * 1000, SUBSTITUTE((SUBSTITUTE('Неочищенные данные'!I18, " ", "")), ",", ".") * 1000)</f>
        <v>12294178000</v>
      </c>
      <c r="K16" s="31">
        <f>IF(ISNUMBER('Неочищенные данные'!J18), 'Неочищенные данные'!J18 * 1000, SUBSTITUTE((SUBSTITUTE('Неочищенные данные'!J18, " ", "")), ",", ".") * 1000)</f>
        <v>6139689000</v>
      </c>
      <c r="L16" s="31">
        <f>IF(ISNUMBER('Неочищенные данные'!K18), 'Неочищенные данные'!K18 * 1000, SUBSTITUTE((SUBSTITUTE('Неочищенные данные'!K18, " ", "")), ",", ".") * 1000)</f>
        <v>849467000</v>
      </c>
      <c r="M16" s="31">
        <f>IF(ISNUMBER('Неочищенные данные'!L18), 'Неочищенные данные'!L18 * 1000, SUBSTITUTE((SUBSTITUTE('Неочищенные данные'!L18, " ", "")), ",", ".") * 1000)</f>
        <v>331892000</v>
      </c>
      <c r="N16" s="31">
        <f>IF(ISNUMBER('Неочищенные данные'!M18), 'Неочищенные данные'!M18 * 1000, SUBSTITUTE((SUBSTITUTE('Неочищенные данные'!M18, " ", "")), ",", ".") * 1000)</f>
        <v>519200000</v>
      </c>
      <c r="O16" s="31">
        <f>IF(ISNUMBER('Неочищенные данные'!N18), 'Неочищенные данные'!N18 * 1000, SUBSTITUTE((SUBSTITUTE('Неочищенные данные'!N18, " ", "")), ",", ".") * 1000)</f>
        <v>208673000</v>
      </c>
      <c r="P16" s="1">
        <f>VLOOKUP(YEAR(B16), 'ИПЦ ГКС'!$B$5:$D$34, 3, TRUE)</f>
        <v>3.04</v>
      </c>
      <c r="Q16" s="32">
        <f>VLOOKUP(B16, RUONIA!A16:B2481, 2, FALSE)</f>
        <v>7.51</v>
      </c>
      <c r="R16" s="1">
        <f>VLOOKUP(B16, Treasury!$D$1:$G$3498, 2, FALSE)</f>
        <v>1.71</v>
      </c>
      <c r="S16" s="1">
        <f>VLOOKUP(B16, Treasury!$D$1:$G$3498, 3, FALSE)</f>
        <v>1.73</v>
      </c>
      <c r="T16" s="1">
        <f>VLOOKUP(B16, Treasury!$D$1:$G$3498, 4, FALSE)</f>
        <v>2</v>
      </c>
      <c r="U16" s="1">
        <f>VLOOKUP(B16, 'OFZ Yield'!$A:$M, 5, FALSE)</f>
        <v>7.06</v>
      </c>
      <c r="V16" s="1">
        <f>VLOOKUP(B16, 'OFZ Yield'!$A:$M, 7, FALSE)</f>
        <v>7.22</v>
      </c>
      <c r="W16" s="1">
        <f>VLOOKUP(B16, 'OFZ Yield'!$A:$M, 9, FALSE)</f>
        <v>7.41</v>
      </c>
      <c r="X16" s="1" t="str">
        <f>VLOOKUP(B16, IMOEX!$A$1:$B$3284, 2, FALSE)</f>
        <v>2.753,96</v>
      </c>
      <c r="Y16" s="1">
        <f t="shared" si="1"/>
        <v>0.3907061722</v>
      </c>
      <c r="Z16" s="1">
        <f t="shared" si="2"/>
        <v>14.47281413</v>
      </c>
      <c r="AA16" s="1">
        <f>IFNA(VLOOKUP(A16, 'Неочищенные данные'!A18:AI452, 35, False), 0)</f>
        <v>1</v>
      </c>
      <c r="AB16" s="1">
        <f t="shared" si="3"/>
        <v>0</v>
      </c>
    </row>
    <row r="17" ht="15.75" customHeight="1">
      <c r="A17" s="27" t="s">
        <v>46</v>
      </c>
      <c r="B17" s="28">
        <v>43543.0</v>
      </c>
      <c r="C17" s="27" t="s">
        <v>30</v>
      </c>
      <c r="D17" s="29">
        <f>IFNA(VLOOKUP(C17, 'Рейтинг'!$A$2:$C$22, 3, FALSE), VLOOKUP(C17, 'Рейтинг'!$B$2:$C$22, 2, FALSE))</f>
        <v>0.004</v>
      </c>
      <c r="E17" s="31">
        <f>IF(ISNUMBER('Неочищенные данные'!D19), 'Неочищенные данные'!D19 * 1000, SUBSTITUTE((SUBSTITUTE('Неочищенные данные'!D19, " ", "")), ",", ".") * 1000)</f>
        <v>199165000</v>
      </c>
      <c r="F17" s="31">
        <f>IF(ISNUMBER('Неочищенные данные'!E19), 'Неочищенные данные'!E19 * 1000, SUBSTITUTE((SUBSTITUTE('Неочищенные данные'!E19, " ", "")), ",", ".") * 1000)</f>
        <v>6480816000</v>
      </c>
      <c r="G17" s="31">
        <f>IF(ISNUMBER('Неочищенные данные'!F19), 'Неочищенные данные'!F19 * 1000, SUBSTITUTE((SUBSTITUTE('Неочищенные данные'!F19, " ", "")), ",", ".") * 1000)</f>
        <v>6714997000</v>
      </c>
      <c r="H17" s="31">
        <f>IF(ISNUMBER('Неочищенные данные'!G19), 'Неочищенные данные'!G19 * 1000, SUBSTITUTE((SUBSTITUTE('Неочищенные данные'!G19, " ", "")), ",", ".") * 1000)</f>
        <v>0</v>
      </c>
      <c r="I17" s="31">
        <f>IF(ISNUMBER('Неочищенные данные'!H19), 'Неочищенные данные'!H19 * 1000, SUBSTITUTE((SUBSTITUTE('Неочищенные данные'!H19, " ", "")), ",", ".") * 1000)</f>
        <v>180000</v>
      </c>
      <c r="J17" s="31">
        <f>IF(ISNUMBER('Неочищенные данные'!I19), 'Неочищенные данные'!I19 * 1000, SUBSTITUTE((SUBSTITUTE('Неочищенные данные'!I19, " ", "")), ",", ".") * 1000)</f>
        <v>12123106000</v>
      </c>
      <c r="K17" s="31">
        <f>IF(ISNUMBER('Неочищенные данные'!J19), 'Неочищенные данные'!J19 * 1000, SUBSTITUTE((SUBSTITUTE('Неочищенные данные'!J19, " ", "")), ",", ".") * 1000)</f>
        <v>6054574000</v>
      </c>
      <c r="L17" s="31">
        <f>IF(ISNUMBER('Неочищенные данные'!K19), 'Неочищенные данные'!K19 * 1000, SUBSTITUTE((SUBSTITUTE('Неочищенные данные'!K19, " ", "")), ",", ".") * 1000)</f>
        <v>646465000</v>
      </c>
      <c r="M17" s="31">
        <f>IF(ISNUMBER('Неочищенные данные'!L19), 'Неочищенные данные'!L19 * 1000, SUBSTITUTE((SUBSTITUTE('Неочищенные данные'!L19, " ", "")), ",", ".") * 1000)</f>
        <v>128891000</v>
      </c>
      <c r="N17" s="31">
        <f>IF(ISNUMBER('Неочищенные данные'!M19), 'Неочищенные данные'!M19 * 1000, SUBSTITUTE((SUBSTITUTE('Неочищенные данные'!M19, " ", "")), ",", ".") * 1000)</f>
        <v>315059000</v>
      </c>
      <c r="O17" s="31">
        <f>IF(ISNUMBER('Неочищенные данные'!N19), 'Неочищенные данные'!N19 * 1000, SUBSTITUTE((SUBSTITUTE('Неочищенные данные'!N19, " ", "")), ",", ".") * 1000)</f>
        <v>92519000</v>
      </c>
      <c r="P17" s="1">
        <f>VLOOKUP(YEAR(B17), 'ИПЦ ГКС'!$B$5:$D$34, 3, TRUE)</f>
        <v>3.04</v>
      </c>
      <c r="Q17" s="32">
        <f>VLOOKUP(B17, RUONIA!A17:B2482, 2, FALSE)</f>
        <v>7.46</v>
      </c>
      <c r="R17" s="1">
        <f>VLOOKUP(B17, Treasury!$D$1:$G$3498, 2, FALSE)</f>
        <v>2.46</v>
      </c>
      <c r="S17" s="1">
        <f>VLOOKUP(B17, Treasury!$D$1:$G$3498, 3, FALSE)</f>
        <v>2.42</v>
      </c>
      <c r="T17" s="1">
        <f>VLOOKUP(B17, Treasury!$D$1:$G$3498, 4, FALSE)</f>
        <v>2.61</v>
      </c>
      <c r="U17" s="1">
        <f>VLOOKUP(B17, 'OFZ Yield'!$A:$M, 5, FALSE)</f>
        <v>7.37</v>
      </c>
      <c r="V17" s="1">
        <f>VLOOKUP(B17, 'OFZ Yield'!$A:$M, 7, FALSE)</f>
        <v>7.82</v>
      </c>
      <c r="W17" s="1">
        <f>VLOOKUP(B17, 'OFZ Yield'!$A:$M, 9, FALSE)</f>
        <v>8.17</v>
      </c>
      <c r="X17" s="1" t="str">
        <f>VLOOKUP(B17, IMOEX!$A$1:$B$3284, 2, FALSE)</f>
        <v>2.493,28</v>
      </c>
      <c r="Y17" s="1">
        <f t="shared" si="1"/>
        <v>0.1993781566</v>
      </c>
      <c r="Z17" s="1">
        <f t="shared" si="2"/>
        <v>18.75291934</v>
      </c>
      <c r="AA17" s="1">
        <f>IFNA(VLOOKUP(A17, 'Неочищенные данные'!A19:AI453, 35, False), 0)</f>
        <v>1</v>
      </c>
      <c r="AB17" s="1">
        <f t="shared" si="3"/>
        <v>0</v>
      </c>
    </row>
    <row r="18" ht="15.75" customHeight="1">
      <c r="A18" s="27" t="s">
        <v>46</v>
      </c>
      <c r="B18" s="28">
        <v>43188.0</v>
      </c>
      <c r="C18" s="27" t="s">
        <v>30</v>
      </c>
      <c r="D18" s="29">
        <f>IFNA(VLOOKUP(C18, 'Рейтинг'!$A$2:$C$22, 3, FALSE), VLOOKUP(C18, 'Рейтинг'!$B$2:$C$22, 2, FALSE))</f>
        <v>0.004</v>
      </c>
      <c r="E18" s="31">
        <f>IF(ISNUMBER('Неочищенные данные'!D20), 'Неочищенные данные'!D20 * 1000, SUBSTITUTE((SUBSTITUTE('Неочищенные данные'!D20, " ", "")), ",", ".") * 1000)</f>
        <v>133616000</v>
      </c>
      <c r="F18" s="31">
        <f>IF(ISNUMBER('Неочищенные данные'!E20), 'Неочищенные данные'!E20 * 1000, SUBSTITUTE((SUBSTITUTE('Неочищенные данные'!E20, " ", "")), ",", ".") * 1000)</f>
        <v>5027604000</v>
      </c>
      <c r="G18" s="31">
        <f>IF(ISNUMBER('Неочищенные данные'!F20), 'Неочищенные данные'!F20 * 1000, SUBSTITUTE((SUBSTITUTE('Неочищенные данные'!F20, " ", "")), ",", ".") * 1000)</f>
        <v>5198997000</v>
      </c>
      <c r="H18" s="31">
        <f>IF(ISNUMBER('Неочищенные данные'!G20), 'Неочищенные данные'!G20 * 1000, SUBSTITUTE((SUBSTITUTE('Неочищенные данные'!G20, " ", "")), ",", ".") * 1000)</f>
        <v>0</v>
      </c>
      <c r="I18" s="31">
        <f>IF(ISNUMBER('Неочищенные данные'!H20), 'Неочищенные данные'!H20 * 1000, SUBSTITUTE((SUBSTITUTE('Неочищенные данные'!H20, " ", "")), ",", ".") * 1000)</f>
        <v>0</v>
      </c>
      <c r="J18" s="31">
        <f>IF(ISNUMBER('Неочищенные данные'!I20), 'Неочищенные данные'!I20 * 1000, SUBSTITUTE((SUBSTITUTE('Неочищенные данные'!I20, " ", "")), ",", ".") * 1000)</f>
        <v>9396963000</v>
      </c>
      <c r="K18" s="31">
        <f>IF(ISNUMBER('Неочищенные данные'!J20), 'Неочищенные данные'!J20 * 1000, SUBSTITUTE((SUBSTITUTE('Неочищенные данные'!J20, " ", "")), ",", ".") * 1000)</f>
        <v>4691952000</v>
      </c>
      <c r="L18" s="31">
        <f>IF(ISNUMBER('Неочищенные данные'!K20), 'Неочищенные данные'!K20 * 1000, SUBSTITUTE((SUBSTITUTE('Неочищенные данные'!K20, " ", "")), ",", ".") * 1000)</f>
        <v>493986000</v>
      </c>
      <c r="M18" s="31">
        <f>IF(ISNUMBER('Неочищенные данные'!L20), 'Неочищенные данные'!L20 * 1000, SUBSTITUTE((SUBSTITUTE('Неочищенные данные'!L20, " ", "")), ",", ".") * 1000)</f>
        <v>120508000</v>
      </c>
      <c r="N18" s="31">
        <f>IF(ISNUMBER('Неочищенные данные'!M20), 'Неочищенные данные'!M20 * 1000, SUBSTITUTE((SUBSTITUTE('Неочищенные данные'!M20, " ", "")), ",", ".") * 1000)</f>
        <v>346480000</v>
      </c>
      <c r="O18" s="31">
        <f>IF(ISNUMBER('Неочищенные данные'!N20), 'Неочищенные данные'!N20 * 1000, SUBSTITUTE((SUBSTITUTE('Неочищенные данные'!N20, " ", "")), ",", ".") * 1000)</f>
        <v>148233000</v>
      </c>
      <c r="P18" s="1">
        <f>VLOOKUP(YEAR(B18), 'ИПЦ ГКС'!$B$5:$D$34, 3, TRUE)</f>
        <v>4.26</v>
      </c>
      <c r="Q18" s="32">
        <f>VLOOKUP(B18, RUONIA!A18:B2483, 2, FALSE)</f>
        <v>7</v>
      </c>
      <c r="R18" s="1">
        <f>VLOOKUP(B18, Treasury!$D$1:$G$3498, 2, FALSE)</f>
        <v>2.27</v>
      </c>
      <c r="S18" s="1">
        <f>VLOOKUP(B18, Treasury!$D$1:$G$3498, 3, FALSE)</f>
        <v>2.56</v>
      </c>
      <c r="T18" s="1">
        <f>VLOOKUP(B18, Treasury!$D$1:$G$3498, 4, FALSE)</f>
        <v>2.74</v>
      </c>
      <c r="U18" s="1">
        <f>VLOOKUP(B18, 'OFZ Yield'!$A:$M, 5, FALSE)</f>
        <v>6.15</v>
      </c>
      <c r="V18" s="1">
        <f>VLOOKUP(B18, 'OFZ Yield'!$A:$M, 7, FALSE)</f>
        <v>6.44</v>
      </c>
      <c r="W18" s="1">
        <f>VLOOKUP(B18, 'OFZ Yield'!$A:$M, 9, FALSE)</f>
        <v>6.86</v>
      </c>
      <c r="X18" s="1" t="str">
        <f>VLOOKUP(B18, IMOEX!$A$1:$B$3284, 2, FALSE)</f>
        <v>2.274,62</v>
      </c>
      <c r="Y18" s="1">
        <f t="shared" si="1"/>
        <v>0.2439502334</v>
      </c>
      <c r="Z18" s="1">
        <f t="shared" si="2"/>
        <v>19.02273141</v>
      </c>
      <c r="AA18" s="1">
        <f>IFNA(VLOOKUP(A18, 'Неочищенные данные'!A20:AI454, 35, False), 0)</f>
        <v>1</v>
      </c>
      <c r="AB18" s="1">
        <f t="shared" si="3"/>
        <v>0</v>
      </c>
    </row>
    <row r="19" ht="15.75" customHeight="1">
      <c r="A19" s="27" t="s">
        <v>46</v>
      </c>
      <c r="B19" s="28">
        <v>42926.0</v>
      </c>
      <c r="C19" s="27" t="s">
        <v>30</v>
      </c>
      <c r="D19" s="29">
        <f>IFNA(VLOOKUP(C19, 'Рейтинг'!$A$2:$C$22, 3, FALSE), VLOOKUP(C19, 'Рейтинг'!$B$2:$C$22, 2, FALSE))</f>
        <v>0.004</v>
      </c>
      <c r="E19" s="31">
        <f>IF(ISNUMBER('Неочищенные данные'!D21), 'Неочищенные данные'!D21 * 1000, SUBSTITUTE((SUBSTITUTE('Неочищенные данные'!D21, " ", "")), ",", ".") * 1000)</f>
        <v>36006000</v>
      </c>
      <c r="F19" s="31">
        <f>IF(ISNUMBER('Неочищенные данные'!E21), 'Неочищенные данные'!E21 * 1000, SUBSTITUTE((SUBSTITUTE('Неочищенные данные'!E21, " ", "")), ",", ".") * 1000)</f>
        <v>4329464000</v>
      </c>
      <c r="G19" s="31">
        <f>IF(ISNUMBER('Неочищенные данные'!F21), 'Неочищенные данные'!F21 * 1000, SUBSTITUTE((SUBSTITUTE('Неочищенные данные'!F21, " ", "")), ",", ".") * 1000)</f>
        <v>4451622000</v>
      </c>
      <c r="H19" s="31">
        <f>IF(ISNUMBER('Неочищенные данные'!G21), 'Неочищенные данные'!G21 * 1000, SUBSTITUTE((SUBSTITUTE('Неочищенные данные'!G21, " ", "")), ",", ".") * 1000)</f>
        <v>0</v>
      </c>
      <c r="I19" s="31">
        <f>IF(ISNUMBER('Неочищенные данные'!H21), 'Неочищенные данные'!H21 * 1000, SUBSTITUTE((SUBSTITUTE('Неочищенные данные'!H21, " ", "")), ",", ".") * 1000)</f>
        <v>0</v>
      </c>
      <c r="J19" s="31">
        <f>IF(ISNUMBER('Неочищенные данные'!I21), 'Неочищенные данные'!I21 * 1000, SUBSTITUTE((SUBSTITUTE('Неочищенные данные'!I21, " ", "")), ",", ".") * 1000)</f>
        <v>7610298000</v>
      </c>
      <c r="K19" s="31">
        <f>IF(ISNUMBER('Неочищенные данные'!J21), 'Неочищенные данные'!J21 * 1000, SUBSTITUTE((SUBSTITUTE('Неочищенные данные'!J21, " ", "")), ",", ".") * 1000)</f>
        <v>3557385000</v>
      </c>
      <c r="L19" s="31">
        <f>IF(ISNUMBER('Неочищенные данные'!K21), 'Неочищенные данные'!K21 * 1000, SUBSTITUTE((SUBSTITUTE('Неочищенные данные'!K21, " ", "")), ",", ".") * 1000)</f>
        <v>445584000</v>
      </c>
      <c r="M19" s="31">
        <f>IF(ISNUMBER('Неочищенные данные'!L21), 'Неочищенные данные'!L21 * 1000, SUBSTITUTE((SUBSTITUTE('Неочищенные данные'!L21, " ", "")), ",", ".") * 1000)</f>
        <v>169053000</v>
      </c>
      <c r="N19" s="31">
        <f>IF(ISNUMBER('Неочищенные данные'!M21), 'Неочищенные данные'!M21 * 1000, SUBSTITUTE((SUBSTITUTE('Неочищенные данные'!M21, " ", "")), ",", ".") * 1000)</f>
        <v>428341000</v>
      </c>
      <c r="O19" s="31">
        <f>IF(ISNUMBER('Неочищенные данные'!N21), 'Неочищенные данные'!N21 * 1000, SUBSTITUTE((SUBSTITUTE('Неочищенные данные'!N21, " ", "")), ",", ".") * 1000)</f>
        <v>48027000</v>
      </c>
      <c r="P19" s="1">
        <f>VLOOKUP(YEAR(B19), 'ИПЦ ГКС'!$B$5:$D$34, 3, TRUE)</f>
        <v>2.51</v>
      </c>
      <c r="Q19" s="32">
        <f>VLOOKUP(B19, RUONIA!A19:B2484, 2, FALSE)</f>
        <v>8.64</v>
      </c>
      <c r="R19" s="1">
        <f>VLOOKUP(B19, Treasury!$D$1:$G$3498, 2, FALSE)</f>
        <v>1.4</v>
      </c>
      <c r="S19" s="1">
        <f>VLOOKUP(B19, Treasury!$D$1:$G$3498, 3, FALSE)</f>
        <v>1.93</v>
      </c>
      <c r="T19" s="1">
        <f>VLOOKUP(B19, Treasury!$D$1:$G$3498, 4, FALSE)</f>
        <v>2.38</v>
      </c>
      <c r="U19" s="1">
        <f>VLOOKUP(B19, 'OFZ Yield'!$A:$M, 5, FALSE)</f>
        <v>8.1</v>
      </c>
      <c r="V19" s="1">
        <f>VLOOKUP(B19, 'OFZ Yield'!$A:$M, 7, FALSE)</f>
        <v>8.07</v>
      </c>
      <c r="W19" s="1">
        <f>VLOOKUP(B19, 'OFZ Yield'!$A:$M, 9, FALSE)</f>
        <v>7.93</v>
      </c>
      <c r="X19" s="1" t="str">
        <f>VLOOKUP(B19, IMOEX!$A$1:$B$3284, 2, FALSE)</f>
        <v>1.925,74</v>
      </c>
      <c r="Y19" s="1">
        <f t="shared" si="1"/>
        <v>0.3793964774</v>
      </c>
      <c r="Z19" s="1">
        <f t="shared" si="2"/>
        <v>17.07937897</v>
      </c>
      <c r="AA19" s="1">
        <f>IFNA(VLOOKUP(A19, 'Неочищенные данные'!A21:AI455, 35, False), 0)</f>
        <v>1</v>
      </c>
      <c r="AB19" s="1">
        <f t="shared" si="3"/>
        <v>0</v>
      </c>
    </row>
    <row r="20" ht="15.75" customHeight="1">
      <c r="A20" s="27" t="s">
        <v>46</v>
      </c>
      <c r="B20" s="28">
        <v>42565.0</v>
      </c>
      <c r="C20" s="27" t="s">
        <v>38</v>
      </c>
      <c r="D20" s="29">
        <f>IFNA(VLOOKUP(C20, 'Рейтинг'!$A$2:$C$22, 3, FALSE), VLOOKUP(C20, 'Рейтинг'!$B$2:$C$22, 2, FALSE))</f>
        <v>0.007</v>
      </c>
      <c r="E20" s="31">
        <f>IF(ISNUMBER('Неочищенные данные'!D22), 'Неочищенные данные'!D22 * 1000, SUBSTITUTE((SUBSTITUTE('Неочищенные данные'!D22, " ", "")), ",", ".") * 1000)</f>
        <v>44593000</v>
      </c>
      <c r="F20" s="31">
        <f>IF(ISNUMBER('Неочищенные данные'!E22), 'Неочищенные данные'!E22 * 1000, SUBSTITUTE((SUBSTITUTE('Неочищенные данные'!E22, " ", "")), ",", ".") * 1000)</f>
        <v>1758771000</v>
      </c>
      <c r="G20" s="31">
        <f>IF(ISNUMBER('Неочищенные данные'!F22), 'Неочищенные данные'!F22 * 1000, SUBSTITUTE((SUBSTITUTE('Неочищенные данные'!F22, " ", "")), ",", ".") * 1000)</f>
        <v>1874917000</v>
      </c>
      <c r="H20" s="31">
        <f>IF(ISNUMBER('Неочищенные данные'!G22), 'Неочищенные данные'!G22 * 1000, SUBSTITUTE((SUBSTITUTE('Неочищенные данные'!G22, " ", "")), ",", ".") * 1000)</f>
        <v>0</v>
      </c>
      <c r="I20" s="31">
        <f>IF(ISNUMBER('Неочищенные данные'!H22), 'Неочищенные данные'!H22 * 1000, SUBSTITUTE((SUBSTITUTE('Неочищенные данные'!H22, " ", "")), ",", ".") * 1000)</f>
        <v>2532000</v>
      </c>
      <c r="J20" s="31">
        <f>IF(ISNUMBER('Неочищенные данные'!I22), 'Неочищенные данные'!I22 * 1000, SUBSTITUTE((SUBSTITUTE('Неочищенные данные'!I22, " ", "")), ",", ".") * 1000)</f>
        <v>1695332000</v>
      </c>
      <c r="K20" s="31">
        <f>IF(ISNUMBER('Неочищенные данные'!J22), 'Неочищенные данные'!J22 * 1000, SUBSTITUTE((SUBSTITUTE('Неочищенные данные'!J22, " ", "")), ",", ".") * 1000)</f>
        <v>1682968000</v>
      </c>
      <c r="L20" s="31">
        <f>IF(ISNUMBER('Неочищенные данные'!K22), 'Неочищенные данные'!K22 * 1000, SUBSTITUTE((SUBSTITUTE('Неочищенные данные'!K22, " ", "")), ",", ".") * 1000)</f>
        <v>184881000</v>
      </c>
      <c r="M20" s="31">
        <f>IF(ISNUMBER('Неочищенные данные'!L22), 'Неочищенные данные'!L22 * 1000, SUBSTITUTE((SUBSTITUTE('Неочищенные данные'!L22, " ", "")), ",", ".") * 1000)</f>
        <v>87736000</v>
      </c>
      <c r="N20" s="31" t="str">
        <f>IF(ISNUMBER('Неочищенные данные'!M22), 'Неочищенные данные'!M22 * 1000, SUBSTITUTE((SUBSTITUTE('Неочищенные данные'!M22, " ", "")), ",", ".") * 1000)</f>
        <v>#VALUE!</v>
      </c>
      <c r="O20" s="31" t="str">
        <f>IF(ISNUMBER('Неочищенные данные'!N22), 'Неочищенные данные'!N22 * 1000, SUBSTITUTE((SUBSTITUTE('Неочищенные данные'!N22, " ", "")), ",", ".") * 1000)</f>
        <v>#VALUE!</v>
      </c>
      <c r="P20" s="1">
        <f>VLOOKUP(YEAR(B20), 'ИПЦ ГКС'!$B$5:$D$34, 3, TRUE)</f>
        <v>5.39</v>
      </c>
      <c r="Q20" s="32">
        <f>VLOOKUP(B20, RUONIA!A20:B2485, 2, FALSE)</f>
        <v>10.31</v>
      </c>
      <c r="R20" s="1">
        <f>VLOOKUP(B20, Treasury!$D$1:$G$3498, 2, FALSE)</f>
        <v>0.68</v>
      </c>
      <c r="S20" s="1">
        <f>VLOOKUP(B20, Treasury!$D$1:$G$3498, 3, FALSE)</f>
        <v>1.1</v>
      </c>
      <c r="T20" s="1">
        <f>VLOOKUP(B20, Treasury!$D$1:$G$3498, 4, FALSE)</f>
        <v>1.53</v>
      </c>
      <c r="U20" s="1">
        <f>VLOOKUP(B20, 'OFZ Yield'!$A:$M, 5, FALSE)</f>
        <v>9.61</v>
      </c>
      <c r="V20" s="1">
        <f>VLOOKUP(B20, 'OFZ Yield'!$A:$M, 7, FALSE)</f>
        <v>8.9</v>
      </c>
      <c r="W20" s="1">
        <f>VLOOKUP(B20, 'OFZ Yield'!$A:$M, 9, FALSE)</f>
        <v>8.44</v>
      </c>
      <c r="X20" s="1" t="str">
        <f>VLOOKUP(B20, IMOEX!$A$1:$B$3284, 2, FALSE)</f>
        <v>1.942,46</v>
      </c>
      <c r="Y20" s="1">
        <f t="shared" si="1"/>
        <v>0.4745539022</v>
      </c>
      <c r="Z20" s="1">
        <f t="shared" si="2"/>
        <v>9.169855204</v>
      </c>
      <c r="AA20" s="1">
        <f>IFNA(VLOOKUP(A20, 'Неочищенные данные'!A22:AI456, 35, False), 0)</f>
        <v>1</v>
      </c>
      <c r="AB20" s="1">
        <f t="shared" si="3"/>
        <v>0</v>
      </c>
    </row>
    <row r="21" ht="15.75" customHeight="1">
      <c r="A21" s="27" t="s">
        <v>46</v>
      </c>
      <c r="B21" s="28">
        <v>42291.0</v>
      </c>
      <c r="C21" s="27" t="s">
        <v>38</v>
      </c>
      <c r="D21" s="29">
        <f>IFNA(VLOOKUP(C21, 'Рейтинг'!$A$2:$C$22, 3, FALSE), VLOOKUP(C21, 'Рейтинг'!$B$2:$C$22, 2, FALSE))</f>
        <v>0.007</v>
      </c>
      <c r="E21" s="31">
        <f>IF(ISNUMBER('Неочищенные данные'!D23), 'Неочищенные данные'!D23 * 1000, SUBSTITUTE((SUBSTITUTE('Неочищенные данные'!D23, " ", "")), ",", ".") * 1000)</f>
        <v>27580190</v>
      </c>
      <c r="F21" s="31">
        <f>IF(ISNUMBER('Неочищенные данные'!E23), 'Неочищенные данные'!E23 * 1000, SUBSTITUTE((SUBSTITUTE('Неочищенные данные'!E23, " ", "")), ",", ".") * 1000)</f>
        <v>1060070000</v>
      </c>
      <c r="G21" s="31">
        <f>IF(ISNUMBER('Неочищенные данные'!F23), 'Неочищенные данные'!F23 * 1000, SUBSTITUTE((SUBSTITUTE('Неочищенные данные'!F23, " ", "")), ",", ".") * 1000)</f>
        <v>1194541000</v>
      </c>
      <c r="H21" s="31">
        <f>IF(ISNUMBER('Неочищенные данные'!G23), 'Неочищенные данные'!G23 * 1000, SUBSTITUTE((SUBSTITUTE('Неочищенные данные'!G23, " ", "")), ",", ".") * 1000)</f>
        <v>0</v>
      </c>
      <c r="I21" s="31">
        <f>IF(ISNUMBER('Неочищенные данные'!H23), 'Неочищенные данные'!H23 * 1000, SUBSTITUTE((SUBSTITUTE('Неочищенные данные'!H23, " ", "")), ",", ".") * 1000)</f>
        <v>6966000</v>
      </c>
      <c r="J21" s="31">
        <f>IF(ISNUMBER('Неочищенные данные'!I23), 'Неочищенные данные'!I23 * 1000, SUBSTITUTE((SUBSTITUTE('Неочищенные данные'!I23, " ", "")), ",", ".") * 1000)</f>
        <v>864463620</v>
      </c>
      <c r="K21" s="31">
        <f>IF(ISNUMBER('Неочищенные данные'!J23), 'Неочищенные данные'!J23 * 1000, SUBSTITUTE((SUBSTITUTE('Неочищенные данные'!J23, " ", "")), ",", ".") * 1000)</f>
        <v>861174620</v>
      </c>
      <c r="L21" s="31">
        <f>IF(ISNUMBER('Неочищенные данные'!K23), 'Неочищенные данные'!K23 * 1000, SUBSTITUTE((SUBSTITUTE('Неочищенные данные'!K23, " ", "")), ",", ".") * 1000)</f>
        <v>267707790</v>
      </c>
      <c r="M21" s="31">
        <f>IF(ISNUMBER('Неочищенные данные'!L23), 'Неочищенные данные'!L23 * 1000, SUBSTITUTE((SUBSTITUTE('Неочищенные данные'!L23, " ", "")), ",", ".") * 1000)</f>
        <v>161557000</v>
      </c>
      <c r="N21" s="31" t="str">
        <f>IF(ISNUMBER('Неочищенные данные'!M23), 'Неочищенные данные'!M23 * 1000, SUBSTITUTE((SUBSTITUTE('Неочищенные данные'!M23, " ", "")), ",", ".") * 1000)</f>
        <v>#VALUE!</v>
      </c>
      <c r="O21" s="31" t="str">
        <f>IF(ISNUMBER('Неочищенные данные'!N23), 'Неочищенные данные'!N23 * 1000, SUBSTITUTE((SUBSTITUTE('Неочищенные данные'!N23, " ", "")), ",", ".") * 1000)</f>
        <v>#VALUE!</v>
      </c>
      <c r="P21" s="1">
        <f>VLOOKUP(YEAR(B21), 'ИПЦ ГКС'!$B$5:$D$34, 3, TRUE)</f>
        <v>12.91</v>
      </c>
      <c r="Q21" s="32">
        <f>VLOOKUP(B21, RUONIA!A21:B2486, 2, FALSE)</f>
        <v>11.39</v>
      </c>
      <c r="R21" s="1">
        <f>VLOOKUP(B21, Treasury!$D$1:$G$3498, 2, FALSE)</f>
        <v>0.57</v>
      </c>
      <c r="S21" s="1">
        <f>VLOOKUP(B21, Treasury!$D$1:$G$3498, 3, FALSE)</f>
        <v>1.29</v>
      </c>
      <c r="T21" s="1">
        <f>VLOOKUP(B21, Treasury!$D$1:$G$3498, 4, FALSE)</f>
        <v>1.99</v>
      </c>
      <c r="U21" s="1">
        <f>VLOOKUP(B21, 'OFZ Yield'!$A:$M, 5, FALSE)</f>
        <v>10.5</v>
      </c>
      <c r="V21" s="1">
        <f>VLOOKUP(B21, 'OFZ Yield'!$A:$M, 7, FALSE)</f>
        <v>10.54</v>
      </c>
      <c r="W21" s="1">
        <f>VLOOKUP(B21, 'OFZ Yield'!$A:$M, 9, FALSE)</f>
        <v>10.48</v>
      </c>
      <c r="X21" s="1" t="str">
        <f>VLOOKUP(B21, IMOEX!$A$1:$B$3284, 2, FALSE)</f>
        <v>1.723,01</v>
      </c>
      <c r="Y21" s="1">
        <f t="shared" si="1"/>
        <v>0.6034826256</v>
      </c>
      <c r="Z21" s="1">
        <f t="shared" si="2"/>
        <v>3.22913136</v>
      </c>
      <c r="AA21" s="1">
        <f>IFNA(VLOOKUP(A21, 'Неочищенные данные'!A23:AI457, 35, False), 0)</f>
        <v>0</v>
      </c>
      <c r="AB21" s="1">
        <f t="shared" si="3"/>
        <v>0</v>
      </c>
    </row>
    <row r="22" ht="15.75" customHeight="1">
      <c r="A22" s="27" t="s">
        <v>46</v>
      </c>
      <c r="B22" s="28">
        <v>42081.0</v>
      </c>
      <c r="C22" s="27" t="s">
        <v>38</v>
      </c>
      <c r="D22" s="29">
        <f>IFNA(VLOOKUP(C22, 'Рейтинг'!$A$2:$C$22, 3, FALSE), VLOOKUP(C22, 'Рейтинг'!$B$2:$C$22, 2, FALSE))</f>
        <v>0.007</v>
      </c>
      <c r="E22" s="31">
        <f>IF(ISNUMBER('Неочищенные данные'!D24), 'Неочищенные данные'!D24 * 1000, SUBSTITUTE((SUBSTITUTE('Неочищенные данные'!D24, " ", "")), ",", ".") * 1000)</f>
        <v>13753000</v>
      </c>
      <c r="F22" s="31">
        <f>IF(ISNUMBER('Неочищенные данные'!E24), 'Неочищенные данные'!E24 * 1000, SUBSTITUTE((SUBSTITUTE('Неочищенные данные'!E24, " ", "")), ",", ".") * 1000)</f>
        <v>935494000</v>
      </c>
      <c r="G22" s="31">
        <f>IF(ISNUMBER('Неочищенные данные'!F24), 'Неочищенные данные'!F24 * 1000, SUBSTITUTE((SUBSTITUTE('Неочищенные данные'!F24, " ", "")), ",", ".") * 1000)</f>
        <v>966892000</v>
      </c>
      <c r="H22" s="31">
        <f>IF(ISNUMBER('Неочищенные данные'!G24), 'Неочищенные данные'!G24 * 1000, SUBSTITUTE((SUBSTITUTE('Неочищенные данные'!G24, " ", "")), ",", ".") * 1000)</f>
        <v>0</v>
      </c>
      <c r="I22" s="31">
        <f>IF(ISNUMBER('Неочищенные данные'!H24), 'Неочищенные данные'!H24 * 1000, SUBSTITUTE((SUBSTITUTE('Неочищенные данные'!H24, " ", "")), ",", ".") * 1000)</f>
        <v>3927000</v>
      </c>
      <c r="J22" s="31">
        <f>IF(ISNUMBER('Неочищенные данные'!I24), 'Неочищенные данные'!I24 * 1000, SUBSTITUTE((SUBSTITUTE('Неочищенные данные'!I24, " ", "")), ",", ".") * 1000)</f>
        <v>786889000</v>
      </c>
      <c r="K22" s="31">
        <f>IF(ISNUMBER('Неочищенные данные'!J24), 'Неочищенные данные'!J24 * 1000, SUBSTITUTE((SUBSTITUTE('Неочищенные данные'!J24, " ", "")), ",", ".") * 1000)</f>
        <v>779537000</v>
      </c>
      <c r="L22" s="31">
        <f>IF(ISNUMBER('Неочищенные данные'!K24), 'Неочищенные данные'!K24 * 1000, SUBSTITUTE((SUBSTITUTE('Неочищенные данные'!K24, " ", "")), ",", ".") * 1000)</f>
        <v>179747000</v>
      </c>
      <c r="M22" s="31">
        <f>IF(ISNUMBER('Неочищенные данные'!L24), 'Неочищенные данные'!L24 * 1000, SUBSTITUTE((SUBSTITUTE('Неочищенные данные'!L24, " ", "")), ",", ".") * 1000)</f>
        <v>31290000</v>
      </c>
      <c r="N22" s="31" t="str">
        <f>IF(ISNUMBER('Неочищенные данные'!M24), 'Неочищенные данные'!M24 * 1000, SUBSTITUTE((SUBSTITUTE('Неочищенные данные'!M24, " ", "")), ",", ".") * 1000)</f>
        <v>#VALUE!</v>
      </c>
      <c r="O22" s="31" t="str">
        <f>IF(ISNUMBER('Неочищенные данные'!N24), 'Неочищенные данные'!N24 * 1000, SUBSTITUTE((SUBSTITUTE('Неочищенные данные'!N24, " ", "")), ",", ".") * 1000)</f>
        <v>#VALUE!</v>
      </c>
      <c r="P22" s="1">
        <f>VLOOKUP(YEAR(B22), 'ИПЦ ГКС'!$B$5:$D$34, 3, TRUE)</f>
        <v>12.91</v>
      </c>
      <c r="Q22" s="32">
        <f>VLOOKUP(B22, RUONIA!A22:B2487, 2, FALSE)</f>
        <v>14.76</v>
      </c>
      <c r="R22" s="1">
        <f>VLOOKUP(B22, Treasury!$D$1:$G$3498, 2, FALSE)</f>
        <v>0.57</v>
      </c>
      <c r="S22" s="1">
        <f>VLOOKUP(B22, Treasury!$D$1:$G$3498, 3, FALSE)</f>
        <v>1.41</v>
      </c>
      <c r="T22" s="1">
        <f>VLOOKUP(B22, Treasury!$D$1:$G$3498, 4, FALSE)</f>
        <v>1.93</v>
      </c>
      <c r="U22" s="1">
        <f>VLOOKUP(B22, 'OFZ Yield'!$A:$M, 5, FALSE)</f>
        <v>13.12</v>
      </c>
      <c r="V22" s="1">
        <f>VLOOKUP(B22, 'OFZ Yield'!$A:$M, 7, FALSE)</f>
        <v>13.39</v>
      </c>
      <c r="W22" s="1">
        <f>VLOOKUP(B22, 'OFZ Yield'!$A:$M, 9, FALSE)</f>
        <v>13.37</v>
      </c>
      <c r="X22" s="1" t="str">
        <f>VLOOKUP(B22, IMOEX!$A$1:$B$3284, 2, FALSE)</f>
        <v>1.632,12</v>
      </c>
      <c r="Y22" s="1">
        <f t="shared" si="1"/>
        <v>0.1740780096</v>
      </c>
      <c r="Z22" s="1">
        <f t="shared" si="2"/>
        <v>4.377758739</v>
      </c>
      <c r="AA22" s="1">
        <f>IFNA(VLOOKUP(A22, 'Неочищенные данные'!A24:AI458, 35, False), 0)</f>
        <v>0</v>
      </c>
      <c r="AB22" s="1">
        <f t="shared" si="3"/>
        <v>0</v>
      </c>
    </row>
    <row r="23" ht="15.75" customHeight="1">
      <c r="A23" s="27" t="s">
        <v>46</v>
      </c>
      <c r="B23" s="28">
        <v>41866.0</v>
      </c>
      <c r="C23" s="27" t="s">
        <v>36</v>
      </c>
      <c r="D23" s="29">
        <f>IFNA(VLOOKUP(C23, 'Рейтинг'!$A$2:$C$22, 3, FALSE), VLOOKUP(C23, 'Рейтинг'!$B$2:$C$22, 2, FALSE))</f>
        <v>0</v>
      </c>
      <c r="E23" s="31">
        <f>IF(ISNUMBER('Неочищенные данные'!D25), 'Неочищенные данные'!D25 * 1000, SUBSTITUTE((SUBSTITUTE('Неочищенные данные'!D25, " ", "")), ",", ".") * 1000)</f>
        <v>5314000</v>
      </c>
      <c r="F23" s="31">
        <f>IF(ISNUMBER('Неочищенные данные'!E25), 'Неочищенные данные'!E25 * 1000, SUBSTITUTE((SUBSTITUTE('Неочищенные данные'!E25, " ", "")), ",", ".") * 1000)</f>
        <v>668248000</v>
      </c>
      <c r="G23" s="31">
        <f>IF(ISNUMBER('Неочищенные данные'!F25), 'Неочищенные данные'!F25 * 1000, SUBSTITUTE((SUBSTITUTE('Неочищенные данные'!F25, " ", "")), ",", ".") * 1000)</f>
        <v>742365000</v>
      </c>
      <c r="H23" s="31">
        <f>IF(ISNUMBER('Неочищенные данные'!G25), 'Неочищенные данные'!G25 * 1000, SUBSTITUTE((SUBSTITUTE('Неочищенные данные'!G25, " ", "")), ",", ".") * 1000)</f>
        <v>0</v>
      </c>
      <c r="I23" s="31">
        <f>IF(ISNUMBER('Неочищенные данные'!H25), 'Неочищенные данные'!H25 * 1000, SUBSTITUTE((SUBSTITUTE('Неочищенные данные'!H25, " ", "")), ",", ".") * 1000)</f>
        <v>1729000</v>
      </c>
      <c r="J23" s="31">
        <f>IF(ISNUMBER('Неочищенные данные'!I25), 'Неочищенные данные'!I25 * 1000, SUBSTITUTE((SUBSTITUTE('Неочищенные данные'!I25, " ", "")), ",", ".") * 1000)</f>
        <v>641490000</v>
      </c>
      <c r="K23" s="31">
        <f>IF(ISNUMBER('Неочищенные данные'!J25), 'Неочищенные данные'!J25 * 1000, SUBSTITUTE((SUBSTITUTE('Неочищенные данные'!J25, " ", "")), ",", ".") * 1000)</f>
        <v>629849000</v>
      </c>
      <c r="L23" s="31">
        <f>IF(ISNUMBER('Неочищенные данные'!K25), 'Неочищенные данные'!K25 * 1000, SUBSTITUTE((SUBSTITUTE('Неочищенные данные'!K25, " ", "")), ",", ".") * 1000)</f>
        <v>102347000</v>
      </c>
      <c r="M23" s="31">
        <f>IF(ISNUMBER('Неочищенные данные'!L25), 'Неочищенные данные'!L25 * 1000, SUBSTITUTE((SUBSTITUTE('Неочищенные данные'!L25, " ", "")), ",", ".") * 1000)</f>
        <v>15123000</v>
      </c>
      <c r="N23" s="31" t="str">
        <f>IF(ISNUMBER('Неочищенные данные'!M25), 'Неочищенные данные'!M25 * 1000, SUBSTITUTE((SUBSTITUTE('Неочищенные данные'!M25, " ", "")), ",", ".") * 1000)</f>
        <v>#VALUE!</v>
      </c>
      <c r="O23" s="31" t="str">
        <f>IF(ISNUMBER('Неочищенные данные'!N25), 'Неочищенные данные'!N25 * 1000, SUBSTITUTE((SUBSTITUTE('Неочищенные данные'!N25, " ", "")), ",", ".") * 1000)</f>
        <v>#VALUE!</v>
      </c>
      <c r="P23" s="1">
        <f>VLOOKUP(YEAR(B23), 'ИПЦ ГКС'!$B$5:$D$34, 3, TRUE)</f>
        <v>11.35</v>
      </c>
      <c r="Q23" s="32">
        <f>VLOOKUP(B23, RUONIA!A23:B2488, 2, FALSE)</f>
        <v>7.43</v>
      </c>
      <c r="R23" s="1">
        <f>VLOOKUP(B23, Treasury!$D$1:$G$3498, 2, FALSE)</f>
        <v>0.42</v>
      </c>
      <c r="S23" s="1">
        <f>VLOOKUP(B23, Treasury!$D$1:$G$3498, 3, FALSE)</f>
        <v>1.55</v>
      </c>
      <c r="T23" s="1">
        <f>VLOOKUP(B23, Treasury!$D$1:$G$3498, 4, FALSE)</f>
        <v>2.34</v>
      </c>
      <c r="U23" s="1">
        <f>VLOOKUP(B23, 'OFZ Yield'!$A:$M, 5, FALSE)</f>
        <v>8.5</v>
      </c>
      <c r="V23" s="1">
        <f>VLOOKUP(B23, 'OFZ Yield'!$A:$M, 7, FALSE)</f>
        <v>9.19</v>
      </c>
      <c r="W23" s="1">
        <f>VLOOKUP(B23, 'OFZ Yield'!$A:$M, 9, FALSE)</f>
        <v>9.24</v>
      </c>
      <c r="X23" s="1" t="str">
        <f>VLOOKUP(B23, IMOEX!$A$1:$B$3284, 2, FALSE)</f>
        <v>1.417,82</v>
      </c>
      <c r="Y23" s="1">
        <f t="shared" si="1"/>
        <v>0.1477620253</v>
      </c>
      <c r="Z23" s="1">
        <f t="shared" si="2"/>
        <v>6.267794855</v>
      </c>
      <c r="AA23" s="1">
        <f>IFNA(VLOOKUP(A23, 'Неочищенные данные'!A25:AI459, 35, False), 0)</f>
        <v>0</v>
      </c>
      <c r="AB23" s="1">
        <f t="shared" si="3"/>
        <v>0</v>
      </c>
    </row>
    <row r="24" ht="15.75" customHeight="1">
      <c r="A24" s="27" t="s">
        <v>46</v>
      </c>
      <c r="B24" s="28">
        <v>41445.0</v>
      </c>
      <c r="C24" s="27" t="s">
        <v>36</v>
      </c>
      <c r="D24" s="29">
        <f>IFNA(VLOOKUP(C24, 'Рейтинг'!$A$2:$C$22, 3, FALSE), VLOOKUP(C24, 'Рейтинг'!$B$2:$C$22, 2, FALSE))</f>
        <v>0</v>
      </c>
      <c r="E24" s="31">
        <f>IF(ISNUMBER('Неочищенные данные'!D26), 'Неочищенные данные'!D26 * 1000, SUBSTITUTE((SUBSTITUTE('Неочищенные данные'!D26, " ", "")), ",", ".") * 1000)</f>
        <v>16260000</v>
      </c>
      <c r="F24" s="31">
        <f>IF(ISNUMBER('Неочищенные данные'!E26), 'Неочищенные данные'!E26 * 1000, SUBSTITUTE((SUBSTITUTE('Неочищенные данные'!E26, " ", "")), ",", ".") * 1000)</f>
        <v>348635000</v>
      </c>
      <c r="G24" s="31">
        <f>IF(ISNUMBER('Неочищенные данные'!F26), 'Неочищенные данные'!F26 * 1000, SUBSTITUTE((SUBSTITUTE('Неочищенные данные'!F26, " ", "")), ",", ".") * 1000)</f>
        <v>366429000</v>
      </c>
      <c r="H24" s="31">
        <f>IF(ISNUMBER('Неочищенные данные'!G26), 'Неочищенные данные'!G26 * 1000, SUBSTITUTE((SUBSTITUTE('Неочищенные данные'!G26, " ", "")), ",", ".") * 1000)</f>
        <v>0</v>
      </c>
      <c r="I24" s="31">
        <f>IF(ISNUMBER('Неочищенные данные'!H26), 'Неочищенные данные'!H26 * 1000, SUBSTITUTE((SUBSTITUTE('Неочищенные данные'!H26, " ", "")), ",", ".") * 1000)</f>
        <v>1493000</v>
      </c>
      <c r="J24" s="31">
        <f>IF(ISNUMBER('Неочищенные данные'!I26), 'Неочищенные данные'!I26 * 1000, SUBSTITUTE((SUBSTITUTE('Неочищенные данные'!I26, " ", "")), ",", ".") * 1000)</f>
        <v>224458000</v>
      </c>
      <c r="K24" s="31">
        <f>IF(ISNUMBER('Неочищенные данные'!J26), 'Неочищенные данные'!J26 * 1000, SUBSTITUTE((SUBSTITUTE('Неочищенные данные'!J26, " ", "")), ",", ".") * 1000)</f>
        <v>219753000</v>
      </c>
      <c r="L24" s="31">
        <f>IF(ISNUMBER('Неочищенные данные'!K26), 'Неочищенные данные'!K26 * 1000, SUBSTITUTE((SUBSTITUTE('Неочищенные данные'!K26, " ", "")), ",", ".") * 1000)</f>
        <v>142413000</v>
      </c>
      <c r="M24" s="31">
        <f>IF(ISNUMBER('Неочищенные данные'!L26), 'Неочищенные данные'!L26 * 1000, SUBSTITUTE((SUBSTITUTE('Неочищенные данные'!L26, " ", "")), ",", ".") * 1000)</f>
        <v>-24377000</v>
      </c>
      <c r="N24" s="31" t="str">
        <f>IF(ISNUMBER('Неочищенные данные'!M26), 'Неочищенные данные'!M26 * 1000, SUBSTITUTE((SUBSTITUTE('Неочищенные данные'!M26, " ", "")), ",", ".") * 1000)</f>
        <v>#VALUE!</v>
      </c>
      <c r="O24" s="31" t="str">
        <f>IF(ISNUMBER('Неочищенные данные'!N26), 'Неочищенные данные'!N26 * 1000, SUBSTITUTE((SUBSTITUTE('Неочищенные данные'!N26, " ", "")), ",", ".") * 1000)</f>
        <v>#VALUE!</v>
      </c>
      <c r="P24" s="1">
        <f>VLOOKUP(YEAR(B24), 'ИПЦ ГКС'!$B$5:$D$34, 3, TRUE)</f>
        <v>6.47</v>
      </c>
      <c r="Q24" s="32">
        <f>VLOOKUP(B24, RUONIA!A24:B2489, 2, FALSE)</f>
        <v>6.31</v>
      </c>
      <c r="R24" s="1">
        <f>VLOOKUP(B24, Treasury!$D$1:$G$3498, 2, FALSE)</f>
        <v>0.33</v>
      </c>
      <c r="S24" s="1">
        <f>VLOOKUP(B24, Treasury!$D$1:$G$3498, 3, FALSE)</f>
        <v>1.31</v>
      </c>
      <c r="T24" s="1">
        <f>VLOOKUP(B24, Treasury!$D$1:$G$3498, 4, FALSE)</f>
        <v>2.41</v>
      </c>
      <c r="U24" s="1">
        <f>VLOOKUP(B24, 'OFZ Yield'!$A:$M, 5, FALSE)</f>
        <v>6.11</v>
      </c>
      <c r="V24" s="1">
        <f>VLOOKUP(B24, 'OFZ Yield'!$A:$M, 7, FALSE)</f>
        <v>6.34</v>
      </c>
      <c r="W24" s="1">
        <f>VLOOKUP(B24, 'OFZ Yield'!$A:$M, 9, FALSE)</f>
        <v>7.37</v>
      </c>
      <c r="X24" s="1" t="str">
        <f>VLOOKUP(B24, IMOEX!$A$1:$B$3284, 2, FALSE)</f>
        <v>1.297,01</v>
      </c>
      <c r="Y24" s="1">
        <f t="shared" si="1"/>
        <v>-0.1711711712</v>
      </c>
      <c r="Z24" s="1">
        <f t="shared" si="2"/>
        <v>1.576106114</v>
      </c>
      <c r="AA24" s="1">
        <f>IFNA(VLOOKUP(A24, 'Неочищенные данные'!A26:AI460, 35, False), 0)</f>
        <v>0</v>
      </c>
      <c r="AB24" s="1">
        <f t="shared" si="3"/>
        <v>0</v>
      </c>
    </row>
    <row r="25" ht="15.75" customHeight="1">
      <c r="A25" s="27" t="s">
        <v>46</v>
      </c>
      <c r="B25" s="28">
        <v>41053.0</v>
      </c>
      <c r="C25" s="27" t="s">
        <v>36</v>
      </c>
      <c r="D25" s="29">
        <f>IFNA(VLOOKUP(C25, 'Рейтинг'!$A$2:$C$22, 3, FALSE), VLOOKUP(C25, 'Рейтинг'!$B$2:$C$22, 2, FALSE))</f>
        <v>0</v>
      </c>
      <c r="E25" s="31">
        <f>IF(ISNUMBER('Неочищенные данные'!D27), 'Неочищенные данные'!D27 * 1000, SUBSTITUTE((SUBSTITUTE('Неочищенные данные'!D27, " ", "")), ",", ".") * 1000)</f>
        <v>1350000</v>
      </c>
      <c r="F25" s="31">
        <f>IF(ISNUMBER('Неочищенные данные'!E27), 'Неочищенные данные'!E27 * 1000, SUBSTITUTE((SUBSTITUTE('Неочищенные данные'!E27, " ", "")), ",", ".") * 1000)</f>
        <v>154190000</v>
      </c>
      <c r="G25" s="31">
        <f>IF(ISNUMBER('Неочищенные данные'!F27), 'Неочищенные данные'!F27 * 1000, SUBSTITUTE((SUBSTITUTE('Неочищенные данные'!F27, " ", "")), ",", ".") * 1000)</f>
        <v>156444000</v>
      </c>
      <c r="H25" s="31">
        <f>IF(ISNUMBER('Неочищенные данные'!G27), 'Неочищенные данные'!G27 * 1000, SUBSTITUTE((SUBSTITUTE('Неочищенные данные'!G27, " ", "")), ",", ".") * 1000)</f>
        <v>0</v>
      </c>
      <c r="I25" s="31">
        <f>IF(ISNUMBER('Неочищенные данные'!H27), 'Неочищенные данные'!H27 * 1000, SUBSTITUTE((SUBSTITUTE('Неочищенные данные'!H27, " ", "")), ",", ".") * 1000)</f>
        <v>1008000</v>
      </c>
      <c r="J25" s="31">
        <f>IF(ISNUMBER('Неочищенные данные'!I27), 'Неочищенные данные'!I27 * 1000, SUBSTITUTE((SUBSTITUTE('Неочищенные данные'!I27, " ", "")), ",", ".") * 1000)</f>
        <v>33012000</v>
      </c>
      <c r="K25" s="31">
        <f>IF(ISNUMBER('Неочищенные данные'!J27), 'Неочищенные данные'!J27 * 1000, SUBSTITUTE((SUBSTITUTE('Неочищенные данные'!J27, " ", "")), ",", ".") * 1000)</f>
        <v>30641000</v>
      </c>
      <c r="L25" s="31">
        <f>IF(ISNUMBER('Неочищенные данные'!K27), 'Неочищенные данные'!K27 * 1000, SUBSTITUTE((SUBSTITUTE('Неочищенные данные'!K27, " ", "")), ",", ".") * 1000)</f>
        <v>123432000</v>
      </c>
      <c r="M25" s="31">
        <f>IF(ISNUMBER('Неочищенные данные'!L27), 'Неочищенные данные'!L27 * 1000, SUBSTITUTE((SUBSTITUTE('Неочищенные данные'!L27, " ", "")), ",", ".") * 1000)</f>
        <v>3315000</v>
      </c>
      <c r="N25" s="31" t="str">
        <f>IF(ISNUMBER('Неочищенные данные'!M27), 'Неочищенные данные'!M27 * 1000, SUBSTITUTE((SUBSTITUTE('Неочищенные данные'!M27, " ", "")), ",", ".") * 1000)</f>
        <v>#VALUE!</v>
      </c>
      <c r="O25" s="31" t="str">
        <f>IF(ISNUMBER('Неочищенные данные'!N27), 'Неочищенные данные'!N27 * 1000, SUBSTITUTE((SUBSTITUTE('Неочищенные данные'!N27, " ", "")), ",", ".") * 1000)</f>
        <v>#VALUE!</v>
      </c>
      <c r="P25" s="1">
        <f>VLOOKUP(YEAR(B25), 'ИПЦ ГКС'!$B$5:$D$34, 3, TRUE)</f>
        <v>6.57</v>
      </c>
      <c r="Q25" s="32">
        <f>VLOOKUP(B25, RUONIA!A25:B2490, 2, FALSE)</f>
        <v>5.79</v>
      </c>
      <c r="R25" s="1">
        <f>VLOOKUP(B25, Treasury!$D$1:$G$3498, 2, FALSE)</f>
        <v>0.29</v>
      </c>
      <c r="S25" s="1">
        <f>VLOOKUP(B25, Treasury!$D$1:$G$3498, 3, FALSE)</f>
        <v>0.77</v>
      </c>
      <c r="T25" s="1">
        <f>VLOOKUP(B25, Treasury!$D$1:$G$3498, 4, FALSE)</f>
        <v>1.77</v>
      </c>
      <c r="U25" s="1">
        <f>VLOOKUP(B25, 'OFZ Yield'!$A:$M, 5, FALSE)</f>
        <v>6.8</v>
      </c>
      <c r="V25" s="1">
        <f>VLOOKUP(B25, 'OFZ Yield'!$A:$M, 7, FALSE)</f>
        <v>7.68</v>
      </c>
      <c r="W25" s="1">
        <f>VLOOKUP(B25, 'OFZ Yield'!$A:$M, 9, FALSE)</f>
        <v>8.43</v>
      </c>
      <c r="X25" s="1" t="str">
        <f>VLOOKUP(B25, IMOEX!$A$1:$B$3284, 2, FALSE)</f>
        <v>1.284,48</v>
      </c>
      <c r="Y25" s="1">
        <f t="shared" si="1"/>
        <v>0.02685689286</v>
      </c>
      <c r="Z25" s="1">
        <f t="shared" si="2"/>
        <v>0.2674509041</v>
      </c>
      <c r="AA25" s="1">
        <f>IFNA(VLOOKUP(A25, 'Неочищенные данные'!A27:AI461, 35, False), 0)</f>
        <v>0</v>
      </c>
      <c r="AB25" s="1">
        <f t="shared" si="3"/>
        <v>0</v>
      </c>
    </row>
    <row r="26" ht="15.75" hidden="1" customHeight="1">
      <c r="A26" s="27" t="s">
        <v>58</v>
      </c>
      <c r="B26" s="38">
        <v>43908.0</v>
      </c>
      <c r="C26" s="27" t="s">
        <v>59</v>
      </c>
      <c r="D26" s="27"/>
      <c r="E26" s="31">
        <f>IF(ISNUMBER('Неочищенные данные'!D28), 'Неочищенные данные'!D28 * 1000, SUBSTITUTE((SUBSTITUTE('Неочищенные данные'!D28, " ", "")), ",", ".") * 1000)</f>
        <v>0</v>
      </c>
      <c r="F26" s="31">
        <f>IF(ISNUMBER('Неочищенные данные'!E28), 'Неочищенные данные'!E28 * 1000, SUBSTITUTE((SUBSTITUTE('Неочищенные данные'!E28, " ", "")), ",", ".") * 1000)</f>
        <v>0</v>
      </c>
      <c r="G26" s="31">
        <f>IF(ISNUMBER('Неочищенные данные'!F28), 'Неочищенные данные'!F28 * 1000, SUBSTITUTE((SUBSTITUTE('Неочищенные данные'!F28, " ", "")), ",", ".") * 1000)</f>
        <v>0</v>
      </c>
      <c r="H26" s="31">
        <f>IF(ISNUMBER('Неочищенные данные'!G28), 'Неочищенные данные'!G28 * 1000, SUBSTITUTE((SUBSTITUTE('Неочищенные данные'!G28, " ", "")), ",", ".") * 1000)</f>
        <v>0</v>
      </c>
      <c r="I26" s="31">
        <f>IF(ISNUMBER('Неочищенные данные'!H28), 'Неочищенные данные'!H28 * 1000, SUBSTITUTE((SUBSTITUTE('Неочищенные данные'!H28, " ", "")), ",", ".") * 1000)</f>
        <v>0</v>
      </c>
      <c r="J26" s="31">
        <f>IF(ISNUMBER('Неочищенные данные'!I28), 'Неочищенные данные'!I28 * 1000, SUBSTITUTE((SUBSTITUTE('Неочищенные данные'!I28, " ", "")), ",", ".") * 1000)</f>
        <v>0</v>
      </c>
      <c r="K26" s="31">
        <f>IF(ISNUMBER('Неочищенные данные'!J28), 'Неочищенные данные'!J28 * 1000, SUBSTITUTE((SUBSTITUTE('Неочищенные данные'!J28, " ", "")), ",", ".") * 1000)</f>
        <v>0</v>
      </c>
      <c r="L26" s="31">
        <f>IF(ISNUMBER('Неочищенные данные'!K28), 'Неочищенные данные'!K28 * 1000, SUBSTITUTE((SUBSTITUTE('Неочищенные данные'!K28, " ", "")), ",", ".") * 1000)</f>
        <v>0</v>
      </c>
      <c r="M26" s="31">
        <f>IF(ISNUMBER('Неочищенные данные'!L28), 'Неочищенные данные'!L28 * 1000, SUBSTITUTE((SUBSTITUTE('Неочищенные данные'!L28, " ", "")), ",", ".") * 1000)</f>
        <v>0</v>
      </c>
      <c r="N26" s="31">
        <f>IF(ISNUMBER('Неочищенные данные'!M28), 'Неочищенные данные'!M28 * 1000, SUBSTITUTE((SUBSTITUTE('Неочищенные данные'!M28, " ", "")), ",", ".") * 1000)</f>
        <v>0</v>
      </c>
      <c r="O26" s="31">
        <f>IF(ISNUMBER('Неочищенные данные'!N28), 'Неочищенные данные'!N28 * 1000, SUBSTITUTE((SUBSTITUTE('Неочищенные данные'!N28, " ", "")), ",", ".") * 1000)</f>
        <v>0</v>
      </c>
    </row>
    <row r="27" ht="15.75" customHeight="1">
      <c r="A27" s="27" t="s">
        <v>58</v>
      </c>
      <c r="B27" s="28">
        <v>43544.0</v>
      </c>
      <c r="C27" s="27" t="s">
        <v>59</v>
      </c>
      <c r="D27" s="29">
        <f>IFNA(VLOOKUP(C27, 'Рейтинг'!$A$2:$C$22, 3, FALSE), VLOOKUP(C27, 'Рейтинг'!$B$2:$C$22, 2, FALSE))</f>
        <v>0</v>
      </c>
      <c r="E27" s="31">
        <f>IF(ISNUMBER('Неочищенные данные'!D29), 'Неочищенные данные'!D29 * 1000, SUBSTITUTE((SUBSTITUTE('Неочищенные данные'!D29, " ", "")), ",", ".") * 1000)</f>
        <v>1245921000</v>
      </c>
      <c r="F27" s="31">
        <f>IF(ISNUMBER('Неочищенные данные'!E29), 'Неочищенные данные'!E29 * 1000, SUBSTITUTE((SUBSTITUTE('Неочищенные данные'!E29, " ", "")), ",", ".") * 1000)</f>
        <v>263173309000</v>
      </c>
      <c r="G27" s="31">
        <f>IF(ISNUMBER('Неочищенные данные'!F29), 'Неочищенные данные'!F29 * 1000, SUBSTITUTE((SUBSTITUTE('Неочищенные данные'!F29, " ", "")), ",", ".") * 1000)</f>
        <v>277875438000</v>
      </c>
      <c r="H27" s="31">
        <f>IF(ISNUMBER('Неочищенные данные'!G29), 'Неочищенные данные'!G29 * 1000, SUBSTITUTE((SUBSTITUTE('Неочищенные данные'!G29, " ", "")), ",", ".") * 1000)</f>
        <v>0</v>
      </c>
      <c r="I27" s="31">
        <f>IF(ISNUMBER('Неочищенные данные'!H29), 'Неочищенные данные'!H29 * 1000, SUBSTITUTE((SUBSTITUTE('Неочищенные данные'!H29, " ", "")), ",", ".") * 1000)</f>
        <v>2970799000</v>
      </c>
      <c r="J27" s="31">
        <f>IF(ISNUMBER('Неочищенные данные'!I29), 'Неочищенные данные'!I29 * 1000, SUBSTITUTE((SUBSTITUTE('Неочищенные данные'!I29, " ", "")), ",", ".") * 1000)</f>
        <v>263899832000</v>
      </c>
      <c r="K27" s="31">
        <f>IF(ISNUMBER('Неочищенные данные'!J29), 'Неочищенные данные'!J29 * 1000, SUBSTITUTE((SUBSTITUTE('Неочищенные данные'!J29, " ", "")), ",", ".") * 1000)</f>
        <v>260197892000</v>
      </c>
      <c r="L27" s="31">
        <f>IF(ISNUMBER('Неочищенные данные'!K29), 'Неочищенные данные'!K29 * 1000, SUBSTITUTE((SUBSTITUTE('Неочищенные данные'!K29, " ", "")), ",", ".") * 1000)</f>
        <v>13975606000</v>
      </c>
      <c r="M27" s="31">
        <f>IF(ISNUMBER('Неочищенные данные'!L29), 'Неочищенные данные'!L29 * 1000, SUBSTITUTE((SUBSTITUTE('Неочищенные данные'!L29, " ", "")), ",", ".") * 1000)</f>
        <v>3625414000</v>
      </c>
      <c r="N27" s="31">
        <f>IF(ISNUMBER('Неочищенные данные'!M29), 'Неочищенные данные'!M29 * 1000, SUBSTITUTE((SUBSTITUTE('Неочищенные данные'!M29, " ", "")), ",", ".") * 1000)</f>
        <v>40466761000</v>
      </c>
      <c r="O27" s="31">
        <f>IF(ISNUMBER('Неочищенные данные'!N29), 'Неочищенные данные'!N29 * 1000, SUBSTITUTE((SUBSTITUTE('Неочищенные данные'!N29, " ", "")), ",", ".") * 1000)</f>
        <v>3021364000</v>
      </c>
      <c r="P27" s="1">
        <f>VLOOKUP(YEAR(B27), 'ИПЦ ГКС'!$B$5:$D$34, 3, TRUE)</f>
        <v>3.04</v>
      </c>
      <c r="Q27" s="32">
        <f>VLOOKUP(B27, RUONIA!A27:B2492, 2, FALSE)</f>
        <v>7.42</v>
      </c>
      <c r="R27" s="1">
        <f>VLOOKUP(B27, Treasury!$D$1:$G$3498, 2, FALSE)</f>
        <v>2.4</v>
      </c>
      <c r="S27" s="1">
        <f>VLOOKUP(B27, Treasury!$D$1:$G$3498, 3, FALSE)</f>
        <v>2.34</v>
      </c>
      <c r="T27" s="1">
        <f>VLOOKUP(B27, Treasury!$D$1:$G$3498, 4, FALSE)</f>
        <v>2.54</v>
      </c>
      <c r="U27" s="1">
        <f>VLOOKUP(B27, 'OFZ Yield'!$A:$M, 5, FALSE)</f>
        <v>7.38</v>
      </c>
      <c r="V27" s="1">
        <f>VLOOKUP(B27, 'OFZ Yield'!$A:$M, 7, FALSE)</f>
        <v>7.82</v>
      </c>
      <c r="W27" s="1">
        <f>VLOOKUP(B27, 'OFZ Yield'!$A:$M, 9, FALSE)</f>
        <v>8.15</v>
      </c>
      <c r="X27" s="1" t="str">
        <f>VLOOKUP(B27, IMOEX!$A$1:$B$3284, 2, FALSE)</f>
        <v>2.504,23</v>
      </c>
      <c r="Y27" s="1">
        <f t="shared" ref="Y27:Y105" si="4">M27 / L27</f>
        <v>0.2594101465</v>
      </c>
      <c r="Z27" s="1">
        <f t="shared" ref="Z27:Z105" si="5">J27 / L27</f>
        <v>18.88289009</v>
      </c>
      <c r="AA27" s="1">
        <f>IFNA(VLOOKUP(A27, 'Неочищенные данные'!A29:AI463, 35, False), 0)</f>
        <v>0</v>
      </c>
      <c r="AB27" s="1">
        <f t="shared" ref="AB27:AB105" si="6">IF(NOT(H27 = 0), 1, 0)</f>
        <v>0</v>
      </c>
    </row>
    <row r="28" ht="15.75" customHeight="1">
      <c r="A28" s="27" t="s">
        <v>58</v>
      </c>
      <c r="B28" s="28">
        <v>43180.0</v>
      </c>
      <c r="C28" s="27" t="s">
        <v>59</v>
      </c>
      <c r="D28" s="29">
        <f>IFNA(VLOOKUP(C28, 'Рейтинг'!$A$2:$C$22, 3, FALSE), VLOOKUP(C28, 'Рейтинг'!$B$2:$C$22, 2, FALSE))</f>
        <v>0</v>
      </c>
      <c r="E28" s="31">
        <f>IF(ISNUMBER('Неочищенные данные'!D30), 'Неочищенные данные'!D30 * 1000, SUBSTITUTE((SUBSTITUTE('Неочищенные данные'!D30, " ", "")), ",", ".") * 1000)</f>
        <v>266495000</v>
      </c>
      <c r="F28" s="31">
        <f>IF(ISNUMBER('Неочищенные данные'!E30), 'Неочищенные данные'!E30 * 1000, SUBSTITUTE((SUBSTITUTE('Неочищенные данные'!E30, " ", "")), ",", ".") * 1000)</f>
        <v>192090952000</v>
      </c>
      <c r="G28" s="31">
        <f>IF(ISNUMBER('Неочищенные данные'!F30), 'Неочищенные данные'!F30 * 1000, SUBSTITUTE((SUBSTITUTE('Неочищенные данные'!F30, " ", "")), ",", ".") * 1000)</f>
        <v>203423198000</v>
      </c>
      <c r="H28" s="31">
        <f>IF(ISNUMBER('Неочищенные данные'!G30), 'Неочищенные данные'!G30 * 1000, SUBSTITUTE((SUBSTITUTE('Неочищенные данные'!G30, " ", "")), ",", ".") * 1000)</f>
        <v>0</v>
      </c>
      <c r="I28" s="31">
        <f>IF(ISNUMBER('Неочищенные данные'!H30), 'Неочищенные данные'!H30 * 1000, SUBSTITUTE((SUBSTITUTE('Неочищенные данные'!H30, " ", "")), ",", ".") * 1000)</f>
        <v>547599000</v>
      </c>
      <c r="J28" s="31">
        <f>IF(ISNUMBER('Неочищенные данные'!I30), 'Неочищенные данные'!I30 * 1000, SUBSTITUTE((SUBSTITUTE('Неочищенные данные'!I30, " ", "")), ",", ".") * 1000)</f>
        <v>192662603000</v>
      </c>
      <c r="K28" s="31">
        <f>IF(ISNUMBER('Неочищенные данные'!J30), 'Неочищенные данные'!J30 * 1000, SUBSTITUTE((SUBSTITUTE('Неочищенные данные'!J30, " ", "")), ",", ".") * 1000)</f>
        <v>191354462000</v>
      </c>
      <c r="L28" s="31">
        <f>IF(ISNUMBER('Неочищенные данные'!K30), 'Неочищенные данные'!K30 * 1000, SUBSTITUTE((SUBSTITUTE('Неочищенные данные'!K30, " ", "")), ",", ".") * 1000)</f>
        <v>10760595000</v>
      </c>
      <c r="M28" s="31">
        <f>IF(ISNUMBER('Неочищенные данные'!L30), 'Неочищенные данные'!L30 * 1000, SUBSTITUTE((SUBSTITUTE('Неочищенные данные'!L30, " ", "")), ",", ".") * 1000)</f>
        <v>3153708000</v>
      </c>
      <c r="N28" s="31">
        <f>IF(ISNUMBER('Неочищенные данные'!M30), 'Неочищенные данные'!M30 * 1000, SUBSTITUTE((SUBSTITUTE('Неочищенные данные'!M30, " ", "")), ",", ".") * 1000)</f>
        <v>45940114000</v>
      </c>
      <c r="O28" s="31">
        <f>IF(ISNUMBER('Неочищенные данные'!N30), 'Неочищенные данные'!N30 * 1000, SUBSTITUTE((SUBSTITUTE('Неочищенные данные'!N30, " ", "")), ",", ".") * 1000)</f>
        <v>6602450000</v>
      </c>
      <c r="P28" s="1">
        <f>VLOOKUP(YEAR(B28), 'ИПЦ ГКС'!$B$5:$D$34, 3, TRUE)</f>
        <v>4.26</v>
      </c>
      <c r="Q28" s="32">
        <f>VLOOKUP(B28, RUONIA!A28:B2493, 2, FALSE)</f>
        <v>7.04</v>
      </c>
      <c r="R28" s="1">
        <f>VLOOKUP(B28, Treasury!$D$1:$G$3498, 2, FALSE)</f>
        <v>2.31</v>
      </c>
      <c r="S28" s="1">
        <f>VLOOKUP(B28, Treasury!$D$1:$G$3498, 3, FALSE)</f>
        <v>2.69</v>
      </c>
      <c r="T28" s="1">
        <f>VLOOKUP(B28, Treasury!$D$1:$G$3498, 4, FALSE)</f>
        <v>2.89</v>
      </c>
      <c r="U28" s="1">
        <f>VLOOKUP(B28, 'OFZ Yield'!$A:$M, 5, FALSE)</f>
        <v>6.11</v>
      </c>
      <c r="V28" s="1">
        <f>VLOOKUP(B28, 'OFZ Yield'!$A:$M, 7, FALSE)</f>
        <v>6.42</v>
      </c>
      <c r="W28" s="1">
        <f>VLOOKUP(B28, 'OFZ Yield'!$A:$M, 9, FALSE)</f>
        <v>6.86</v>
      </c>
      <c r="X28" s="1" t="str">
        <f>VLOOKUP(B28, IMOEX!$A$1:$B$3284, 2, FALSE)</f>
        <v>2.309,36</v>
      </c>
      <c r="Y28" s="1">
        <f t="shared" si="4"/>
        <v>0.2930793325</v>
      </c>
      <c r="Z28" s="1">
        <f t="shared" si="5"/>
        <v>17.90445631</v>
      </c>
      <c r="AA28" s="1">
        <f>IFNA(VLOOKUP(A28, 'Неочищенные данные'!A30:AI464, 35, False), 0)</f>
        <v>0</v>
      </c>
      <c r="AB28" s="1">
        <f t="shared" si="6"/>
        <v>0</v>
      </c>
    </row>
    <row r="29" ht="15.75" customHeight="1">
      <c r="A29" s="27" t="s">
        <v>58</v>
      </c>
      <c r="B29" s="28">
        <v>42944.0</v>
      </c>
      <c r="C29" s="27" t="s">
        <v>59</v>
      </c>
      <c r="D29" s="29">
        <f>IFNA(VLOOKUP(C29, 'Рейтинг'!$A$2:$C$22, 3, FALSE), VLOOKUP(C29, 'Рейтинг'!$B$2:$C$22, 2, FALSE))</f>
        <v>0</v>
      </c>
      <c r="E29" s="31">
        <f>IF(ISNUMBER('Неочищенные данные'!D31), 'Неочищенные данные'!D31 * 1000, SUBSTITUTE((SUBSTITUTE('Неочищенные данные'!D31, " ", "")), ",", ".") * 1000)</f>
        <v>227478000</v>
      </c>
      <c r="F29" s="31">
        <f>IF(ISNUMBER('Неочищенные данные'!E31), 'Неочищенные данные'!E31 * 1000, SUBSTITUTE((SUBSTITUTE('Неочищенные данные'!E31, " ", "")), ",", ".") * 1000)</f>
        <v>142517443000</v>
      </c>
      <c r="G29" s="31">
        <f>IF(ISNUMBER('Неочищенные данные'!F31), 'Неочищенные данные'!F31 * 1000, SUBSTITUTE((SUBSTITUTE('Неочищенные данные'!F31, " ", "")), ",", ".") * 1000)</f>
        <v>152716195000</v>
      </c>
      <c r="H29" s="31">
        <f>IF(ISNUMBER('Неочищенные данные'!G31), 'Неочищенные данные'!G31 * 1000, SUBSTITUTE((SUBSTITUTE('Неочищенные данные'!G31, " ", "")), ",", ".") * 1000)</f>
        <v>0</v>
      </c>
      <c r="I29" s="31">
        <f>IF(ISNUMBER('Неочищенные данные'!H31), 'Неочищенные данные'!H31 * 1000, SUBSTITUTE((SUBSTITUTE('Неочищенные данные'!H31, " ", "")), ",", ".") * 1000)</f>
        <v>972171000</v>
      </c>
      <c r="J29" s="31">
        <f>IF(ISNUMBER('Неочищенные данные'!I31), 'Неочищенные данные'!I31 * 1000, SUBSTITUTE((SUBSTITUTE('Неочищенные данные'!I31, " ", "")), ",", ".") * 1000)</f>
        <v>145109308000</v>
      </c>
      <c r="K29" s="31">
        <f>IF(ISNUMBER('Неочищенные данные'!J31), 'Неочищенные данные'!J31 * 1000, SUBSTITUTE((SUBSTITUTE('Неочищенные данные'!J31, " ", "")), ",", ".") * 1000)</f>
        <v>141309586000</v>
      </c>
      <c r="L29" s="31">
        <f>IF(ISNUMBER('Неочищенные данные'!K31), 'Неочищенные данные'!K31 * 1000, SUBSTITUTE((SUBSTITUTE('Неочищенные данные'!K31, " ", "")), ",", ".") * 1000)</f>
        <v>7606887000</v>
      </c>
      <c r="M29" s="31">
        <f>IF(ISNUMBER('Неочищенные данные'!L31), 'Неочищенные данные'!L31 * 1000, SUBSTITUTE((SUBSTITUTE('Неочищенные данные'!L31, " ", "")), ",", ".") * 1000)</f>
        <v>2908287000</v>
      </c>
      <c r="N29" s="31">
        <f>IF(ISNUMBER('Неочищенные данные'!M31), 'Неочищенные данные'!M31 * 1000, SUBSTITUTE((SUBSTITUTE('Неочищенные данные'!M31, " ", "")), ",", ".") * 1000)</f>
        <v>19261893000</v>
      </c>
      <c r="O29" s="31">
        <f>IF(ISNUMBER('Неочищенные данные'!N31), 'Неочищенные данные'!N31 * 1000, SUBSTITUTE((SUBSTITUTE('Неочищенные данные'!N31, " ", "")), ",", ".") * 1000)</f>
        <v>10624942000</v>
      </c>
      <c r="P29" s="1">
        <f>VLOOKUP(YEAR(B29), 'ИПЦ ГКС'!$B$5:$D$34, 3, TRUE)</f>
        <v>2.51</v>
      </c>
      <c r="Q29" s="32">
        <f>VLOOKUP(B29, RUONIA!A29:B2494, 2, FALSE)</f>
        <v>9.17</v>
      </c>
      <c r="R29" s="1">
        <f>VLOOKUP(B29, Treasury!$D$1:$G$3498, 2, FALSE)</f>
        <v>1.34</v>
      </c>
      <c r="S29" s="1">
        <f>VLOOKUP(B29, Treasury!$D$1:$G$3498, 3, FALSE)</f>
        <v>1.83</v>
      </c>
      <c r="T29" s="1">
        <f>VLOOKUP(B29, Treasury!$D$1:$G$3498, 4, FALSE)</f>
        <v>2.3</v>
      </c>
      <c r="U29" s="1">
        <f>VLOOKUP(B29, 'OFZ Yield'!$A:$M, 5, FALSE)</f>
        <v>8.04</v>
      </c>
      <c r="V29" s="1">
        <f>VLOOKUP(B29, 'OFZ Yield'!$A:$M, 7, FALSE)</f>
        <v>8.02</v>
      </c>
      <c r="W29" s="1">
        <f>VLOOKUP(B29, 'OFZ Yield'!$A:$M, 9, FALSE)</f>
        <v>7.85</v>
      </c>
      <c r="X29" s="1" t="str">
        <f>VLOOKUP(B29, IMOEX!$A$1:$B$3284, 2, FALSE)</f>
        <v>1.916,75</v>
      </c>
      <c r="Y29" s="1">
        <f t="shared" si="4"/>
        <v>0.3823228871</v>
      </c>
      <c r="Z29" s="1">
        <f t="shared" si="5"/>
        <v>19.07604359</v>
      </c>
      <c r="AA29" s="1">
        <f>IFNA(VLOOKUP(A29, 'Неочищенные данные'!A31:AI465, 35, False), 0)</f>
        <v>0</v>
      </c>
      <c r="AB29" s="1">
        <f t="shared" si="6"/>
        <v>0</v>
      </c>
    </row>
    <row r="30" ht="15.75" customHeight="1">
      <c r="A30" s="27" t="s">
        <v>58</v>
      </c>
      <c r="B30" s="28">
        <v>42760.0</v>
      </c>
      <c r="C30" s="27" t="s">
        <v>36</v>
      </c>
      <c r="D30" s="29">
        <f>IFNA(VLOOKUP(C30, 'Рейтинг'!$A$2:$C$22, 3, FALSE), VLOOKUP(C30, 'Рейтинг'!$B$2:$C$22, 2, FALSE))</f>
        <v>0</v>
      </c>
      <c r="E30" s="31">
        <f>IF(ISNUMBER('Неочищенные данные'!D32), 'Неочищенные данные'!D32 * 1000, SUBSTITUTE((SUBSTITUTE('Неочищенные данные'!D32, " ", "")), ",", ".") * 1000)</f>
        <v>262567000</v>
      </c>
      <c r="F30" s="31">
        <f>IF(ISNUMBER('Неочищенные данные'!E32), 'Неочищенные данные'!E32 * 1000, SUBSTITUTE((SUBSTITUTE('Неочищенные данные'!E32, " ", "")), ",", ".") * 1000)</f>
        <v>121869900000</v>
      </c>
      <c r="G30" s="31">
        <f>IF(ISNUMBER('Неочищенные данные'!F32), 'Неочищенные данные'!F32 * 1000, SUBSTITUTE((SUBSTITUTE('Неочищенные данные'!F32, " ", "")), ",", ".") * 1000)</f>
        <v>130969253000</v>
      </c>
      <c r="H30" s="31">
        <f>IF(ISNUMBER('Неочищенные данные'!G32), 'Неочищенные данные'!G32 * 1000, SUBSTITUTE((SUBSTITUTE('Неочищенные данные'!G32, " ", "")), ",", ".") * 1000)</f>
        <v>0</v>
      </c>
      <c r="I30" s="31">
        <f>IF(ISNUMBER('Неочищенные данные'!H32), 'Неочищенные данные'!H32 * 1000, SUBSTITUTE((SUBSTITUTE('Неочищенные данные'!H32, " ", "")), ",", ".") * 1000)</f>
        <v>586974000</v>
      </c>
      <c r="J30" s="31">
        <f>IF(ISNUMBER('Неочищенные данные'!I32), 'Неочищенные данные'!I32 * 1000, SUBSTITUTE((SUBSTITUTE('Неочищенные данные'!I32, " ", "")), ",", ".") * 1000)</f>
        <v>126270653000</v>
      </c>
      <c r="K30" s="31">
        <f>IF(ISNUMBER('Неочищенные данные'!J32), 'Неочищенные данные'!J32 * 1000, SUBSTITUTE((SUBSTITUTE('Неочищенные данные'!J32, " ", "")), ",", ".") * 1000)</f>
        <v>125443304000</v>
      </c>
      <c r="L30" s="31">
        <f>IF(ISNUMBER('Неочищенные данные'!K32), 'Неочищенные данные'!K32 * 1000, SUBSTITUTE((SUBSTITUTE('Неочищенные данные'!K32, " ", "")), ",", ".") * 1000)</f>
        <v>4698600000</v>
      </c>
      <c r="M30" s="31">
        <f>IF(ISNUMBER('Неочищенные данные'!L32), 'Неочищенные данные'!L32 * 1000, SUBSTITUTE((SUBSTITUTE('Неочищенные данные'!L32, " ", "")), ",", ".") * 1000)</f>
        <v>2255320000</v>
      </c>
      <c r="N30" s="31">
        <f>IF(ISNUMBER('Неочищенные данные'!M32), 'Неочищенные данные'!M32 * 1000, SUBSTITUTE((SUBSTITUTE('Неочищенные данные'!M32, " ", "")), ",", ".") * 1000)</f>
        <v>14094863000</v>
      </c>
      <c r="O30" s="31">
        <f>IF(ISNUMBER('Неочищенные данные'!N32), 'Неочищенные данные'!N32 * 1000, SUBSTITUTE((SUBSTITUTE('Неочищенные данные'!N32, " ", "")), ",", ".") * 1000)</f>
        <v>9019159000</v>
      </c>
      <c r="P30" s="1">
        <f>VLOOKUP(YEAR(B30), 'ИПЦ ГКС'!$B$5:$D$34, 3, TRUE)</f>
        <v>2.51</v>
      </c>
      <c r="Q30" s="32">
        <f>VLOOKUP(B30, RUONIA!A30:B2495, 2, FALSE)</f>
        <v>10.23</v>
      </c>
      <c r="R30" s="1">
        <f>VLOOKUP(B30, Treasury!$D$1:$G$3498, 2, FALSE)</f>
        <v>1.23</v>
      </c>
      <c r="S30" s="1">
        <f>VLOOKUP(B30, Treasury!$D$1:$G$3498, 3, FALSE)</f>
        <v>1.99</v>
      </c>
      <c r="T30" s="1">
        <f>VLOOKUP(B30, Treasury!$D$1:$G$3498, 4, FALSE)</f>
        <v>2.53</v>
      </c>
      <c r="U30" s="1">
        <f>VLOOKUP(B30, 'OFZ Yield'!$A:$M, 5, FALSE)</f>
        <v>8.39</v>
      </c>
      <c r="V30" s="1">
        <f>VLOOKUP(B30, 'OFZ Yield'!$A:$M, 7, FALSE)</f>
        <v>8.02</v>
      </c>
      <c r="W30" s="1">
        <f>VLOOKUP(B30, 'OFZ Yield'!$A:$M, 9, FALSE)</f>
        <v>8.16</v>
      </c>
      <c r="X30" s="1" t="str">
        <f>VLOOKUP(B30, IMOEX!$A$1:$B$3284, 2, FALSE)</f>
        <v>2.176,00</v>
      </c>
      <c r="Y30" s="1">
        <f t="shared" si="4"/>
        <v>0.4799982974</v>
      </c>
      <c r="Z30" s="1">
        <f t="shared" si="5"/>
        <v>26.87410143</v>
      </c>
      <c r="AA30" s="1">
        <f>IFNA(VLOOKUP(A30, 'Неочищенные данные'!A32:AI466, 35, False), 0)</f>
        <v>0</v>
      </c>
      <c r="AB30" s="1">
        <f t="shared" si="6"/>
        <v>0</v>
      </c>
    </row>
    <row r="31" ht="15.75" customHeight="1">
      <c r="A31" s="27" t="s">
        <v>58</v>
      </c>
      <c r="B31" s="28">
        <v>42396.0</v>
      </c>
      <c r="C31" s="27" t="s">
        <v>36</v>
      </c>
      <c r="D31" s="29">
        <f>IFNA(VLOOKUP(C31, 'Рейтинг'!$A$2:$C$22, 3, FALSE), VLOOKUP(C31, 'Рейтинг'!$B$2:$C$22, 2, FALSE))</f>
        <v>0</v>
      </c>
      <c r="E31" s="31">
        <f>IF(ISNUMBER('Неочищенные данные'!D33), 'Неочищенные данные'!D33 * 1000, SUBSTITUTE((SUBSTITUTE('Неочищенные данные'!D33, " ", "")), ",", ".") * 1000)</f>
        <v>449367000</v>
      </c>
      <c r="F31" s="31">
        <f>IF(ISNUMBER('Неочищенные данные'!E33), 'Неочищенные данные'!E33 * 1000, SUBSTITUTE((SUBSTITUTE('Неочищенные данные'!E33, " ", "")), ",", ".") * 1000)</f>
        <v>104235452000</v>
      </c>
      <c r="G31" s="31">
        <f>IF(ISNUMBER('Неочищенные данные'!F33), 'Неочищенные данные'!F33 * 1000, SUBSTITUTE((SUBSTITUTE('Неочищенные данные'!F33, " ", "")), ",", ".") * 1000)</f>
        <v>113296111000</v>
      </c>
      <c r="H31" s="31">
        <f>IF(ISNUMBER('Неочищенные данные'!G33), 'Неочищенные данные'!G33 * 1000, SUBSTITUTE((SUBSTITUTE('Неочищенные данные'!G33, " ", "")), ",", ".") * 1000)</f>
        <v>0</v>
      </c>
      <c r="I31" s="31">
        <f>IF(ISNUMBER('Неочищенные данные'!H33), 'Неочищенные данные'!H33 * 1000, SUBSTITUTE((SUBSTITUTE('Неочищенные данные'!H33, " ", "")), ",", ".") * 1000)</f>
        <v>920150000</v>
      </c>
      <c r="J31" s="31">
        <f>IF(ISNUMBER('Неочищенные данные'!I33), 'Неочищенные данные'!I33 * 1000, SUBSTITUTE((SUBSTITUTE('Неочищенные данные'!I33, " ", "")), ",", ".") * 1000)</f>
        <v>110852831000</v>
      </c>
      <c r="K31" s="31">
        <f>IF(ISNUMBER('Неочищенные данные'!J33), 'Неочищенные данные'!J33 * 1000, SUBSTITUTE((SUBSTITUTE('Неочищенные данные'!J33, " ", "")), ",", ".") * 1000)</f>
        <v>109801684000</v>
      </c>
      <c r="L31" s="31">
        <f>IF(ISNUMBER('Неочищенные данные'!K33), 'Неочищенные данные'!K33 * 1000, SUBSTITUTE((SUBSTITUTE('Неочищенные данные'!K33, " ", "")), ",", ".") * 1000)</f>
        <v>2443280000</v>
      </c>
      <c r="M31" s="31">
        <f>IF(ISNUMBER('Неочищенные данные'!L33), 'Неочищенные данные'!L33 * 1000, SUBSTITUTE((SUBSTITUTE('Неочищенные данные'!L33, " ", "")), ",", ".") * 1000)</f>
        <v>3577321000</v>
      </c>
      <c r="N31" s="31">
        <f>IF(ISNUMBER('Неочищенные данные'!M33), 'Неочищенные данные'!M33 * 1000, SUBSTITUTE((SUBSTITUTE('Неочищенные данные'!M33, " ", "")), ",", ".") * 1000)</f>
        <v>38317961000</v>
      </c>
      <c r="O31" s="31">
        <f>IF(ISNUMBER('Неочищенные данные'!N33), 'Неочищенные данные'!N33 * 1000, SUBSTITUTE((SUBSTITUTE('Неочищенные данные'!N33, " ", "")), ",", ".") * 1000)</f>
        <v>7995113000</v>
      </c>
      <c r="P31" s="1">
        <f>VLOOKUP(YEAR(B31), 'ИПЦ ГКС'!$B$5:$D$34, 3, TRUE)</f>
        <v>5.39</v>
      </c>
      <c r="Q31" s="32">
        <f>VLOOKUP(B31, RUONIA!A31:B2496, 2, FALSE)</f>
        <v>11.2</v>
      </c>
      <c r="R31" s="1">
        <f>VLOOKUP(B31, Treasury!$D$1:$G$3498, 2, FALSE)</f>
        <v>0.84</v>
      </c>
      <c r="S31" s="1">
        <f>VLOOKUP(B31, Treasury!$D$1:$G$3498, 3, FALSE)</f>
        <v>1.43</v>
      </c>
      <c r="T31" s="1">
        <f>VLOOKUP(B31, Treasury!$D$1:$G$3498, 4, FALSE)</f>
        <v>2.02</v>
      </c>
      <c r="U31" s="1">
        <f>VLOOKUP(B31, 'OFZ Yield'!$A:$M, 5, FALSE)</f>
        <v>10.11</v>
      </c>
      <c r="V31" s="1">
        <f>VLOOKUP(B31, 'OFZ Yield'!$A:$M, 7, FALSE)</f>
        <v>10.4</v>
      </c>
      <c r="W31" s="1">
        <f>VLOOKUP(B31, 'OFZ Yield'!$A:$M, 9, FALSE)</f>
        <v>10.28</v>
      </c>
      <c r="X31" s="1" t="str">
        <f>VLOOKUP(B31, IMOEX!$A$1:$B$3284, 2, FALSE)</f>
        <v>1.747,57</v>
      </c>
      <c r="Y31" s="1">
        <f t="shared" si="4"/>
        <v>1.464146966</v>
      </c>
      <c r="Z31" s="1">
        <f t="shared" si="5"/>
        <v>45.37049826</v>
      </c>
      <c r="AA31" s="1">
        <f>IFNA(VLOOKUP(A31, 'Неочищенные данные'!A33:AI467, 35, False), 0)</f>
        <v>0</v>
      </c>
      <c r="AB31" s="1">
        <f t="shared" si="6"/>
        <v>0</v>
      </c>
    </row>
    <row r="32" ht="15.75" customHeight="1">
      <c r="A32" s="27" t="s">
        <v>58</v>
      </c>
      <c r="B32" s="28">
        <v>42003.0</v>
      </c>
      <c r="C32" s="27" t="s">
        <v>36</v>
      </c>
      <c r="D32" s="29">
        <f>IFNA(VLOOKUP(C32, 'Рейтинг'!$A$2:$C$22, 3, FALSE), VLOOKUP(C32, 'Рейтинг'!$B$2:$C$22, 2, FALSE))</f>
        <v>0</v>
      </c>
      <c r="E32" s="31">
        <f>IF(ISNUMBER('Неочищенные данные'!D34), 'Неочищенные данные'!D34 * 1000, SUBSTITUTE((SUBSTITUTE('Неочищенные данные'!D34, " ", "")), ",", ".") * 1000)</f>
        <v>59388000</v>
      </c>
      <c r="F32" s="31">
        <f>IF(ISNUMBER('Неочищенные данные'!E34), 'Неочищенные данные'!E34 * 1000, SUBSTITUTE((SUBSTITUTE('Неочищенные данные'!E34, " ", "")), ",", ".") * 1000)</f>
        <v>68764698000</v>
      </c>
      <c r="G32" s="31">
        <f>IF(ISNUMBER('Неочищенные данные'!F34), 'Неочищенные данные'!F34 * 1000, SUBSTITUTE((SUBSTITUTE('Неочищенные данные'!F34, " ", "")), ",", ".") * 1000)</f>
        <v>69207283000</v>
      </c>
      <c r="H32" s="31">
        <f>IF(ISNUMBER('Неочищенные данные'!G34), 'Неочищенные данные'!G34 * 1000, SUBSTITUTE((SUBSTITUTE('Неочищенные данные'!G34, " ", "")), ",", ".") * 1000)</f>
        <v>0</v>
      </c>
      <c r="I32" s="31">
        <f>IF(ISNUMBER('Неочищенные данные'!H34), 'Неочищенные данные'!H34 * 1000, SUBSTITUTE((SUBSTITUTE('Неочищенные данные'!H34, " ", "")), ",", ".") * 1000)</f>
        <v>222713000</v>
      </c>
      <c r="J32" s="31">
        <f>IF(ISNUMBER('Неочищенные данные'!I34), 'Неочищенные данные'!I34 * 1000, SUBSTITUTE((SUBSTITUTE('Неочищенные данные'!I34, " ", "")), ",", ".") * 1000)</f>
        <v>70041074000</v>
      </c>
      <c r="K32" s="31">
        <f>IF(ISNUMBER('Неочищенные данные'!J34), 'Неочищенные данные'!J34 * 1000, SUBSTITUTE((SUBSTITUTE('Неочищенные данные'!J34, " ", "")), ",", ".") * 1000)</f>
        <v>70041074000</v>
      </c>
      <c r="L32" s="31">
        <f>IF(ISNUMBER('Неочищенные данные'!K34), 'Неочищенные данные'!K34 * 1000, SUBSTITUTE((SUBSTITUTE('Неочищенные данные'!K34, " ", "")), ",", ".") * 1000)</f>
        <v>-1134811000</v>
      </c>
      <c r="M32" s="31">
        <f>IF(ISNUMBER('Неочищенные данные'!L34), 'Неочищенные данные'!L34 * 1000, SUBSTITUTE((SUBSTITUTE('Неочищенные данные'!L34, " ", "")), ",", ".") * 1000)</f>
        <v>-2027839000</v>
      </c>
      <c r="N32" s="31">
        <f>IF(ISNUMBER('Неочищенные данные'!M34), 'Неочищенные данные'!M34 * 1000, SUBSTITUTE((SUBSTITUTE('Неочищенные данные'!M34, " ", "")), ",", ".") * 1000)</f>
        <v>317586000</v>
      </c>
      <c r="O32" s="31">
        <f>IF(ISNUMBER('Неочищенные данные'!N34), 'Неочищенные данные'!N34 * 1000, SUBSTITUTE((SUBSTITUTE('Неочищенные данные'!N34, " ", "")), ",", ".") * 1000)</f>
        <v>217344000</v>
      </c>
      <c r="P32" s="1">
        <f>VLOOKUP(YEAR(B32), 'ИПЦ ГКС'!$B$5:$D$34, 3, TRUE)</f>
        <v>11.35</v>
      </c>
      <c r="Q32" s="32">
        <f>VLOOKUP(B32, RUONIA!A32:B2497, 2, FALSE)</f>
        <v>17.39</v>
      </c>
      <c r="R32" s="1">
        <f>VLOOKUP(B32, Treasury!$D$1:$G$3498, 2, FALSE)</f>
        <v>0.69</v>
      </c>
      <c r="S32" s="1">
        <f>VLOOKUP(B32, Treasury!$D$1:$G$3498, 3, FALSE)</f>
        <v>1.68</v>
      </c>
      <c r="T32" s="1">
        <f>VLOOKUP(B32, Treasury!$D$1:$G$3498, 4, FALSE)</f>
        <v>2.2</v>
      </c>
      <c r="U32" s="1">
        <f>VLOOKUP(B32, 'OFZ Yield'!$A:$M, 5, FALSE)</f>
        <v>13.9</v>
      </c>
      <c r="V32" s="1">
        <f>VLOOKUP(B32, 'OFZ Yield'!$A:$M, 7, FALSE)</f>
        <v>15.51</v>
      </c>
      <c r="W32" s="1">
        <f>VLOOKUP(B32, 'OFZ Yield'!$A:$M, 9, FALSE)</f>
        <v>14.31</v>
      </c>
      <c r="X32" s="1" t="str">
        <f>VLOOKUP(B32, IMOEX!$A$1:$B$3284, 2, FALSE)</f>
        <v>1.396,61</v>
      </c>
      <c r="Y32" s="1">
        <f t="shared" si="4"/>
        <v>1.786939852</v>
      </c>
      <c r="Z32" s="1">
        <f t="shared" si="5"/>
        <v>-61.72047504</v>
      </c>
      <c r="AA32" s="1">
        <f>IFNA(VLOOKUP(A32, 'Неочищенные данные'!A34:AI468, 35, False), 0)</f>
        <v>0</v>
      </c>
      <c r="AB32" s="1">
        <f t="shared" si="6"/>
        <v>0</v>
      </c>
    </row>
    <row r="33" ht="15.75" customHeight="1">
      <c r="A33" s="27" t="s">
        <v>58</v>
      </c>
      <c r="B33" s="28">
        <v>41632.0</v>
      </c>
      <c r="C33" s="27" t="s">
        <v>36</v>
      </c>
      <c r="D33" s="29">
        <f>IFNA(VLOOKUP(C33, 'Рейтинг'!$A$2:$C$22, 3, FALSE), VLOOKUP(C33, 'Рейтинг'!$B$2:$C$22, 2, FALSE))</f>
        <v>0</v>
      </c>
      <c r="E33" s="31">
        <f>IF(ISNUMBER('Неочищенные данные'!D35), 'Неочищенные данные'!D35 * 1000, SUBSTITUTE((SUBSTITUTE('Неочищенные данные'!D35, " ", "")), ",", ".") * 1000)</f>
        <v>506571000</v>
      </c>
      <c r="F33" s="31">
        <f>IF(ISNUMBER('Неочищенные данные'!E35), 'Неочищенные данные'!E35 * 1000, SUBSTITUTE((SUBSTITUTE('Неочищенные данные'!E35, " ", "")), ",", ".") * 1000)</f>
        <v>64786539000</v>
      </c>
      <c r="G33" s="31">
        <f>IF(ISNUMBER('Неочищенные данные'!F35), 'Неочищенные данные'!F35 * 1000, SUBSTITUTE((SUBSTITUTE('Неочищенные данные'!F35, " ", "")), ",", ".") * 1000)</f>
        <v>37640493000</v>
      </c>
      <c r="H33" s="31">
        <f>IF(ISNUMBER('Неочищенные данные'!G35), 'Неочищенные данные'!G35 * 1000, SUBSTITUTE((SUBSTITUTE('Неочищенные данные'!G35, " ", "")), ",", ".") * 1000)</f>
        <v>0</v>
      </c>
      <c r="I33" s="31">
        <f>IF(ISNUMBER('Неочищенные данные'!H35), 'Неочищенные данные'!H35 * 1000, SUBSTITUTE((SUBSTITUTE('Неочищенные данные'!H35, " ", "")), ",", ".") * 1000)</f>
        <v>546763000</v>
      </c>
      <c r="J33" s="31">
        <f>IF(ISNUMBER('Неочищенные данные'!I35), 'Неочищенные данные'!I35 * 1000, SUBSTITUTE((SUBSTITUTE('Неочищенные данные'!I35, " ", "")), ",", ".") * 1000)</f>
        <v>67607625000</v>
      </c>
      <c r="K33" s="31">
        <f>IF(ISNUMBER('Неочищенные данные'!J35), 'Неочищенные данные'!J35 * 1000, SUBSTITUTE((SUBSTITUTE('Неочищенные данные'!J35, " ", "")), ",", ".") * 1000)</f>
        <v>67037959000</v>
      </c>
      <c r="L33" s="31">
        <f>IF(ISNUMBER('Неочищенные данные'!K35), 'Неочищенные данные'!K35 * 1000, SUBSTITUTE((SUBSTITUTE('Неочищенные данные'!K35, " ", "")), ",", ".") * 1000)</f>
        <v>407271000</v>
      </c>
      <c r="M33" s="31">
        <f>IF(ISNUMBER('Неочищенные данные'!L35), 'Неочищенные данные'!L35 * 1000, SUBSTITUTE((SUBSTITUTE('Неочищенные данные'!L35, " ", "")), ",", ".") * 1000)</f>
        <v>3407895000</v>
      </c>
      <c r="N33" s="31" t="str">
        <f>IF(ISNUMBER('Неочищенные данные'!M35), 'Неочищенные данные'!M35 * 1000, SUBSTITUTE((SUBSTITUTE('Неочищенные данные'!M35, " ", "")), ",", ".") * 1000)</f>
        <v>#VALUE!</v>
      </c>
      <c r="O33" s="31" t="str">
        <f>IF(ISNUMBER('Неочищенные данные'!N35), 'Неочищенные данные'!N35 * 1000, SUBSTITUTE((SUBSTITUTE('Неочищенные данные'!N35, " ", "")), ",", ".") * 1000)</f>
        <v>#VALUE!</v>
      </c>
      <c r="P33" s="1">
        <f>VLOOKUP(YEAR(B33), 'ИПЦ ГКС'!$B$5:$D$34, 3, TRUE)</f>
        <v>6.47</v>
      </c>
      <c r="Q33" s="32">
        <f>VLOOKUP(B33, RUONIA!A33:B2498, 2, FALSE)</f>
        <v>6.39</v>
      </c>
      <c r="R33" s="1">
        <f>VLOOKUP(B33, Treasury!$D$1:$G$3498, 2, FALSE)</f>
        <v>0.38</v>
      </c>
      <c r="S33" s="1">
        <f>VLOOKUP(B33, Treasury!$D$1:$G$3498, 3, FALSE)</f>
        <v>1.73</v>
      </c>
      <c r="T33" s="1">
        <f>VLOOKUP(B33, Treasury!$D$1:$G$3498, 4, FALSE)</f>
        <v>2.99</v>
      </c>
      <c r="U33" s="1">
        <f>VLOOKUP(B33, 'OFZ Yield'!$A:$M, 5, FALSE)</f>
        <v>6.24</v>
      </c>
      <c r="V33" s="1">
        <f>VLOOKUP(B33, 'OFZ Yield'!$A:$M, 7, FALSE)</f>
        <v>6.84</v>
      </c>
      <c r="W33" s="1">
        <f>VLOOKUP(B33, 'OFZ Yield'!$A:$M, 9, FALSE)</f>
        <v>7.63</v>
      </c>
      <c r="X33" s="1" t="str">
        <f>VLOOKUP(B33, IMOEX!$A$1:$B$3284, 2, FALSE)</f>
        <v>1.506,41</v>
      </c>
      <c r="Y33" s="1">
        <f t="shared" si="4"/>
        <v>8.367634818</v>
      </c>
      <c r="Z33" s="1">
        <f t="shared" si="5"/>
        <v>166.001569</v>
      </c>
      <c r="AA33" s="1">
        <f>IFNA(VLOOKUP(A33, 'Неочищенные данные'!A35:AI469, 35, False), 0)</f>
        <v>0</v>
      </c>
      <c r="AB33" s="1">
        <f t="shared" si="6"/>
        <v>0</v>
      </c>
    </row>
    <row r="34" ht="15.75" customHeight="1">
      <c r="A34" s="27" t="s">
        <v>58</v>
      </c>
      <c r="B34" s="28">
        <v>41233.0</v>
      </c>
      <c r="C34" s="27" t="s">
        <v>36</v>
      </c>
      <c r="D34" s="29">
        <f>IFNA(VLOOKUP(C34, 'Рейтинг'!$A$2:$C$22, 3, FALSE), VLOOKUP(C34, 'Рейтинг'!$B$2:$C$22, 2, FALSE))</f>
        <v>0</v>
      </c>
      <c r="E34" s="31">
        <f>IF(ISNUMBER('Неочищенные данные'!D36), 'Неочищенные данные'!D36 * 1000, SUBSTITUTE((SUBSTITUTE('Неочищенные данные'!D36, " ", "")), ",", ".") * 1000)</f>
        <v>2962845000</v>
      </c>
      <c r="F34" s="31">
        <f>IF(ISNUMBER('Неочищенные данные'!E36), 'Неочищенные данные'!E36 * 1000, SUBSTITUTE((SUBSTITUTE('Неочищенные данные'!E36, " ", "")), ",", ".") * 1000)</f>
        <v>33823426000</v>
      </c>
      <c r="G34" s="31">
        <f>IF(ISNUMBER('Неочищенные данные'!F36), 'Неочищенные данные'!F36 * 1000, SUBSTITUTE((SUBSTITUTE('Неочищенные данные'!F36, " ", "")), ",", ".") * 1000)</f>
        <v>37640493000</v>
      </c>
      <c r="H34" s="31">
        <f>IF(ISNUMBER('Неочищенные данные'!G36), 'Неочищенные данные'!G36 * 1000, SUBSTITUTE((SUBSTITUTE('Неочищенные данные'!G36, " ", "")), ",", ".") * 1000)</f>
        <v>0</v>
      </c>
      <c r="I34" s="31">
        <f>IF(ISNUMBER('Неочищенные данные'!H36), 'Неочищенные данные'!H36 * 1000, SUBSTITUTE((SUBSTITUTE('Неочищенные данные'!H36, " ", "")), ",", ".") * 1000)</f>
        <v>316303000</v>
      </c>
      <c r="J34" s="31">
        <f>IF(ISNUMBER('Неочищенные данные'!I36), 'Неочищенные данные'!I36 * 1000, SUBSTITUTE((SUBSTITUTE('Неочищенные данные'!I36, " ", "")), ",", ".") * 1000)</f>
        <v>37117405000</v>
      </c>
      <c r="K34" s="31">
        <f>IF(ISNUMBER('Неочищенные данные'!J36), 'Неочищенные данные'!J36 * 1000, SUBSTITUTE((SUBSTITUTE('Неочищенные данные'!J36, " ", "")), ",", ".") * 1000)</f>
        <v>36788812000</v>
      </c>
      <c r="L34" s="31">
        <f>IF(ISNUMBER('Неочищенные данные'!K36), 'Неочищенные данные'!K36 * 1000, SUBSTITUTE((SUBSTITUTE('Неочищенные данные'!K36, " ", "")), ",", ".") * 1000)</f>
        <v>523088000</v>
      </c>
      <c r="M34" s="31">
        <f>IF(ISNUMBER('Неочищенные данные'!L36), 'Неочищенные данные'!L36 * 1000, SUBSTITUTE((SUBSTITUTE('Неочищенные данные'!L36, " ", "")), ",", ".") * 1000)</f>
        <v>2530686000</v>
      </c>
      <c r="N34" s="31" t="str">
        <f>IF(ISNUMBER('Неочищенные данные'!M36), 'Неочищенные данные'!M36 * 1000, SUBSTITUTE((SUBSTITUTE('Неочищенные данные'!M36, " ", "")), ",", ".") * 1000)</f>
        <v>#VALUE!</v>
      </c>
      <c r="O34" s="31" t="str">
        <f>IF(ISNUMBER('Неочищенные данные'!N36), 'Неочищенные данные'!N36 * 1000, SUBSTITUTE((SUBSTITUTE('Неочищенные данные'!N36, " ", "")), ",", ".") * 1000)</f>
        <v>#VALUE!</v>
      </c>
      <c r="P34" s="1">
        <f>VLOOKUP(YEAR(B34), 'ИПЦ ГКС'!$B$5:$D$34, 3, TRUE)</f>
        <v>6.57</v>
      </c>
      <c r="Q34" s="32">
        <f>VLOOKUP(B34, RUONIA!A34:B2499, 2, FALSE)</f>
        <v>6.01</v>
      </c>
      <c r="R34" s="1">
        <f>VLOOKUP(B34, Treasury!$D$1:$G$3498, 2, FALSE)</f>
        <v>0.27</v>
      </c>
      <c r="S34" s="1">
        <f>VLOOKUP(B34, Treasury!$D$1:$G$3498, 3, FALSE)</f>
        <v>0.67</v>
      </c>
      <c r="T34" s="1">
        <f>VLOOKUP(B34, Treasury!$D$1:$G$3498, 4, FALSE)</f>
        <v>1.66</v>
      </c>
      <c r="U34" s="1">
        <f>VLOOKUP(B34, 'OFZ Yield'!$A:$M, 5, FALSE)</f>
        <v>6.46</v>
      </c>
      <c r="V34" s="1">
        <f>VLOOKUP(B34, 'OFZ Yield'!$A:$M, 7, FALSE)</f>
        <v>6.69</v>
      </c>
      <c r="W34" s="1">
        <f>VLOOKUP(B34, 'OFZ Yield'!$A:$M, 9, FALSE)</f>
        <v>7.24</v>
      </c>
      <c r="X34" s="1" t="str">
        <f>VLOOKUP(B34, IMOEX!$A$1:$B$3284, 2, FALSE)</f>
        <v>1.396,39</v>
      </c>
      <c r="Y34" s="1">
        <f t="shared" si="4"/>
        <v>4.837973725</v>
      </c>
      <c r="Z34" s="1">
        <f t="shared" si="5"/>
        <v>70.95824221</v>
      </c>
      <c r="AA34" s="1">
        <f>IFNA(VLOOKUP(A34, 'Неочищенные данные'!A36:AI470, 35, False), 0)</f>
        <v>0</v>
      </c>
      <c r="AB34" s="1">
        <f t="shared" si="6"/>
        <v>0</v>
      </c>
    </row>
    <row r="35" ht="15.75" customHeight="1">
      <c r="A35" s="27" t="s">
        <v>58</v>
      </c>
      <c r="B35" s="28">
        <v>40843.0</v>
      </c>
      <c r="C35" s="27" t="s">
        <v>38</v>
      </c>
      <c r="D35" s="29">
        <f>IFNA(VLOOKUP(C35, 'Рейтинг'!$A$2:$C$22, 3, FALSE), VLOOKUP(C35, 'Рейтинг'!$B$2:$C$22, 2, FALSE))</f>
        <v>0.007</v>
      </c>
      <c r="E35" s="31">
        <f>IF(ISNUMBER('Неочищенные данные'!D37), 'Неочищенные данные'!D37 * 1000, SUBSTITUTE((SUBSTITUTE('Неочищенные данные'!D37, " ", "")), ",", ".") * 1000)</f>
        <v>6458985000</v>
      </c>
      <c r="F35" s="31">
        <f>IF(ISNUMBER('Неочищенные данные'!E37), 'Неочищенные данные'!E37 * 1000, SUBSTITUTE((SUBSTITUTE('Неочищенные данные'!E37, " ", "")), ",", ".") * 1000)</f>
        <v>15036434000</v>
      </c>
      <c r="G35" s="31">
        <f>IF(ISNUMBER('Неочищенные данные'!F37), 'Неочищенные данные'!F37 * 1000, SUBSTITUTE((SUBSTITUTE('Неочищенные данные'!F37, " ", "")), ",", ".") * 1000)</f>
        <v>16777233000</v>
      </c>
      <c r="H35" s="31">
        <f>IF(ISNUMBER('Неочищенные данные'!G37), 'Неочищенные данные'!G37 * 1000, SUBSTITUTE((SUBSTITUTE('Неочищенные данные'!G37, " ", "")), ",", ".") * 1000)</f>
        <v>0</v>
      </c>
      <c r="I35" s="31">
        <f>IF(ISNUMBER('Неочищенные данные'!H37), 'Неочищенные данные'!H37 * 1000, SUBSTITUTE((SUBSTITUTE('Неочищенные данные'!H37, " ", "")), ",", ".") * 1000)</f>
        <v>24177000</v>
      </c>
      <c r="J35" s="31">
        <f>IF(ISNUMBER('Неочищенные данные'!I37), 'Неочищенные данные'!I37 * 1000, SUBSTITUTE((SUBSTITUTE('Неочищенные данные'!I37, " ", "")), ",", ".") * 1000)</f>
        <v>16637006000</v>
      </c>
      <c r="K35" s="31">
        <f>IF(ISNUMBER('Неочищенные данные'!J37), 'Неочищенные данные'!J37 * 1000, SUBSTITUTE((SUBSTITUTE('Неочищенные данные'!J37, " ", "")), ",", ".") * 1000)</f>
        <v>16611743000</v>
      </c>
      <c r="L35" s="31">
        <f>IF(ISNUMBER('Неочищенные данные'!K37), 'Неочищенные данные'!K37 * 1000, SUBSTITUTE((SUBSTITUTE('Неочищенные данные'!K37, " ", "")), ",", ".") * 1000)</f>
        <v>140226000</v>
      </c>
      <c r="M35" s="31">
        <f>IF(ISNUMBER('Неочищенные данные'!L37), 'Неочищенные данные'!L37 * 1000, SUBSTITUTE((SUBSTITUTE('Неочищенные данные'!L37, " ", "")), ",", ".") * 1000)</f>
        <v>54311000</v>
      </c>
      <c r="N35" s="31" t="str">
        <f>IF(ISNUMBER('Неочищенные данные'!M37), 'Неочищенные данные'!M37 * 1000, SUBSTITUTE((SUBSTITUTE('Неочищенные данные'!M37, " ", "")), ",", ".") * 1000)</f>
        <v>#VALUE!</v>
      </c>
      <c r="O35" s="31" t="str">
        <f>IF(ISNUMBER('Неочищенные данные'!N37), 'Неочищенные данные'!N37 * 1000, SUBSTITUTE((SUBSTITUTE('Неочищенные данные'!N37, " ", "")), ",", ".") * 1000)</f>
        <v>#VALUE!</v>
      </c>
      <c r="P35" s="1">
        <f>VLOOKUP(YEAR(B35), 'ИПЦ ГКС'!$B$5:$D$34, 3, TRUE)</f>
        <v>6.1</v>
      </c>
      <c r="Q35" s="32">
        <f>VLOOKUP(B35, RUONIA!A35:B2500, 2, FALSE)</f>
        <v>4.92</v>
      </c>
      <c r="R35" s="1">
        <f>VLOOKUP(B35, Treasury!$D$1:$G$3498, 2, FALSE)</f>
        <v>0.31</v>
      </c>
      <c r="S35" s="1">
        <f>VLOOKUP(B35, Treasury!$D$1:$G$3498, 3, FALSE)</f>
        <v>1.2</v>
      </c>
      <c r="T35" s="1">
        <f>VLOOKUP(B35, Treasury!$D$1:$G$3498, 4, FALSE)</f>
        <v>2.42</v>
      </c>
      <c r="U35" s="1">
        <f>VLOOKUP(B35, 'OFZ Yield'!$A:$M, 5, FALSE)</f>
        <v>6.2</v>
      </c>
      <c r="V35" s="1">
        <f>VLOOKUP(B35, 'OFZ Yield'!$A:$M, 7, FALSE)</f>
        <v>7.76</v>
      </c>
      <c r="W35" s="1">
        <f>VLOOKUP(B35, 'OFZ Yield'!$A:$M, 9, FALSE)</f>
        <v>8.2</v>
      </c>
      <c r="X35" s="1" t="str">
        <f>VLOOKUP(B35, IMOEX!$A$1:$B$3284, 2, FALSE)</f>
        <v>1.525,52</v>
      </c>
      <c r="Y35" s="1">
        <f t="shared" si="4"/>
        <v>0.3873104845</v>
      </c>
      <c r="Z35" s="1">
        <f t="shared" si="5"/>
        <v>118.6442315</v>
      </c>
      <c r="AA35" s="1">
        <f>IFNA(VLOOKUP(A35, 'Неочищенные данные'!A37:AI471, 35, False), 0)</f>
        <v>0</v>
      </c>
      <c r="AB35" s="1">
        <f t="shared" si="6"/>
        <v>0</v>
      </c>
    </row>
    <row r="36" ht="15.75" customHeight="1">
      <c r="A36" s="27" t="s">
        <v>58</v>
      </c>
      <c r="B36" s="28">
        <v>40834.0</v>
      </c>
      <c r="C36" s="27" t="s">
        <v>40</v>
      </c>
      <c r="D36" s="29">
        <f>IFNA(VLOOKUP(C36, 'Рейтинг'!$A$2:$C$22, 3, FALSE), VLOOKUP(C36, 'Рейтинг'!$B$2:$C$22, 2, FALSE))</f>
        <v>0.02</v>
      </c>
      <c r="E36" s="31">
        <f>IF(ISNUMBER('Неочищенные данные'!D38), 'Неочищенные данные'!D38 * 1000, SUBSTITUTE((SUBSTITUTE('Неочищенные данные'!D38, " ", "")), ",", ".") * 1000)</f>
        <v>6458985000</v>
      </c>
      <c r="F36" s="31">
        <f>IF(ISNUMBER('Неочищенные данные'!E38), 'Неочищенные данные'!E38 * 1000, SUBSTITUTE((SUBSTITUTE('Неочищенные данные'!E38, " ", "")), ",", ".") * 1000)</f>
        <v>15036434000</v>
      </c>
      <c r="G36" s="31">
        <f>IF(ISNUMBER('Неочищенные данные'!F38), 'Неочищенные данные'!F38 * 1000, SUBSTITUTE((SUBSTITUTE('Неочищенные данные'!F38, " ", "")), ",", ".") * 1000)</f>
        <v>16777233000</v>
      </c>
      <c r="H36" s="31">
        <f>IF(ISNUMBER('Неочищенные данные'!G38), 'Неочищенные данные'!G38 * 1000, SUBSTITUTE((SUBSTITUTE('Неочищенные данные'!G38, " ", "")), ",", ".") * 1000)</f>
        <v>0</v>
      </c>
      <c r="I36" s="31">
        <f>IF(ISNUMBER('Неочищенные данные'!H38), 'Неочищенные данные'!H38 * 1000, SUBSTITUTE((SUBSTITUTE('Неочищенные данные'!H38, " ", "")), ",", ".") * 1000)</f>
        <v>24177000</v>
      </c>
      <c r="J36" s="31">
        <f>IF(ISNUMBER('Неочищенные данные'!I38), 'Неочищенные данные'!I38 * 1000, SUBSTITUTE((SUBSTITUTE('Неочищенные данные'!I38, " ", "")), ",", ".") * 1000)</f>
        <v>16637006000</v>
      </c>
      <c r="K36" s="31">
        <f>IF(ISNUMBER('Неочищенные данные'!J38), 'Неочищенные данные'!J38 * 1000, SUBSTITUTE((SUBSTITUTE('Неочищенные данные'!J38, " ", "")), ",", ".") * 1000)</f>
        <v>16611743000</v>
      </c>
      <c r="L36" s="31">
        <f>IF(ISNUMBER('Неочищенные данные'!K38), 'Неочищенные данные'!K38 * 1000, SUBSTITUTE((SUBSTITUTE('Неочищенные данные'!K38, " ", "")), ",", ".") * 1000)</f>
        <v>140226000</v>
      </c>
      <c r="M36" s="31">
        <f>IF(ISNUMBER('Неочищенные данные'!L38), 'Неочищенные данные'!L38 * 1000, SUBSTITUTE((SUBSTITUTE('Неочищенные данные'!L38, " ", "")), ",", ".") * 1000)</f>
        <v>54311000</v>
      </c>
      <c r="N36" s="31" t="str">
        <f>IF(ISNUMBER('Неочищенные данные'!M38), 'Неочищенные данные'!M38 * 1000, SUBSTITUTE((SUBSTITUTE('Неочищенные данные'!M38, " ", "")), ",", ".") * 1000)</f>
        <v>#VALUE!</v>
      </c>
      <c r="O36" s="31" t="str">
        <f>IF(ISNUMBER('Неочищенные данные'!N38), 'Неочищенные данные'!N38 * 1000, SUBSTITUTE((SUBSTITUTE('Неочищенные данные'!N38, " ", "")), ",", ".") * 1000)</f>
        <v>#VALUE!</v>
      </c>
      <c r="P36" s="1">
        <f>VLOOKUP(YEAR(B36), 'ИПЦ ГКС'!$B$5:$D$34, 3, TRUE)</f>
        <v>6.1</v>
      </c>
      <c r="Q36" s="32">
        <f>VLOOKUP(B36, RUONIA!A36:B2501, 2, FALSE)</f>
        <v>5.04</v>
      </c>
      <c r="R36" s="1">
        <f>VLOOKUP(B36, Treasury!$D$1:$G$3498, 2, FALSE)</f>
        <v>0.28</v>
      </c>
      <c r="S36" s="1">
        <f>VLOOKUP(B36, Treasury!$D$1:$G$3498, 3, FALSE)</f>
        <v>1.07</v>
      </c>
      <c r="T36" s="1">
        <f>VLOOKUP(B36, Treasury!$D$1:$G$3498, 4, FALSE)</f>
        <v>2.19</v>
      </c>
      <c r="U36" s="1">
        <f>VLOOKUP(B36, 'OFZ Yield'!$A:$M, 5, FALSE)</f>
        <v>6.55</v>
      </c>
      <c r="V36" s="1">
        <f>VLOOKUP(B36, 'OFZ Yield'!$A:$M, 7, FALSE)</f>
        <v>8.19</v>
      </c>
      <c r="W36" s="1">
        <f>VLOOKUP(B36, 'OFZ Yield'!$A:$M, 9, FALSE)</f>
        <v>8.65</v>
      </c>
      <c r="X36" s="1" t="str">
        <f>VLOOKUP(B36, IMOEX!$A$1:$B$3284, 2, FALSE)</f>
        <v>1.425,24</v>
      </c>
      <c r="Y36" s="1">
        <f t="shared" si="4"/>
        <v>0.3873104845</v>
      </c>
      <c r="Z36" s="1">
        <f t="shared" si="5"/>
        <v>118.6442315</v>
      </c>
      <c r="AA36" s="1">
        <f>IFNA(VLOOKUP(A36, 'Неочищенные данные'!A38:AI472, 35, False), 0)</f>
        <v>0</v>
      </c>
      <c r="AB36" s="1">
        <f t="shared" si="6"/>
        <v>0</v>
      </c>
    </row>
    <row r="37" ht="15.75" customHeight="1">
      <c r="A37" s="27" t="s">
        <v>58</v>
      </c>
      <c r="B37" s="28">
        <v>40304.0</v>
      </c>
      <c r="C37" s="27" t="s">
        <v>40</v>
      </c>
      <c r="D37" s="29">
        <f>IFNA(VLOOKUP(C37, 'Рейтинг'!$A$2:$C$22, 3, FALSE), VLOOKUP(C37, 'Рейтинг'!$B$2:$C$22, 2, FALSE))</f>
        <v>0.02</v>
      </c>
      <c r="E37" s="31">
        <f>IF(ISNUMBER('Неочищенные данные'!D39), 'Неочищенные данные'!D39 * 1000, SUBSTITUTE((SUBSTITUTE('Неочищенные данные'!D39, " ", "")), ",", ".") * 1000)</f>
        <v>163912000</v>
      </c>
      <c r="F37" s="31">
        <f>IF(ISNUMBER('Неочищенные данные'!E39), 'Неочищенные данные'!E39 * 1000, SUBSTITUTE((SUBSTITUTE('Неочищенные данные'!E39, " ", "")), ",", ".") * 1000)</f>
        <v>1611524000</v>
      </c>
      <c r="G37" s="31">
        <f>IF(ISNUMBER('Неочищенные данные'!F39), 'Неочищенные данные'!F39 * 1000, SUBSTITUTE((SUBSTITUTE('Неочищенные данные'!F39, " ", "")), ",", ".") * 1000)</f>
        <v>2428968000</v>
      </c>
      <c r="H37" s="31">
        <f>IF(ISNUMBER('Неочищенные данные'!G39), 'Неочищенные данные'!G39 * 1000, SUBSTITUTE((SUBSTITUTE('Неочищенные данные'!G39, " ", "")), ",", ".") * 1000)</f>
        <v>0</v>
      </c>
      <c r="I37" s="31">
        <f>IF(ISNUMBER('Неочищенные данные'!H39), 'Неочищенные данные'!H39 * 1000, SUBSTITUTE((SUBSTITUTE('Неочищенные данные'!H39, " ", "")), ",", ".") * 1000)</f>
        <v>18987000</v>
      </c>
      <c r="J37" s="31">
        <f>IF(ISNUMBER('Неочищенные данные'!I39), 'Неочищенные данные'!I39 * 1000, SUBSTITUTE((SUBSTITUTE('Неочищенные данные'!I39, " ", "")), ",", ".") * 1000)</f>
        <v>2294611000</v>
      </c>
      <c r="K37" s="31">
        <f>IF(ISNUMBER('Неочищенные данные'!J39), 'Неочищенные данные'!J39 * 1000, SUBSTITUTE((SUBSTITUTE('Неочищенные данные'!J39, " ", "")), ",", ".") * 1000)</f>
        <v>2275624000</v>
      </c>
      <c r="L37" s="31">
        <f>IF(ISNUMBER('Неочищенные данные'!K39), 'Неочищенные данные'!K39 * 1000, SUBSTITUTE((SUBSTITUTE('Неочищенные данные'!K39, " ", "")), ",", ".") * 1000)</f>
        <v>134357000</v>
      </c>
      <c r="M37" s="31">
        <f>IF(ISNUMBER('Неочищенные данные'!L39), 'Неочищенные данные'!L39 * 1000, SUBSTITUTE((SUBSTITUTE('Неочищенные данные'!L39, " ", "")), ",", ".") * 1000)</f>
        <v>140742000</v>
      </c>
      <c r="N37" s="31" t="str">
        <f>IF(ISNUMBER('Неочищенные данные'!M39), 'Неочищенные данные'!M39 * 1000, SUBSTITUTE((SUBSTITUTE('Неочищенные данные'!M39, " ", "")), ",", ".") * 1000)</f>
        <v>#VALUE!</v>
      </c>
      <c r="O37" s="31" t="str">
        <f>IF(ISNUMBER('Неочищенные данные'!N39), 'Неочищенные данные'!N39 * 1000, SUBSTITUTE((SUBSTITUTE('Неочищенные данные'!N39, " ", "")), ",", ".") * 1000)</f>
        <v>#VALUE!</v>
      </c>
      <c r="P37" s="1">
        <f>VLOOKUP(YEAR(B37), 'ИПЦ ГКС'!$B$5:$D$34, 3, TRUE)</f>
        <v>8.78</v>
      </c>
      <c r="Q37" s="1" t="str">
        <f>VLOOKUP(B37, RUONIA!A37:B2502, 2, FALSE)</f>
        <v>#N/A</v>
      </c>
      <c r="R37" s="1">
        <f>VLOOKUP(B37, Treasury!$D$1:$G$3498, 2, FALSE)</f>
        <v>0.75</v>
      </c>
      <c r="S37" s="1">
        <f>VLOOKUP(B37, Treasury!$D$1:$G$3498, 3, FALSE)</f>
        <v>2.13</v>
      </c>
      <c r="T37" s="1">
        <f>VLOOKUP(B37, Treasury!$D$1:$G$3498, 4, FALSE)</f>
        <v>3.41</v>
      </c>
      <c r="U37" s="1" t="str">
        <f>VLOOKUP(B37, 'OFZ Yield'!$A:$M, 5, FALSE)</f>
        <v>#N/A</v>
      </c>
      <c r="V37" s="1" t="str">
        <f>VLOOKUP(B37, 'OFZ Yield'!$A:$M, 7, FALSE)</f>
        <v>#N/A</v>
      </c>
      <c r="W37" s="1" t="str">
        <f>VLOOKUP(B37, 'OFZ Yield'!$A:$M, 9, FALSE)</f>
        <v>#N/A</v>
      </c>
      <c r="X37" s="1" t="str">
        <f>VLOOKUP(B37, IMOEX!$A$1:$B$3284, 2, FALSE)</f>
        <v>1.365,13</v>
      </c>
      <c r="Y37" s="1">
        <f t="shared" si="4"/>
        <v>1.047522645</v>
      </c>
      <c r="Z37" s="1">
        <f t="shared" si="5"/>
        <v>17.0784626</v>
      </c>
      <c r="AA37" s="1">
        <f>IFNA(VLOOKUP(A37, 'Неочищенные данные'!A39:AI473, 35, False), 0)</f>
        <v>0</v>
      </c>
      <c r="AB37" s="1">
        <f t="shared" si="6"/>
        <v>0</v>
      </c>
    </row>
    <row r="38" ht="15.75" customHeight="1">
      <c r="A38" s="27" t="s">
        <v>58</v>
      </c>
      <c r="B38" s="28">
        <v>39768.0</v>
      </c>
      <c r="C38" s="27" t="s">
        <v>69</v>
      </c>
      <c r="D38" s="29">
        <f>IFNA(VLOOKUP(C38, 'Рейтинг'!$A$2:$C$22, 3, FALSE), VLOOKUP(C38, 'Рейтинг'!$B$2:$C$22, 2, FALSE))</f>
        <v>0.4</v>
      </c>
      <c r="E38" s="31">
        <f>IF(ISNUMBER('Неочищенные данные'!D40), 'Неочищенные данные'!D40 * 1000, SUBSTITUTE((SUBSTITUTE('Неочищенные данные'!D40, " ", "")), ",", ".") * 1000)</f>
        <v>204152000</v>
      </c>
      <c r="F38" s="31">
        <f>IF(ISNUMBER('Неочищенные данные'!E40), 'Неочищенные данные'!E40 * 1000, SUBSTITUTE((SUBSTITUTE('Неочищенные данные'!E40, " ", "")), ",", ".") * 1000)</f>
        <v>116770000</v>
      </c>
      <c r="G38" s="31">
        <f>IF(ISNUMBER('Неочищенные данные'!F40), 'Неочищенные данные'!F40 * 1000, SUBSTITUTE((SUBSTITUTE('Неочищенные данные'!F40, " ", "")), ",", ".") * 1000)</f>
        <v>206108000</v>
      </c>
      <c r="H38" s="31">
        <f>IF(ISNUMBER('Неочищенные данные'!G40), 'Неочищенные данные'!G40 * 1000, SUBSTITUTE((SUBSTITUTE('Неочищенные данные'!G40, " ", "")), ",", ".") * 1000)</f>
        <v>0</v>
      </c>
      <c r="I38" s="31">
        <f>IF(ISNUMBER('Неочищенные данные'!H40), 'Неочищенные данные'!H40 * 1000, SUBSTITUTE((SUBSTITUTE('Неочищенные данные'!H40, " ", "")), ",", ".") * 1000)</f>
        <v>1070000</v>
      </c>
      <c r="J38" s="31">
        <f>IF(ISNUMBER('Неочищенные данные'!I40), 'Неочищенные данные'!I40 * 1000, SUBSTITUTE((SUBSTITUTE('Неочищенные данные'!I40, " ", "")), ",", ".") * 1000)</f>
        <v>169966000</v>
      </c>
      <c r="K38" s="31">
        <f>IF(ISNUMBER('Неочищенные данные'!J40), 'Неочищенные данные'!J40 * 1000, SUBSTITUTE((SUBSTITUTE('Неочищенные данные'!J40, " ", "")), ",", ".") * 1000)</f>
        <v>167250000</v>
      </c>
      <c r="L38" s="31">
        <f>IF(ISNUMBER('Неочищенные данные'!K40), 'Неочищенные данные'!K40 * 1000, SUBSTITUTE((SUBSTITUTE('Неочищенные данные'!K40, " ", "")), ",", ".") * 1000)</f>
        <v>36142000</v>
      </c>
      <c r="M38" s="31">
        <f>IF(ISNUMBER('Неочищенные данные'!L40), 'Неочищенные данные'!L40 * 1000, SUBSTITUTE((SUBSTITUTE('Неочищенные данные'!L40, " ", "")), ",", ".") * 1000)</f>
        <v>-22269000</v>
      </c>
      <c r="N38" s="31">
        <f>IF(ISNUMBER('Неочищенные данные'!M40), 'Неочищенные данные'!M40 * 1000, SUBSTITUTE((SUBSTITUTE('Неочищенные данные'!M40, " ", "")), ",", ".") * 1000)</f>
        <v>0</v>
      </c>
      <c r="O38" s="31">
        <f>IF(ISNUMBER('Неочищенные данные'!N40), 'Неочищенные данные'!N40 * 1000, SUBSTITUTE((SUBSTITUTE('Неочищенные данные'!N40, " ", "")), ",", ".") * 1000)</f>
        <v>0</v>
      </c>
      <c r="P38" s="1">
        <f>VLOOKUP(YEAR(B38), 'ИПЦ ГКС'!$B$5:$D$34, 3, TRUE)</f>
        <v>13.28</v>
      </c>
      <c r="Q38" s="1" t="str">
        <f>VLOOKUP(B38, RUONIA!A38:B2503, 2, FALSE)</f>
        <v>#N/A</v>
      </c>
      <c r="R38" s="1" t="str">
        <f>VLOOKUP(B38, Treasury!$D$1:$G$3498, 2, FALSE)</f>
        <v>#N/A</v>
      </c>
      <c r="S38" s="1" t="str">
        <f>VLOOKUP(B38, Treasury!$D$1:$G$3498, 3, FALSE)</f>
        <v>#N/A</v>
      </c>
      <c r="T38" s="1" t="str">
        <f>VLOOKUP(B38, Treasury!$D$1:$G$3498, 4, FALSE)</f>
        <v>#N/A</v>
      </c>
      <c r="U38" s="1" t="str">
        <f>VLOOKUP(B38, 'OFZ Yield'!$A:$M, 5, FALSE)</f>
        <v>#N/A</v>
      </c>
      <c r="V38" s="1" t="str">
        <f>VLOOKUP(B38, 'OFZ Yield'!$A:$M, 7, FALSE)</f>
        <v>#N/A</v>
      </c>
      <c r="W38" s="1" t="str">
        <f>VLOOKUP(B38, 'OFZ Yield'!$A:$M, 9, FALSE)</f>
        <v>#N/A</v>
      </c>
      <c r="X38" s="1" t="str">
        <f>VLOOKUP(B38, IMOEX!$A$1:$B$3284, 2, FALSE)</f>
        <v>#N/A</v>
      </c>
      <c r="Y38" s="1">
        <f t="shared" si="4"/>
        <v>-0.6161529522</v>
      </c>
      <c r="Z38" s="1">
        <f t="shared" si="5"/>
        <v>4.702728128</v>
      </c>
      <c r="AA38" s="1">
        <f>IFNA(VLOOKUP(A38, 'Неочищенные данные'!A40:AI474, 35, False), 0)</f>
        <v>0</v>
      </c>
      <c r="AB38" s="1">
        <f t="shared" si="6"/>
        <v>0</v>
      </c>
    </row>
    <row r="39" ht="15.75" customHeight="1">
      <c r="A39" s="27" t="s">
        <v>70</v>
      </c>
      <c r="B39" s="28">
        <v>43874.0</v>
      </c>
      <c r="C39" s="27" t="s">
        <v>59</v>
      </c>
      <c r="D39" s="29">
        <f>IFNA(VLOOKUP(C39, 'Рейтинг'!$A$2:$C$22, 3, FALSE), VLOOKUP(C39, 'Рейтинг'!$B$2:$C$22, 2, FALSE))</f>
        <v>0</v>
      </c>
      <c r="E39" s="31">
        <f>IF(ISNUMBER('Неочищенные данные'!D41), 'Неочищенные данные'!D41 * 1000, SUBSTITUTE((SUBSTITUTE('Неочищенные данные'!D41, " ", "")), ",", ".") * 1000)</f>
        <v>1566632000</v>
      </c>
      <c r="F39" s="31">
        <f>IF(ISNUMBER('Неочищенные данные'!E41), 'Неочищенные данные'!E41 * 1000, SUBSTITUTE((SUBSTITUTE('Неочищенные данные'!E41, " ", "")), ",", ".") * 1000)</f>
        <v>227717361000</v>
      </c>
      <c r="G39" s="31">
        <f>IF(ISNUMBER('Неочищенные данные'!F41), 'Неочищенные данные'!F41 * 1000, SUBSTITUTE((SUBSTITUTE('Неочищенные данные'!F41, " ", "")), ",", ".") * 1000)</f>
        <v>512654048000</v>
      </c>
      <c r="H39" s="31">
        <f>IF(ISNUMBER('Неочищенные данные'!G41), 'Неочищенные данные'!G41 * 1000, SUBSTITUTE((SUBSTITUTE('Неочищенные данные'!G41, " ", "")), ",", ".") * 1000)</f>
        <v>201848718000</v>
      </c>
      <c r="I39" s="31">
        <f>IF(ISNUMBER('Неочищенные данные'!H41), 'Неочищенные данные'!H41 * 1000, SUBSTITUTE((SUBSTITUTE('Неочищенные данные'!H41, " ", "")), ",", ".") * 1000)</f>
        <v>4699000</v>
      </c>
      <c r="J39" s="31">
        <f>IF(ISNUMBER('Неочищенные данные'!I41), 'Неочищенные данные'!I41 * 1000, SUBSTITUTE((SUBSTITUTE('Неочищенные данные'!I41, " ", "")), ",", ".") * 1000)</f>
        <v>369824882000</v>
      </c>
      <c r="K39" s="31">
        <f>IF(ISNUMBER('Неочищенные данные'!J41), 'Неочищенные данные'!J41 * 1000, SUBSTITUTE((SUBSTITUTE('Неочищенные данные'!J41, " ", "")), ",", ".") * 1000)</f>
        <v>368835984000</v>
      </c>
      <c r="L39" s="31">
        <f>IF(ISNUMBER('Неочищенные данные'!K41), 'Неочищенные данные'!K41 * 1000, SUBSTITUTE((SUBSTITUTE('Неочищенные данные'!K41, " ", "")), ",", ".") * 1000)</f>
        <v>142829166000</v>
      </c>
      <c r="M39" s="31">
        <f>IF(ISNUMBER('Неочищенные данные'!L41), 'Неочищенные данные'!L41 * 1000, SUBSTITUTE((SUBSTITUTE('Неочищенные данные'!L41, " ", "")), ",", ".") * 1000)</f>
        <v>819063000</v>
      </c>
      <c r="N39" s="31">
        <f>IF(ISNUMBER('Неочищенные данные'!M41), 'Неочищенные данные'!M41 * 1000, SUBSTITUTE((SUBSTITUTE('Неочищенные данные'!M41, " ", "")), ",", ".") * 1000)</f>
        <v>4709299000</v>
      </c>
      <c r="O39" s="31">
        <f>IF(ISNUMBER('Неочищенные данные'!N41), 'Неочищенные данные'!N41 * 1000, SUBSTITUTE((SUBSTITUTE('Неочищенные данные'!N41, " ", "")), ",", ".") * 1000)</f>
        <v>7197026000</v>
      </c>
      <c r="P39" s="1">
        <f>VLOOKUP(YEAR(B39), 'ИПЦ ГКС'!$B$5:$D$34, 3, TRUE)</f>
        <v>2.4</v>
      </c>
      <c r="Q39" s="32">
        <f>VLOOKUP(B39, RUONIA!A39:B2504, 2, FALSE)</f>
        <v>5.83</v>
      </c>
      <c r="R39" s="1">
        <f>VLOOKUP(B39, Treasury!$D$1:$G$3498, 2, FALSE)</f>
        <v>1.44</v>
      </c>
      <c r="S39" s="1">
        <f>VLOOKUP(B39, Treasury!$D$1:$G$3498, 3, FALSE)</f>
        <v>1.43</v>
      </c>
      <c r="T39" s="1">
        <f>VLOOKUP(B39, Treasury!$D$1:$G$3498, 4, FALSE)</f>
        <v>1.61</v>
      </c>
      <c r="U39" s="1">
        <f>VLOOKUP(B39, 'OFZ Yield'!$A:$M, 5, FALSE)</f>
        <v>5.3</v>
      </c>
      <c r="V39" s="1">
        <f>VLOOKUP(B39, 'OFZ Yield'!$A:$M, 7, FALSE)</f>
        <v>5.55</v>
      </c>
      <c r="W39" s="1">
        <f>VLOOKUP(B39, 'OFZ Yield'!$A:$M, 9, FALSE)</f>
        <v>5.94</v>
      </c>
      <c r="X39" s="1" t="str">
        <f>VLOOKUP(B39, IMOEX!$A$1:$B$3284, 2, FALSE)</f>
        <v>3.110,05</v>
      </c>
      <c r="Y39" s="1">
        <f t="shared" si="4"/>
        <v>0.005734564046</v>
      </c>
      <c r="Z39" s="1">
        <f t="shared" si="5"/>
        <v>2.589281254</v>
      </c>
      <c r="AA39" s="1">
        <f>IFNA(VLOOKUP(A39, 'Неочищенные данные'!A41:AI475, 35, False), 0)</f>
        <v>1</v>
      </c>
      <c r="AB39" s="1">
        <f t="shared" si="6"/>
        <v>1</v>
      </c>
    </row>
    <row r="40" ht="15.75" customHeight="1">
      <c r="A40" s="27" t="s">
        <v>70</v>
      </c>
      <c r="B40" s="28">
        <v>43551.0</v>
      </c>
      <c r="C40" s="27" t="s">
        <v>59</v>
      </c>
      <c r="D40" s="29">
        <f>IFNA(VLOOKUP(C40, 'Рейтинг'!$A$2:$C$22, 3, FALSE), VLOOKUP(C40, 'Рейтинг'!$B$2:$C$22, 2, FALSE))</f>
        <v>0</v>
      </c>
      <c r="E40" s="31">
        <f>IF(ISNUMBER('Неочищенные данные'!D42), 'Неочищенные данные'!D42 * 1000, SUBSTITUTE((SUBSTITUTE('Неочищенные данные'!D42, " ", "")), ",", ".") * 1000)</f>
        <v>8711064000</v>
      </c>
      <c r="F40" s="31">
        <f>IF(ISNUMBER('Неочищенные данные'!E42), 'Неочищенные данные'!E42 * 1000, SUBSTITUTE((SUBSTITUTE('Неочищенные данные'!E42, " ", "")), ",", ".") * 1000)</f>
        <v>191459194000</v>
      </c>
      <c r="G40" s="31">
        <f>IF(ISNUMBER('Неочищенные данные'!F42), 'Неочищенные данные'!F42 * 1000, SUBSTITUTE((SUBSTITUTE('Неочищенные данные'!F42, " ", "")), ",", ".") * 1000)</f>
        <v>484301164000</v>
      </c>
      <c r="H40" s="31">
        <f>IF(ISNUMBER('Неочищенные данные'!G42), 'Неочищенные данные'!G42 * 1000, SUBSTITUTE((SUBSTITUTE('Неочищенные данные'!G42, " ", "")), ",", ".") * 1000)</f>
        <v>208732322000</v>
      </c>
      <c r="I40" s="31">
        <f>IF(ISNUMBER('Неочищенные данные'!H42), 'Неочищенные данные'!H42 * 1000, SUBSTITUTE((SUBSTITUTE('Неочищенные данные'!H42, " ", "")), ",", ".") * 1000)</f>
        <v>3567000</v>
      </c>
      <c r="J40" s="31">
        <f>IF(ISNUMBER('Неочищенные данные'!I42), 'Неочищенные данные'!I42 * 1000, SUBSTITUTE((SUBSTITUTE('Неочищенные данные'!I42, " ", "")), ",", ".") * 1000)</f>
        <v>359498046000</v>
      </c>
      <c r="K40" s="31">
        <f>IF(ISNUMBER('Неочищенные данные'!J42), 'Неочищенные данные'!J42 * 1000, SUBSTITUTE((SUBSTITUTE('Неочищенные данные'!J42, " ", "")), ",", ".") * 1000)</f>
        <v>358558957000</v>
      </c>
      <c r="L40" s="31">
        <f>IF(ISNUMBER('Неочищенные данные'!K42), 'Неочищенные данные'!K42 * 1000, SUBSTITUTE((SUBSTITUTE('Неочищенные данные'!K42, " ", "")), ",", ".") * 1000)</f>
        <v>124803118000</v>
      </c>
      <c r="M40" s="31">
        <f>IF(ISNUMBER('Неочищенные данные'!L42), 'Неочищенные данные'!L42 * 1000, SUBSTITUTE((SUBSTITUTE('Неочищенные данные'!L42, " ", "")), ",", ".") * 1000)</f>
        <v>5323290000</v>
      </c>
      <c r="N40" s="31">
        <f>IF(ISNUMBER('Неочищенные данные'!M42), 'Неочищенные данные'!M42 * 1000, SUBSTITUTE((SUBSTITUTE('Неочищенные данные'!M42, " ", "")), ",", ".") * 1000)</f>
        <v>7327037000</v>
      </c>
      <c r="O40" s="31">
        <f>IF(ISNUMBER('Неочищенные данные'!N42), 'Неочищенные данные'!N42 * 1000, SUBSTITUTE((SUBSTITUTE('Неочищенные данные'!N42, " ", "")), ",", ".") * 1000)</f>
        <v>5009963000</v>
      </c>
      <c r="P40" s="1">
        <f>VLOOKUP(YEAR(B40), 'ИПЦ ГКС'!$B$5:$D$34, 3, TRUE)</f>
        <v>3.04</v>
      </c>
      <c r="Q40" s="32">
        <f>VLOOKUP(B40, RUONIA!A40:B2505, 2, FALSE)</f>
        <v>7.63</v>
      </c>
      <c r="R40" s="1">
        <f>VLOOKUP(B40, Treasury!$D$1:$G$3498, 2, FALSE)</f>
        <v>2.22</v>
      </c>
      <c r="S40" s="1">
        <f>VLOOKUP(B40, Treasury!$D$1:$G$3498, 3, FALSE)</f>
        <v>2.18</v>
      </c>
      <c r="T40" s="1">
        <f>VLOOKUP(B40, Treasury!$D$1:$G$3498, 4, FALSE)</f>
        <v>2.39</v>
      </c>
      <c r="U40" s="1">
        <f>VLOOKUP(B40, 'OFZ Yield'!$A:$M, 5, FALSE)</f>
        <v>7.5</v>
      </c>
      <c r="V40" s="1">
        <f>VLOOKUP(B40, 'OFZ Yield'!$A:$M, 7, FALSE)</f>
        <v>7.84</v>
      </c>
      <c r="W40" s="1">
        <f>VLOOKUP(B40, 'OFZ Yield'!$A:$M, 9, FALSE)</f>
        <v>8.13</v>
      </c>
      <c r="X40" s="1" t="str">
        <f>VLOOKUP(B40, IMOEX!$A$1:$B$3284, 2, FALSE)</f>
        <v>2.487,48</v>
      </c>
      <c r="Y40" s="1">
        <f t="shared" si="4"/>
        <v>0.04265350165</v>
      </c>
      <c r="Z40" s="1">
        <f t="shared" si="5"/>
        <v>2.88052135</v>
      </c>
      <c r="AA40" s="1">
        <f>IFNA(VLOOKUP(A40, 'Неочищенные данные'!A42:AI476, 35, False), 0)</f>
        <v>1</v>
      </c>
      <c r="AB40" s="1">
        <f t="shared" si="6"/>
        <v>1</v>
      </c>
    </row>
    <row r="41" ht="15.75" customHeight="1">
      <c r="A41" s="27" t="s">
        <v>70</v>
      </c>
      <c r="B41" s="28">
        <v>43187.0</v>
      </c>
      <c r="C41" s="27" t="s">
        <v>59</v>
      </c>
      <c r="D41" s="29">
        <f>IFNA(VLOOKUP(C41, 'Рейтинг'!$A$2:$C$22, 3, FALSE), VLOOKUP(C41, 'Рейтинг'!$B$2:$C$22, 2, FALSE))</f>
        <v>0</v>
      </c>
      <c r="E41" s="31">
        <f>IF(ISNUMBER('Неочищенные данные'!D43), 'Неочищенные данные'!D43 * 1000, SUBSTITUTE((SUBSTITUTE('Неочищенные данные'!D43, " ", "")), ",", ".") * 1000)</f>
        <v>4977576000</v>
      </c>
      <c r="F41" s="31">
        <f>IF(ISNUMBER('Неочищенные данные'!E43), 'Неочищенные данные'!E43 * 1000, SUBSTITUTE((SUBSTITUTE('Неочищенные данные'!E43, " ", "")), ",", ".") * 1000)</f>
        <v>199333209000</v>
      </c>
      <c r="G41" s="31">
        <f>IF(ISNUMBER('Неочищенные данные'!F43), 'Неочищенные данные'!F43 * 1000, SUBSTITUTE((SUBSTITUTE('Неочищенные данные'!F43, " ", "")), ",", ".") * 1000)</f>
        <v>445690146000</v>
      </c>
      <c r="H41" s="31">
        <f>IF(ISNUMBER('Неочищенные данные'!G43), 'Неочищенные данные'!G43 * 1000, SUBSTITUTE((SUBSTITUTE('Неочищенные данные'!G43, " ", "")), ",", ".") * 1000)</f>
        <v>220661943000</v>
      </c>
      <c r="I41" s="31">
        <f>IF(ISNUMBER('Неочищенные данные'!H43), 'Неочищенные данные'!H43 * 1000, SUBSTITUTE((SUBSTITUTE('Неочищенные данные'!H43, " ", "")), ",", ".") * 1000)</f>
        <v>1272000</v>
      </c>
      <c r="J41" s="31">
        <f>IF(ISNUMBER('Неочищенные данные'!I43), 'Неочищенные данные'!I43 * 1000, SUBSTITUTE((SUBSTITUTE('Неочищенные данные'!I43, " ", "")), ",", ".") * 1000)</f>
        <v>330150700000</v>
      </c>
      <c r="K41" s="31">
        <f>IF(ISNUMBER('Неочищенные данные'!J43), 'Неочищенные данные'!J43 * 1000, SUBSTITUTE((SUBSTITUTE('Неочищенные данные'!J43, " ", "")), ",", ".") * 1000)</f>
        <v>328315832000</v>
      </c>
      <c r="L41" s="31">
        <f>IF(ISNUMBER('Неочищенные данные'!K43), 'Неочищенные данные'!K43 * 1000, SUBSTITUTE((SUBSTITUTE('Неочищенные данные'!K43, " ", "")), ",", ".") * 1000)</f>
        <v>115539446000</v>
      </c>
      <c r="M41" s="31">
        <f>IF(ISNUMBER('Неочищенные данные'!L43), 'Неочищенные данные'!L43 * 1000, SUBSTITUTE((SUBSTITUTE('Неочищенные данные'!L43, " ", "")), ",", ".") * 1000)</f>
        <v>10735200000</v>
      </c>
      <c r="N41" s="31">
        <f>IF(ISNUMBER('Неочищенные данные'!M43), 'Неочищенные данные'!M43 * 1000, SUBSTITUTE((SUBSTITUTE('Неочищенные данные'!M43, " ", "")), ",", ".") * 1000)</f>
        <v>4578033000</v>
      </c>
      <c r="O41" s="31">
        <f>IF(ISNUMBER('Неочищенные данные'!N43), 'Неочищенные данные'!N43 * 1000, SUBSTITUTE((SUBSTITUTE('Неочищенные данные'!N43, " ", "")), ",", ".") * 1000)</f>
        <v>4587668000</v>
      </c>
      <c r="P41" s="1">
        <f>VLOOKUP(YEAR(B41), 'ИПЦ ГКС'!$B$5:$D$34, 3, TRUE)</f>
        <v>4.26</v>
      </c>
      <c r="Q41" s="32">
        <f>VLOOKUP(B41, RUONIA!A41:B2506, 2, FALSE)</f>
        <v>6.88</v>
      </c>
      <c r="R41" s="1">
        <f>VLOOKUP(B41, Treasury!$D$1:$G$3498, 2, FALSE)</f>
        <v>2.28</v>
      </c>
      <c r="S41" s="1">
        <f>VLOOKUP(B41, Treasury!$D$1:$G$3498, 3, FALSE)</f>
        <v>2.59</v>
      </c>
      <c r="T41" s="1">
        <f>VLOOKUP(B41, Treasury!$D$1:$G$3498, 4, FALSE)</f>
        <v>2.77</v>
      </c>
      <c r="U41" s="1">
        <f>VLOOKUP(B41, 'OFZ Yield'!$A:$M, 5, FALSE)</f>
        <v>6.2</v>
      </c>
      <c r="V41" s="1">
        <f>VLOOKUP(B41, 'OFZ Yield'!$A:$M, 7, FALSE)</f>
        <v>6.43</v>
      </c>
      <c r="W41" s="1">
        <f>VLOOKUP(B41, 'OFZ Yield'!$A:$M, 9, FALSE)</f>
        <v>6.85</v>
      </c>
      <c r="X41" s="1" t="str">
        <f>VLOOKUP(B41, IMOEX!$A$1:$B$3284, 2, FALSE)</f>
        <v>2.249,23</v>
      </c>
      <c r="Y41" s="1">
        <f t="shared" si="4"/>
        <v>0.0929137223</v>
      </c>
      <c r="Z41" s="1">
        <f t="shared" si="5"/>
        <v>2.857471724</v>
      </c>
      <c r="AA41" s="1">
        <f>IFNA(VLOOKUP(A41, 'Неочищенные данные'!A43:AI477, 35, False), 0)</f>
        <v>1</v>
      </c>
      <c r="AB41" s="1">
        <f t="shared" si="6"/>
        <v>1</v>
      </c>
    </row>
    <row r="42" ht="15.75" customHeight="1">
      <c r="A42" s="27" t="s">
        <v>70</v>
      </c>
      <c r="B42" s="28">
        <v>42907.0</v>
      </c>
      <c r="C42" s="27" t="s">
        <v>59</v>
      </c>
      <c r="D42" s="29">
        <f>IFNA(VLOOKUP(C42, 'Рейтинг'!$A$2:$C$22, 3, FALSE), VLOOKUP(C42, 'Рейтинг'!$B$2:$C$22, 2, FALSE))</f>
        <v>0</v>
      </c>
      <c r="E42" s="31">
        <f>IF(ISNUMBER('Неочищенные данные'!D44), 'Неочищенные данные'!D44 * 1000, SUBSTITUTE((SUBSTITUTE('Неочищенные данные'!D44, " ", "")), ",", ".") * 1000)</f>
        <v>3658154000</v>
      </c>
      <c r="F42" s="31">
        <f>IF(ISNUMBER('Неочищенные данные'!E44), 'Неочищенные данные'!E44 * 1000, SUBSTITUTE((SUBSTITUTE('Неочищенные данные'!E44, " ", "")), ",", ".") * 1000)</f>
        <v>125262433000</v>
      </c>
      <c r="G42" s="31">
        <f>IF(ISNUMBER('Неочищенные данные'!F44), 'Неочищенные данные'!F44 * 1000, SUBSTITUTE((SUBSTITUTE('Неочищенные данные'!F44, " ", "")), ",", ".") * 1000)</f>
        <v>410947737000</v>
      </c>
      <c r="H42" s="31">
        <f>IF(ISNUMBER('Неочищенные данные'!G44), 'Неочищенные данные'!G44 * 1000, SUBSTITUTE((SUBSTITUTE('Неочищенные данные'!G44, " ", "")), ",", ".") * 1000)</f>
        <v>212595517000</v>
      </c>
      <c r="I42" s="31">
        <f>IF(ISNUMBER('Неочищенные данные'!H44), 'Неочищенные данные'!H44 * 1000, SUBSTITUTE((SUBSTITUTE('Неочищенные данные'!H44, " ", "")), ",", ".") * 1000)</f>
        <v>790000</v>
      </c>
      <c r="J42" s="31">
        <f>IF(ISNUMBER('Неочищенные данные'!I44), 'Неочищенные данные'!I44 * 1000, SUBSTITUTE((SUBSTITUTE('Неочищенные данные'!I44, " ", "")), ",", ".") * 1000)</f>
        <v>315550299000</v>
      </c>
      <c r="K42" s="31">
        <f>IF(ISNUMBER('Неочищенные данные'!J44), 'Неочищенные данные'!J44 * 1000, SUBSTITUTE((SUBSTITUTE('Неочищенные данные'!J44, " ", "")), ",", ".") * 1000)</f>
        <v>313799366000</v>
      </c>
      <c r="L42" s="31">
        <f>IF(ISNUMBER('Неочищенные данные'!K44), 'Неочищенные данные'!K44 * 1000, SUBSTITUTE((SUBSTITUTE('Неочищенные данные'!K44, " ", "")), ",", ".") * 1000)</f>
        <v>95397438000</v>
      </c>
      <c r="M42" s="31">
        <f>IF(ISNUMBER('Неочищенные данные'!L44), 'Неочищенные данные'!L44 * 1000, SUBSTITUTE((SUBSTITUTE('Неочищенные данные'!L44, " ", "")), ",", ".") * 1000)</f>
        <v>3386803000</v>
      </c>
      <c r="N42" s="31">
        <f>IF(ISNUMBER('Неочищенные данные'!M44), 'Неочищенные данные'!M44 * 1000, SUBSTITUTE((SUBSTITUTE('Неочищенные данные'!M44, " ", "")), ",", ".") * 1000)</f>
        <v>5493265000</v>
      </c>
      <c r="O42" s="31">
        <f>IF(ISNUMBER('Неочищенные данные'!N44), 'Неочищенные данные'!N44 * 1000, SUBSTITUTE((SUBSTITUTE('Неочищенные данные'!N44, " ", "")), ",", ".") * 1000)</f>
        <v>4267364000</v>
      </c>
      <c r="P42" s="1">
        <f>VLOOKUP(YEAR(B42), 'ИПЦ ГКС'!$B$5:$D$34, 3, TRUE)</f>
        <v>2.51</v>
      </c>
      <c r="Q42" s="32">
        <f>VLOOKUP(B42, RUONIA!A42:B2507, 2, FALSE)</f>
        <v>8.99</v>
      </c>
      <c r="R42" s="1">
        <f>VLOOKUP(B42, Treasury!$D$1:$G$3498, 2, FALSE)</f>
        <v>1.36</v>
      </c>
      <c r="S42" s="1">
        <f>VLOOKUP(B42, Treasury!$D$1:$G$3498, 3, FALSE)</f>
        <v>1.78</v>
      </c>
      <c r="T42" s="1">
        <f>VLOOKUP(B42, Treasury!$D$1:$G$3498, 4, FALSE)</f>
        <v>2.16</v>
      </c>
      <c r="U42" s="1">
        <f>VLOOKUP(B42, 'OFZ Yield'!$A:$M, 5, FALSE)</f>
        <v>8</v>
      </c>
      <c r="V42" s="1">
        <f>VLOOKUP(B42, 'OFZ Yield'!$A:$M, 7, FALSE)</f>
        <v>7.97</v>
      </c>
      <c r="W42" s="1">
        <f>VLOOKUP(B42, 'OFZ Yield'!$A:$M, 9, FALSE)</f>
        <v>7.89</v>
      </c>
      <c r="X42" s="1" t="str">
        <f>VLOOKUP(B42, IMOEX!$A$1:$B$3284, 2, FALSE)</f>
        <v>1.850,81</v>
      </c>
      <c r="Y42" s="1">
        <f t="shared" si="4"/>
        <v>0.03550203308</v>
      </c>
      <c r="Z42" s="1">
        <f t="shared" si="5"/>
        <v>3.307743956</v>
      </c>
      <c r="AA42" s="1">
        <f>IFNA(VLOOKUP(A42, 'Неочищенные данные'!A44:AI478, 35, False), 0)</f>
        <v>1</v>
      </c>
      <c r="AB42" s="1">
        <f t="shared" si="6"/>
        <v>1</v>
      </c>
    </row>
    <row r="43" ht="15.75" customHeight="1">
      <c r="A43" s="27" t="s">
        <v>70</v>
      </c>
      <c r="B43" s="28">
        <v>42755.0</v>
      </c>
      <c r="C43" s="27" t="s">
        <v>36</v>
      </c>
      <c r="D43" s="29">
        <f>IFNA(VLOOKUP(C43, 'Рейтинг'!$A$2:$C$22, 3, FALSE), VLOOKUP(C43, 'Рейтинг'!$B$2:$C$22, 2, FALSE))</f>
        <v>0</v>
      </c>
      <c r="E43" s="31">
        <f>IF(ISNUMBER('Неочищенные данные'!D45), 'Неочищенные данные'!D45 * 1, SUBSTITUTE((SUBSTITUTE('Неочищенные данные'!D45, " ", "")), ",", ".") * 1000)</f>
        <v>32302000000</v>
      </c>
      <c r="F43" s="31">
        <f>IF(ISNUMBER('Неочищенные данные'!E45), 'Неочищенные данные'!E45 * 1000, SUBSTITUTE((SUBSTITUTE('Неочищенные данные'!E45, " ", "")), ",", ".") * 1000)</f>
        <v>386919469000</v>
      </c>
      <c r="G43" s="31">
        <f>IF(ISNUMBER('Неочищенные данные'!F45), 'Неочищенные данные'!F45 * 1000, SUBSTITUTE((SUBSTITUTE('Неочищенные данные'!F45, " ", "")), ",", ".") * 1000)</f>
        <v>415091321000</v>
      </c>
      <c r="H43" s="31">
        <f>IF(ISNUMBER('Неочищенные данные'!G45), 'Неочищенные данные'!G45 * 1000, SUBSTITUTE((SUBSTITUTE('Неочищенные данные'!G45, " ", "")), ",", ".") * 1000)</f>
        <v>3807000000</v>
      </c>
      <c r="I43" s="31">
        <f>IF(ISNUMBER('Неочищенные данные'!H45), 'Неочищенные данные'!H45 * 1000, SUBSTITUTE((SUBSTITUTE('Неочищенные данные'!H45, " ", "")), ",", ".") * 1000)</f>
        <v>2673608000</v>
      </c>
      <c r="J43" s="31">
        <f>IF(ISNUMBER('Неочищенные данные'!I45), 'Неочищенные данные'!I45 * 1000, SUBSTITUTE((SUBSTITUTE('Неочищенные данные'!I45, " ", "")), ",", ".") * 1000)</f>
        <v>315644708000</v>
      </c>
      <c r="K43" s="31">
        <f>IF(ISNUMBER('Неочищенные данные'!J45), 'Неочищенные данные'!J45 * 1000, SUBSTITUTE((SUBSTITUTE('Неочищенные данные'!J45, " ", "")), ",", ".") * 1000)</f>
        <v>312971000000</v>
      </c>
      <c r="L43" s="31">
        <f>IF(ISNUMBER('Неочищенные данные'!K45), 'Неочищенные данные'!K45 * 1000, SUBSTITUTE((SUBSTITUTE('Неочищенные данные'!K45, " ", "")), ",", ".") * 1000)</f>
        <v>95565000000</v>
      </c>
      <c r="M43" s="31">
        <f>IF(ISNUMBER('Неочищенные данные'!L45), 'Неочищенные данные'!L45 * 1000, SUBSTITUTE((SUBSTITUTE('Неочищенные данные'!L45, " ", "")), ",", ".") * 1000)</f>
        <v>45279000</v>
      </c>
      <c r="N43" s="31">
        <f>IF(ISNUMBER('Неочищенные данные'!M45), 'Неочищенные данные'!M45 * 1000, SUBSTITUTE((SUBSTITUTE('Неочищенные данные'!M45, " ", "")), ",", ".") * 1000)</f>
        <v>19432000000</v>
      </c>
      <c r="O43" s="31">
        <f>IF(ISNUMBER('Неочищенные данные'!N45), 'Неочищенные данные'!N45 * 1000, SUBSTITUTE((SUBSTITUTE('Неочищенные данные'!N45, " ", "")), ",", ".") * 1000)</f>
        <v>16224000000</v>
      </c>
      <c r="P43" s="1">
        <f>VLOOKUP(YEAR(B43), 'ИПЦ ГКС'!$B$5:$D$34, 3, TRUE)</f>
        <v>2.51</v>
      </c>
      <c r="Q43" s="32">
        <f>VLOOKUP(B43, RUONIA!A43:B2508, 2, FALSE)</f>
        <v>10.1</v>
      </c>
      <c r="R43" s="1">
        <f>VLOOKUP(B43, Treasury!$D$1:$G$3498, 2, FALSE)</f>
        <v>1.2</v>
      </c>
      <c r="S43" s="1">
        <f>VLOOKUP(B43, Treasury!$D$1:$G$3498, 3, FALSE)</f>
        <v>1.95</v>
      </c>
      <c r="T43" s="1">
        <f>VLOOKUP(B43, Treasury!$D$1:$G$3498, 4, FALSE)</f>
        <v>2.48</v>
      </c>
      <c r="U43" s="1">
        <f>VLOOKUP(B43, 'OFZ Yield'!$A:$M, 5, FALSE)</f>
        <v>8.36</v>
      </c>
      <c r="V43" s="1">
        <f>VLOOKUP(B43, 'OFZ Yield'!$A:$M, 7, FALSE)</f>
        <v>7.93</v>
      </c>
      <c r="W43" s="1">
        <f>VLOOKUP(B43, 'OFZ Yield'!$A:$M, 9, FALSE)</f>
        <v>7.98</v>
      </c>
      <c r="X43" s="1" t="str">
        <f>VLOOKUP(B43, IMOEX!$A$1:$B$3284, 2, FALSE)</f>
        <v>2.159,96</v>
      </c>
      <c r="Y43" s="1">
        <f t="shared" si="4"/>
        <v>0.0004738031706</v>
      </c>
      <c r="Z43" s="1">
        <f t="shared" si="5"/>
        <v>3.302932119</v>
      </c>
      <c r="AA43" s="1">
        <f>IFNA(VLOOKUP(A43, 'Неочищенные данные'!A45:AI479, 35, False), 0)</f>
        <v>1</v>
      </c>
      <c r="AB43" s="1">
        <f t="shared" si="6"/>
        <v>1</v>
      </c>
    </row>
    <row r="44" ht="15.75" customHeight="1">
      <c r="A44" s="27" t="s">
        <v>70</v>
      </c>
      <c r="B44" s="28">
        <v>42389.0</v>
      </c>
      <c r="C44" s="27" t="s">
        <v>36</v>
      </c>
      <c r="D44" s="29">
        <f>IFNA(VLOOKUP(C44, 'Рейтинг'!$A$2:$C$22, 3, FALSE), VLOOKUP(C44, 'Рейтинг'!$B$2:$C$22, 2, FALSE))</f>
        <v>0</v>
      </c>
      <c r="E44" s="31">
        <f>IF(ISNUMBER('Неочищенные данные'!D46), 'Неочищенные данные'!D46 * 1000, SUBSTITUTE((SUBSTITUTE('Неочищенные данные'!D46, " ", "")), ",", ".") * 1000)</f>
        <v>15999000000</v>
      </c>
      <c r="F44" s="31">
        <f>IF(ISNUMBER('Неочищенные данные'!E46), 'Неочищенные данные'!E46 * 1000, SUBSTITUTE((SUBSTITUTE('Неочищенные данные'!E46, " ", "")), ",", ".") * 1000)</f>
        <v>365089493000</v>
      </c>
      <c r="G44" s="31">
        <f>IF(ISNUMBER('Неочищенные данные'!F46), 'Неочищенные данные'!F46 * 1000, SUBSTITUTE((SUBSTITUTE('Неочищенные данные'!F46, " ", "")), ",", ".") * 1000)</f>
        <v>374660031000</v>
      </c>
      <c r="H44" s="31">
        <f>IF(ISNUMBER('Неочищенные данные'!G46), 'Неочищенные данные'!G46 * 1000, SUBSTITUTE((SUBSTITUTE('Неочищенные данные'!G46, " ", "")), ",", ".") * 1000)</f>
        <v>0</v>
      </c>
      <c r="I44" s="31">
        <f>IF(ISNUMBER('Неочищенные данные'!H46), 'Неочищенные данные'!H46 * 1000, SUBSTITUTE((SUBSTITUTE('Неочищенные данные'!H46, " ", "")), ",", ".") * 1000)</f>
        <v>0</v>
      </c>
      <c r="J44" s="31">
        <f>IF(ISNUMBER('Неочищенные данные'!I46), 'Неочищенные данные'!I46 * 1000, SUBSTITUTE((SUBSTITUTE('Неочищенные данные'!I46, " ", "")), ",", ".") * 1000)</f>
        <v>301698759000</v>
      </c>
      <c r="K44" s="31">
        <f>IF(ISNUMBER('Неочищенные данные'!J46), 'Неочищенные данные'!J46 * 1000, SUBSTITUTE((SUBSTITUTE('Неочищенные данные'!J46, " ", "")), ",", ".") * 1000)</f>
        <v>301204000000</v>
      </c>
      <c r="L44" s="31">
        <f>IF(ISNUMBER('Неочищенные данные'!K46), 'Неочищенные данные'!K46 * 1000, SUBSTITUTE((SUBSTITUTE('Неочищенные данные'!K46, " ", "")), ",", ".") * 1000)</f>
        <v>50321000000</v>
      </c>
      <c r="M44" s="31">
        <f>IF(ISNUMBER('Неочищенные данные'!L46), 'Неочищенные данные'!L46 * 1000, SUBSTITUTE((SUBSTITUTE('Неочищенные данные'!L46, " ", "")), ",", ".") * 1000)</f>
        <v>3014000000</v>
      </c>
      <c r="N44" s="31">
        <f>IF(ISNUMBER('Неочищенные данные'!M46), 'Неочищенные данные'!M46 * 1000, SUBSTITUTE((SUBSTITUTE('Неочищенные данные'!M46, " ", "")), ",", ".") * 1000)</f>
        <v>18702000000</v>
      </c>
      <c r="O44" s="31">
        <f>IF(ISNUMBER('Неочищенные данные'!N46), 'Неочищенные данные'!N46 * 1000, SUBSTITUTE((SUBSTITUTE('Неочищенные данные'!N46, " ", "")), ",", ".") * 1000)</f>
        <v>14750000000</v>
      </c>
      <c r="P44" s="1">
        <f>VLOOKUP(YEAR(B44), 'ИПЦ ГКС'!$B$5:$D$34, 3, TRUE)</f>
        <v>5.39</v>
      </c>
      <c r="Q44" s="32">
        <f>VLOOKUP(B44, RUONIA!A44:B2509, 2, FALSE)</f>
        <v>11.1</v>
      </c>
      <c r="R44" s="1">
        <f>VLOOKUP(B44, Treasury!$D$1:$G$3498, 2, FALSE)</f>
        <v>0.85</v>
      </c>
      <c r="S44" s="1">
        <f>VLOOKUP(B44, Treasury!$D$1:$G$3498, 3, FALSE)</f>
        <v>1.44</v>
      </c>
      <c r="T44" s="1">
        <f>VLOOKUP(B44, Treasury!$D$1:$G$3498, 4, FALSE)</f>
        <v>2.01</v>
      </c>
      <c r="U44" s="1">
        <f>VLOOKUP(B44, 'OFZ Yield'!$A:$M, 5, FALSE)</f>
        <v>10.56</v>
      </c>
      <c r="V44" s="1">
        <f>VLOOKUP(B44, 'OFZ Yield'!$A:$M, 7, FALSE)</f>
        <v>10.8</v>
      </c>
      <c r="W44" s="1">
        <f>VLOOKUP(B44, 'OFZ Yield'!$A:$M, 9, FALSE)</f>
        <v>10.91</v>
      </c>
      <c r="X44" s="1" t="str">
        <f>VLOOKUP(B44, IMOEX!$A$1:$B$3284, 2, FALSE)</f>
        <v>1.630,39</v>
      </c>
      <c r="Y44" s="1">
        <f t="shared" si="4"/>
        <v>0.05989547108</v>
      </c>
      <c r="Z44" s="1">
        <f t="shared" si="5"/>
        <v>5.995484172</v>
      </c>
      <c r="AA44" s="1">
        <f>IFNA(VLOOKUP(A44, 'Неочищенные данные'!A46:AI480, 35, False), 0)</f>
        <v>1</v>
      </c>
      <c r="AB44" s="1">
        <f t="shared" si="6"/>
        <v>0</v>
      </c>
    </row>
    <row r="45" ht="15.75" customHeight="1">
      <c r="A45" s="27" t="s">
        <v>70</v>
      </c>
      <c r="B45" s="28">
        <v>42074.0</v>
      </c>
      <c r="C45" s="27" t="s">
        <v>36</v>
      </c>
      <c r="D45" s="29">
        <f>IFNA(VLOOKUP(C45, 'Рейтинг'!$A$2:$C$22, 3, FALSE), VLOOKUP(C45, 'Рейтинг'!$B$2:$C$22, 2, FALSE))</f>
        <v>0</v>
      </c>
      <c r="E45" s="31">
        <f>IF(ISNUMBER('Неочищенные данные'!D47), 'Неочищенные данные'!D47 * 1000, SUBSTITUTE((SUBSTITUTE('Неочищенные данные'!D47, " ", "")), ",", ".") * 1000)</f>
        <v>1164670000</v>
      </c>
      <c r="F45" s="31">
        <f>IF(ISNUMBER('Неочищенные данные'!E47), 'Неочищенные данные'!E47 * 1000, SUBSTITUTE((SUBSTITUTE('Неочищенные данные'!E47, " ", "")), ",", ".") * 1000)</f>
        <v>357970578000</v>
      </c>
      <c r="G45" s="31">
        <f>IF(ISNUMBER('Неочищенные данные'!F47), 'Неочищенные данные'!F47 * 1000, SUBSTITUTE((SUBSTITUTE('Неочищенные данные'!F47, " ", "")), ",", ".") * 1000)</f>
        <v>362596714000</v>
      </c>
      <c r="H45" s="31">
        <f>IF(ISNUMBER('Неочищенные данные'!G47), 'Неочищенные данные'!G47 * 1000, SUBSTITUTE((SUBSTITUTE('Неочищенные данные'!G47, " ", "")), ",", ".") * 1000)</f>
        <v>0</v>
      </c>
      <c r="I45" s="31">
        <f>IF(ISNUMBER('Неочищенные данные'!H47), 'Неочищенные данные'!H47 * 1000, SUBSTITUTE((SUBSTITUTE('Неочищенные данные'!H47, " ", "")), ",", ".") * 1000)</f>
        <v>257448000</v>
      </c>
      <c r="J45" s="31">
        <f>IF(ISNUMBER('Неочищенные данные'!I47), 'Неочищенные данные'!I47 * 1000, SUBSTITUTE((SUBSTITUTE('Неочищенные данные'!I47, " ", "")), ",", ".") * 1000)</f>
        <v>328734256000</v>
      </c>
      <c r="K45" s="31">
        <f>IF(ISNUMBER('Неочищенные данные'!J47), 'Неочищенные данные'!J47 * 1000, SUBSTITUTE((SUBSTITUTE('Неочищенные данные'!J47, " ", "")), ",", ".") * 1000)</f>
        <v>328476808000</v>
      </c>
      <c r="L45" s="31">
        <f>IF(ISNUMBER('Неочищенные данные'!K47), 'Неочищенные данные'!K47 * 1000, SUBSTITUTE((SUBSTITUTE('Неочищенные данные'!K47, " ", "")), ",", ".") * 1000)</f>
        <v>33862358000</v>
      </c>
      <c r="M45" s="31">
        <f>IF(ISNUMBER('Неочищенные данные'!L47), 'Неочищенные данные'!L47 * 1000, SUBSTITUTE((SUBSTITUTE('Неочищенные данные'!L47, " ", "")), ",", ".") * 1000)</f>
        <v>2316297000</v>
      </c>
      <c r="N45" s="31" t="str">
        <f>IF(ISNUMBER('Неочищенные данные'!M47), 'Неочищенные данные'!M47 * 1000, SUBSTITUTE((SUBSTITUTE('Неочищенные данные'!M47, " ", "")), ",", ".") * 1000)</f>
        <v>#VALUE!</v>
      </c>
      <c r="O45" s="31" t="str">
        <f>IF(ISNUMBER('Неочищенные данные'!N47), 'Неочищенные данные'!N47 * 1000, SUBSTITUTE((SUBSTITUTE('Неочищенные данные'!N47, " ", "")), ",", ".") * 1000)</f>
        <v>#VALUE!</v>
      </c>
      <c r="P45" s="1">
        <f>VLOOKUP(YEAR(B45), 'ИПЦ ГКС'!$B$5:$D$34, 3, TRUE)</f>
        <v>12.91</v>
      </c>
      <c r="Q45" s="32">
        <f>VLOOKUP(B45, RUONIA!A45:B2510, 2, FALSE)</f>
        <v>15.18</v>
      </c>
      <c r="R45" s="1">
        <f>VLOOKUP(B45, Treasury!$D$1:$G$3498, 2, FALSE)</f>
        <v>0.7</v>
      </c>
      <c r="S45" s="1">
        <f>VLOOKUP(B45, Treasury!$D$1:$G$3498, 3, FALSE)</f>
        <v>1.6</v>
      </c>
      <c r="T45" s="1">
        <f>VLOOKUP(B45, Treasury!$D$1:$G$3498, 4, FALSE)</f>
        <v>2.11</v>
      </c>
      <c r="U45" s="1">
        <f>VLOOKUP(B45, 'OFZ Yield'!$A:$M, 5, FALSE)</f>
        <v>13.05</v>
      </c>
      <c r="V45" s="1">
        <f>VLOOKUP(B45, 'OFZ Yield'!$A:$M, 7, FALSE)</f>
        <v>13.46</v>
      </c>
      <c r="W45" s="1">
        <f>VLOOKUP(B45, 'OFZ Yield'!$A:$M, 9, FALSE)</f>
        <v>13.15</v>
      </c>
      <c r="X45" s="1" t="str">
        <f>VLOOKUP(B45, IMOEX!$A$1:$B$3284, 2, FALSE)</f>
        <v>1.671,47</v>
      </c>
      <c r="Y45" s="1">
        <f t="shared" si="4"/>
        <v>0.06840329903</v>
      </c>
      <c r="Z45" s="1">
        <f t="shared" si="5"/>
        <v>9.707955246</v>
      </c>
      <c r="AA45" s="1">
        <f>IFNA(VLOOKUP(A45, 'Неочищенные данные'!A47:AI481, 35, False), 0)</f>
        <v>1</v>
      </c>
      <c r="AB45" s="1">
        <f t="shared" si="6"/>
        <v>0</v>
      </c>
    </row>
    <row r="46" ht="15.75" customHeight="1">
      <c r="A46" s="27" t="s">
        <v>70</v>
      </c>
      <c r="B46" s="28">
        <v>41676.0</v>
      </c>
      <c r="C46" s="27" t="s">
        <v>36</v>
      </c>
      <c r="D46" s="29">
        <f>IFNA(VLOOKUP(C46, 'Рейтинг'!$A$2:$C$22, 3, FALSE), VLOOKUP(C46, 'Рейтинг'!$B$2:$C$22, 2, FALSE))</f>
        <v>0</v>
      </c>
      <c r="E46" s="31">
        <f>IF(ISNUMBER('Неочищенные данные'!D48), 'Неочищенные данные'!D48 * 1000, SUBSTITUTE((SUBSTITUTE('Неочищенные данные'!D48, " ", "")), ",", ".") * 1000)</f>
        <v>1526640000</v>
      </c>
      <c r="F46" s="31">
        <f>IF(ISNUMBER('Неочищенные данные'!E48), 'Неочищенные данные'!E48 * 1000, SUBSTITUTE((SUBSTITUTE('Неочищенные данные'!E48, " ", "")), ",", ".") * 1000)</f>
        <v>405209662000</v>
      </c>
      <c r="G46" s="31">
        <f>IF(ISNUMBER('Неочищенные данные'!F48), 'Неочищенные данные'!F48 * 1000, SUBSTITUTE((SUBSTITUTE('Неочищенные данные'!F48, " ", "")), ",", ".") * 1000)</f>
        <v>416334974000</v>
      </c>
      <c r="H46" s="31">
        <f>IF(ISNUMBER('Неочищенные данные'!G48), 'Неочищенные данные'!G48 * 1000, SUBSTITUTE((SUBSTITUTE('Неочищенные данные'!G48, " ", "")), ",", ".") * 1000)</f>
        <v>0</v>
      </c>
      <c r="I46" s="31">
        <f>IF(ISNUMBER('Неочищенные данные'!H48), 'Неочищенные данные'!H48 * 1000, SUBSTITUTE((SUBSTITUTE('Неочищенные данные'!H48, " ", "")), ",", ".") * 1000)</f>
        <v>1210418000</v>
      </c>
      <c r="J46" s="31">
        <f>IF(ISNUMBER('Неочищенные данные'!I48), 'Неочищенные данные'!I48 * 1000, SUBSTITUTE((SUBSTITUTE('Неочищенные данные'!I48, " ", "")), ",", ".") * 1000)</f>
        <v>379307623000</v>
      </c>
      <c r="K46" s="31">
        <f>IF(ISNUMBER('Неочищенные данные'!J48), 'Неочищенные данные'!J48 * 1000, SUBSTITUTE((SUBSTITUTE('Неочищенные данные'!J48, " ", "")), ",", ".") * 1000)</f>
        <v>378667785000</v>
      </c>
      <c r="L46" s="31">
        <f>IF(ISNUMBER('Неочищенные данные'!K48), 'Неочищенные данные'!K48 * 1000, SUBSTITUTE((SUBSTITUTE('Неочищенные данные'!K48, " ", "")), ",", ".") * 1000)</f>
        <v>34615243000</v>
      </c>
      <c r="M46" s="31">
        <f>IF(ISNUMBER('Неочищенные данные'!L48), 'Неочищенные данные'!L48 * 1000, SUBSTITUTE((SUBSTITUTE('Неочищенные данные'!L48, " ", "")), ",", ".") * 1000)</f>
        <v>2307826000</v>
      </c>
      <c r="N46" s="31" t="str">
        <f>IF(ISNUMBER('Неочищенные данные'!M48), 'Неочищенные данные'!M48 * 1000, SUBSTITUTE((SUBSTITUTE('Неочищенные данные'!M48, " ", "")), ",", ".") * 1000)</f>
        <v>#VALUE!</v>
      </c>
      <c r="O46" s="31" t="str">
        <f>IF(ISNUMBER('Неочищенные данные'!N48), 'Неочищенные данные'!N48 * 1000, SUBSTITUTE((SUBSTITUTE('Неочищенные данные'!N48, " ", "")), ",", ".") * 1000)</f>
        <v>#VALUE!</v>
      </c>
      <c r="P46" s="1">
        <f>VLOOKUP(YEAR(B46), 'ИПЦ ГКС'!$B$5:$D$34, 3, TRUE)</f>
        <v>11.35</v>
      </c>
      <c r="Q46" s="32">
        <f>VLOOKUP(B46, RUONIA!A46:B2511, 2, FALSE)</f>
        <v>5.56</v>
      </c>
      <c r="R46" s="1">
        <f>VLOOKUP(B46, Treasury!$D$1:$G$3498, 2, FALSE)</f>
        <v>0.33</v>
      </c>
      <c r="S46" s="1">
        <f>VLOOKUP(B46, Treasury!$D$1:$G$3498, 3, FALSE)</f>
        <v>1.52</v>
      </c>
      <c r="T46" s="1">
        <f>VLOOKUP(B46, Treasury!$D$1:$G$3498, 4, FALSE)</f>
        <v>2.73</v>
      </c>
      <c r="U46" s="1">
        <f>VLOOKUP(B46, 'OFZ Yield'!$A:$M, 5, FALSE)</f>
        <v>6.35</v>
      </c>
      <c r="V46" s="1">
        <f>VLOOKUP(B46, 'OFZ Yield'!$A:$M, 7, FALSE)</f>
        <v>7.15</v>
      </c>
      <c r="W46" s="1">
        <f>VLOOKUP(B46, 'OFZ Yield'!$A:$M, 9, FALSE)</f>
        <v>7.94</v>
      </c>
      <c r="X46" s="1" t="str">
        <f>VLOOKUP(B46, IMOEX!$A$1:$B$3284, 2, FALSE)</f>
        <v>1.466,70</v>
      </c>
      <c r="Y46" s="1">
        <f t="shared" si="4"/>
        <v>0.06667080165</v>
      </c>
      <c r="Z46" s="1">
        <f t="shared" si="5"/>
        <v>10.95782061</v>
      </c>
      <c r="AA46" s="1">
        <f>IFNA(VLOOKUP(A46, 'Неочищенные данные'!A48:AI482, 35, False), 0)</f>
        <v>0</v>
      </c>
      <c r="AB46" s="1">
        <f t="shared" si="6"/>
        <v>0</v>
      </c>
    </row>
    <row r="47" ht="15.75" customHeight="1">
      <c r="A47" s="27" t="s">
        <v>70</v>
      </c>
      <c r="B47" s="28">
        <v>41288.0</v>
      </c>
      <c r="C47" s="27" t="s">
        <v>36</v>
      </c>
      <c r="D47" s="29">
        <f>IFNA(VLOOKUP(C47, 'Рейтинг'!$A$2:$C$22, 3, FALSE), VLOOKUP(C47, 'Рейтинг'!$B$2:$C$22, 2, FALSE))</f>
        <v>0</v>
      </c>
      <c r="E47" s="31">
        <f>IF(ISNUMBER('Неочищенные данные'!D49), 'Неочищенные данные'!D49 * 1000, SUBSTITUTE((SUBSTITUTE('Неочищенные данные'!D49, " ", "")), ",", ".") * 1000)</f>
        <v>2273632000</v>
      </c>
      <c r="F47" s="31">
        <f>IF(ISNUMBER('Неочищенные данные'!E49), 'Неочищенные данные'!E49 * 1000, SUBSTITUTE((SUBSTITUTE('Неочищенные данные'!E49, " ", "")), ",", ".") * 1000)</f>
        <v>205836265000</v>
      </c>
      <c r="G47" s="31">
        <f>IF(ISNUMBER('Неочищенные данные'!F49), 'Неочищенные данные'!F49 * 1000, SUBSTITUTE((SUBSTITUTE('Неочищенные данные'!F49, " ", "")), ",", ".") * 1000)</f>
        <v>377798177000</v>
      </c>
      <c r="H47" s="31">
        <f>IF(ISNUMBER('Неочищенные данные'!G49), 'Неочищенные данные'!G49 * 1000, SUBSTITUTE((SUBSTITUTE('Неочищенные данные'!G49, " ", "")), ",", ".") * 1000)</f>
        <v>0</v>
      </c>
      <c r="I47" s="31">
        <f>IF(ISNUMBER('Неочищенные данные'!H49), 'Неочищенные данные'!H49 * 1000, SUBSTITUTE((SUBSTITUTE('Неочищенные данные'!H49, " ", "")), ",", ".") * 1000)</f>
        <v>401593000</v>
      </c>
      <c r="J47" s="31">
        <f>IF(ISNUMBER('Неочищенные данные'!I49), 'Неочищенные данные'!I49 * 1000, SUBSTITUTE((SUBSTITUTE('Неочищенные данные'!I49, " ", "")), ",", ".") * 1000)</f>
        <v>344506820000</v>
      </c>
      <c r="K47" s="31">
        <f>IF(ISNUMBER('Неочищенные данные'!J49), 'Неочищенные данные'!J49 * 1000, SUBSTITUTE((SUBSTITUTE('Неочищенные данные'!J49, " ", "")), ",", ".") * 1000)</f>
        <v>344035227000</v>
      </c>
      <c r="L47" s="31">
        <f>IF(ISNUMBER('Неочищенные данные'!K49), 'Неочищенные данные'!K49 * 1000, SUBSTITUTE((SUBSTITUTE('Неочищенные данные'!K49, " ", "")), ",", ".") * 1000)</f>
        <v>33291357000</v>
      </c>
      <c r="M47" s="31">
        <f>IF(ISNUMBER('Неочищенные данные'!L49), 'Неочищенные данные'!L49 * 1000, SUBSTITUTE((SUBSTITUTE('Неочищенные данные'!L49, " ", "")), ",", ".") * 1000)</f>
        <v>-5372528000</v>
      </c>
      <c r="N47" s="31" t="str">
        <f>IF(ISNUMBER('Неочищенные данные'!M49), 'Неочищенные данные'!M49 * 1000, SUBSTITUTE((SUBSTITUTE('Неочищенные данные'!M49, " ", "")), ",", ".") * 1000)</f>
        <v>#VALUE!</v>
      </c>
      <c r="O47" s="31" t="str">
        <f>IF(ISNUMBER('Неочищенные данные'!N49), 'Неочищенные данные'!N49 * 1000, SUBSTITUTE((SUBSTITUTE('Неочищенные данные'!N49, " ", "")), ",", ".") * 1000)</f>
        <v>#VALUE!</v>
      </c>
      <c r="P47" s="1">
        <f>VLOOKUP(YEAR(B47), 'ИПЦ ГКС'!$B$5:$D$34, 3, TRUE)</f>
        <v>6.47</v>
      </c>
      <c r="Q47" s="32">
        <f>VLOOKUP(B47, RUONIA!A47:B2512, 2, FALSE)</f>
        <v>4.98</v>
      </c>
      <c r="R47" s="1">
        <f>VLOOKUP(B47, Treasury!$D$1:$G$3498, 2, FALSE)</f>
        <v>0.26</v>
      </c>
      <c r="S47" s="1">
        <f>VLOOKUP(B47, Treasury!$D$1:$G$3498, 3, FALSE)</f>
        <v>0.78</v>
      </c>
      <c r="T47" s="1">
        <f>VLOOKUP(B47, Treasury!$D$1:$G$3498, 4, FALSE)</f>
        <v>1.89</v>
      </c>
      <c r="U47" s="1">
        <f>VLOOKUP(B47, 'OFZ Yield'!$A:$M, 5, FALSE)</f>
        <v>5.97</v>
      </c>
      <c r="V47" s="1">
        <f>VLOOKUP(B47, 'OFZ Yield'!$A:$M, 7, FALSE)</f>
        <v>6.02</v>
      </c>
      <c r="W47" s="1">
        <f>VLOOKUP(B47, 'OFZ Yield'!$A:$M, 9, FALSE)</f>
        <v>6.44</v>
      </c>
      <c r="X47" s="1" t="str">
        <f>VLOOKUP(B47, IMOEX!$A$1:$B$3284, 2, FALSE)</f>
        <v>1.528,48</v>
      </c>
      <c r="Y47" s="1">
        <f t="shared" si="4"/>
        <v>-0.161379063</v>
      </c>
      <c r="Z47" s="1">
        <f t="shared" si="5"/>
        <v>10.34823603</v>
      </c>
      <c r="AA47" s="1">
        <f>IFNA(VLOOKUP(A47, 'Неочищенные данные'!A49:AI483, 35, False), 0)</f>
        <v>0</v>
      </c>
      <c r="AB47" s="1">
        <f t="shared" si="6"/>
        <v>0</v>
      </c>
    </row>
    <row r="48" ht="15.75" customHeight="1">
      <c r="A48" s="27" t="s">
        <v>70</v>
      </c>
      <c r="B48" s="28">
        <v>40942.0</v>
      </c>
      <c r="C48" s="27" t="s">
        <v>36</v>
      </c>
      <c r="D48" s="29">
        <f>IFNA(VLOOKUP(C48, 'Рейтинг'!$A$2:$C$22, 3, FALSE), VLOOKUP(C48, 'Рейтинг'!$B$2:$C$22, 2, FALSE))</f>
        <v>0</v>
      </c>
      <c r="E48" s="31">
        <f>IF(ISNUMBER('Неочищенные данные'!D50), 'Неочищенные данные'!D50 * 1000, SUBSTITUTE((SUBSTITUTE('Неочищенные данные'!D50, " ", "")), ",", ".") * 1000)</f>
        <v>5759621000</v>
      </c>
      <c r="F48" s="31">
        <f>IF(ISNUMBER('Неочищенные данные'!E50), 'Неочищенные данные'!E50 * 1000, SUBSTITUTE((SUBSTITUTE('Неочищенные данные'!E50, " ", "")), ",", ".") * 1000)</f>
        <v>359470704000</v>
      </c>
      <c r="G48" s="31">
        <f>IF(ISNUMBER('Неочищенные данные'!F50), 'Неочищенные данные'!F50 * 1000, SUBSTITUTE((SUBSTITUTE('Неочищенные данные'!F50, " ", "")), ",", ".") * 1000)</f>
        <v>379528248000</v>
      </c>
      <c r="H48" s="31">
        <f>IF(ISNUMBER('Неочищенные данные'!G50), 'Неочищенные данные'!G50 * 1000, SUBSTITUTE((SUBSTITUTE('Неочищенные данные'!G50, " ", "")), ",", ".") * 1000)</f>
        <v>0</v>
      </c>
      <c r="I48" s="31">
        <f>IF(ISNUMBER('Неочищенные данные'!H50), 'Неочищенные данные'!H50 * 1000, SUBSTITUTE((SUBSTITUTE('Неочищенные данные'!H50, " ", "")), ",", ".") * 1000)</f>
        <v>102028000</v>
      </c>
      <c r="J48" s="31">
        <f>IF(ISNUMBER('Неочищенные данные'!I50), 'Неочищенные данные'!I50 * 1000, SUBSTITUTE((SUBSTITUTE('Неочищенные данные'!I50, " ", "")), ",", ".") * 1000)</f>
        <v>345045875000</v>
      </c>
      <c r="K48" s="31">
        <f>IF(ISNUMBER('Неочищенные данные'!J50), 'Неочищенные данные'!J50 * 1000, SUBSTITUTE((SUBSTITUTE('Неочищенные данные'!J50, " ", "")), ",", ".") * 1000)</f>
        <v>344943847000</v>
      </c>
      <c r="L48" s="31">
        <f>IF(ISNUMBER('Неочищенные данные'!K50), 'Неочищенные данные'!K50 * 1000, SUBSTITUTE((SUBSTITUTE('Неочищенные данные'!K50, " ", "")), ",", ".") * 1000)</f>
        <v>34482373000</v>
      </c>
      <c r="M48" s="31">
        <f>IF(ISNUMBER('Неочищенные данные'!L50), 'Неочищенные данные'!L50 * 1000, SUBSTITUTE((SUBSTITUTE('Неочищенные данные'!L50, " ", "")), ",", ".") * 1000)</f>
        <v>5310922000</v>
      </c>
      <c r="N48" s="31" t="str">
        <f>IF(ISNUMBER('Неочищенные данные'!M50), 'Неочищенные данные'!M50 * 1000, SUBSTITUTE((SUBSTITUTE('Неочищенные данные'!M50, " ", "")), ",", ".") * 1000)</f>
        <v>#VALUE!</v>
      </c>
      <c r="O48" s="31" t="str">
        <f>IF(ISNUMBER('Неочищенные данные'!N50), 'Неочищенные данные'!N50 * 1000, SUBSTITUTE((SUBSTITUTE('Неочищенные данные'!N50, " ", "")), ",", ".") * 1000)</f>
        <v>#VALUE!</v>
      </c>
      <c r="P48" s="1">
        <f>VLOOKUP(YEAR(B48), 'ИПЦ ГКС'!$B$5:$D$34, 3, TRUE)</f>
        <v>6.57</v>
      </c>
      <c r="Q48" s="32">
        <f>VLOOKUP(B48, RUONIA!A48:B2513, 2, FALSE)</f>
        <v>4.23</v>
      </c>
      <c r="R48" s="1">
        <f>VLOOKUP(B48, Treasury!$D$1:$G$3498, 2, FALSE)</f>
        <v>0.23</v>
      </c>
      <c r="S48" s="1">
        <f>VLOOKUP(B48, Treasury!$D$1:$G$3498, 3, FALSE)</f>
        <v>0.78</v>
      </c>
      <c r="T48" s="1">
        <f>VLOOKUP(B48, Treasury!$D$1:$G$3498, 4, FALSE)</f>
        <v>1.97</v>
      </c>
      <c r="U48" s="1">
        <f>VLOOKUP(B48, 'OFZ Yield'!$A:$M, 5, FALSE)</f>
        <v>6.28</v>
      </c>
      <c r="V48" s="1">
        <f>VLOOKUP(B48, 'OFZ Yield'!$A:$M, 7, FALSE)</f>
        <v>7.08</v>
      </c>
      <c r="W48" s="1">
        <f>VLOOKUP(B48, 'OFZ Yield'!$A:$M, 9, FALSE)</f>
        <v>7.8</v>
      </c>
      <c r="X48" s="1" t="str">
        <f>VLOOKUP(B48, IMOEX!$A$1:$B$3284, 2, FALSE)</f>
        <v>1.564,82</v>
      </c>
      <c r="Y48" s="1">
        <f t="shared" si="4"/>
        <v>0.1540184604</v>
      </c>
      <c r="Z48" s="1">
        <f t="shared" si="5"/>
        <v>10.00644228</v>
      </c>
      <c r="AA48" s="1">
        <f>IFNA(VLOOKUP(A48, 'Неочищенные данные'!A50:AI484, 35, False), 0)</f>
        <v>0</v>
      </c>
      <c r="AB48" s="1">
        <f t="shared" si="6"/>
        <v>0</v>
      </c>
    </row>
    <row r="49" ht="15.75" customHeight="1">
      <c r="A49" s="27" t="s">
        <v>70</v>
      </c>
      <c r="B49" s="28">
        <v>40843.0</v>
      </c>
      <c r="C49" s="27" t="s">
        <v>36</v>
      </c>
      <c r="D49" s="29">
        <f>IFNA(VLOOKUP(C49, 'Рейтинг'!$A$2:$C$22, 3, FALSE), VLOOKUP(C49, 'Рейтинг'!$B$2:$C$22, 2, FALSE))</f>
        <v>0</v>
      </c>
      <c r="E49" s="31">
        <f>IF(ISNUMBER('Неочищенные данные'!D51), 'Неочищенные данные'!D51 * 1000, SUBSTITUTE((SUBSTITUTE('Неочищенные данные'!D51, " ", "")), ",", ".") * 1000)</f>
        <v>2273672000</v>
      </c>
      <c r="F49" s="31">
        <f>IF(ISNUMBER('Неочищенные данные'!E51), 'Неочищенные данные'!E51 * 1000, SUBSTITUTE((SUBSTITUTE('Неочищенные данные'!E51, " ", "")), ",", ".") * 1000)</f>
        <v>352901181000</v>
      </c>
      <c r="G49" s="31">
        <f>IF(ISNUMBER('Неочищенные данные'!F51), 'Неочищенные данные'!F51 * 1000, SUBSTITUTE((SUBSTITUTE('Неочищенные данные'!F51, " ", "")), ",", ".") * 1000)</f>
        <v>367368708000</v>
      </c>
      <c r="H49" s="31">
        <f>IF(ISNUMBER('Неочищенные данные'!G51), 'Неочищенные данные'!G51 * 1000, SUBSTITUTE((SUBSTITUTE('Неочищенные данные'!G51, " ", "")), ",", ".") * 1000)</f>
        <v>0</v>
      </c>
      <c r="I49" s="31">
        <f>IF(ISNUMBER('Неочищенные данные'!H51), 'Неочищенные данные'!H51 * 1000, SUBSTITUTE((SUBSTITUTE('Неочищенные данные'!H51, " ", "")), ",", ".") * 1000)</f>
        <v>706451000</v>
      </c>
      <c r="J49" s="31">
        <f>IF(ISNUMBER('Неочищенные данные'!I51), 'Неочищенные данные'!I51 * 1000, SUBSTITUTE((SUBSTITUTE('Неочищенные данные'!I51, " ", "")), ",", ".") * 1000)</f>
        <v>332837708000</v>
      </c>
      <c r="K49" s="31">
        <f>IF(ISNUMBER('Неочищенные данные'!J51), 'Неочищенные данные'!J51 * 1000, SUBSTITUTE((SUBSTITUTE('Неочищенные данные'!J51, " ", "")), ",", ".") * 1000)</f>
        <v>332131257000</v>
      </c>
      <c r="L49" s="31">
        <f>IF(ISNUMBER('Неочищенные данные'!K51), 'Неочищенные данные'!K51 * 1000, SUBSTITUTE((SUBSTITUTE('Неочищенные данные'!K51, " ", "")), ",", ".") * 1000)</f>
        <v>34549000000</v>
      </c>
      <c r="M49" s="31">
        <f>IF(ISNUMBER('Неочищенные данные'!L51), 'Неочищенные данные'!L51 * 1000, SUBSTITUTE((SUBSTITUTE('Неочищенные данные'!L51, " ", "")), ",", ".") * 1000)</f>
        <v>15254244000</v>
      </c>
      <c r="N49" s="31" t="str">
        <f>IF(ISNUMBER('Неочищенные данные'!M51), 'Неочищенные данные'!M51 * 1000, SUBSTITUTE((SUBSTITUTE('Неочищенные данные'!M51, " ", "")), ",", ".") * 1000)</f>
        <v>#VALUE!</v>
      </c>
      <c r="O49" s="31" t="str">
        <f>IF(ISNUMBER('Неочищенные данные'!N51), 'Неочищенные данные'!N51 * 1000, SUBSTITUTE((SUBSTITUTE('Неочищенные данные'!N51, " ", "")), ",", ".") * 1000)</f>
        <v>#VALUE!</v>
      </c>
      <c r="P49" s="1">
        <f>VLOOKUP(YEAR(B49), 'ИПЦ ГКС'!$B$5:$D$34, 3, TRUE)</f>
        <v>6.1</v>
      </c>
      <c r="Q49" s="32">
        <f>VLOOKUP(B49, RUONIA!A49:B2514, 2, FALSE)</f>
        <v>4.92</v>
      </c>
      <c r="R49" s="1">
        <f>VLOOKUP(B49, Treasury!$D$1:$G$3498, 2, FALSE)</f>
        <v>0.31</v>
      </c>
      <c r="S49" s="1">
        <f>VLOOKUP(B49, Treasury!$D$1:$G$3498, 3, FALSE)</f>
        <v>1.2</v>
      </c>
      <c r="T49" s="1">
        <f>VLOOKUP(B49, Treasury!$D$1:$G$3498, 4, FALSE)</f>
        <v>2.42</v>
      </c>
      <c r="U49" s="1">
        <f>VLOOKUP(B49, 'OFZ Yield'!$A:$M, 5, FALSE)</f>
        <v>6.2</v>
      </c>
      <c r="V49" s="1">
        <f>VLOOKUP(B49, 'OFZ Yield'!$A:$M, 7, FALSE)</f>
        <v>7.76</v>
      </c>
      <c r="W49" s="1">
        <f>VLOOKUP(B49, 'OFZ Yield'!$A:$M, 9, FALSE)</f>
        <v>8.2</v>
      </c>
      <c r="X49" s="1" t="str">
        <f>VLOOKUP(B49, IMOEX!$A$1:$B$3284, 2, FALSE)</f>
        <v>1.525,52</v>
      </c>
      <c r="Y49" s="1">
        <f t="shared" si="4"/>
        <v>0.4415249067</v>
      </c>
      <c r="Z49" s="1">
        <f t="shared" si="5"/>
        <v>9.633787027</v>
      </c>
      <c r="AA49" s="1">
        <f>IFNA(VLOOKUP(A49, 'Неочищенные данные'!A51:AI485, 35, False), 0)</f>
        <v>0</v>
      </c>
      <c r="AB49" s="1">
        <f t="shared" si="6"/>
        <v>0</v>
      </c>
    </row>
    <row r="50" ht="15.75" customHeight="1">
      <c r="A50" s="27" t="s">
        <v>70</v>
      </c>
      <c r="B50" s="28">
        <v>40834.0</v>
      </c>
      <c r="C50" s="27" t="s">
        <v>36</v>
      </c>
      <c r="D50" s="29">
        <f>IFNA(VLOOKUP(C50, 'Рейтинг'!$A$2:$C$22, 3, FALSE), VLOOKUP(C50, 'Рейтинг'!$B$2:$C$22, 2, FALSE))</f>
        <v>0</v>
      </c>
      <c r="E50" s="31">
        <f>IF(ISNUMBER('Неочищенные данные'!D52), 'Неочищенные данные'!D52 * 1000, SUBSTITUTE((SUBSTITUTE('Неочищенные данные'!D52, " ", "")), ",", ".") * 1000)</f>
        <v>2273672000</v>
      </c>
      <c r="F50" s="31">
        <f>IF(ISNUMBER('Неочищенные данные'!E52), 'Неочищенные данные'!E52 * 1000, SUBSTITUTE((SUBSTITUTE('Неочищенные данные'!E52, " ", "")), ",", ".") * 1000)</f>
        <v>352901181000</v>
      </c>
      <c r="G50" s="31">
        <f>IF(ISNUMBER('Неочищенные данные'!F52), 'Неочищенные данные'!F52 * 1000, SUBSTITUTE((SUBSTITUTE('Неочищенные данные'!F52, " ", "")), ",", ".") * 1000)</f>
        <v>367368708000</v>
      </c>
      <c r="H50" s="31">
        <f>IF(ISNUMBER('Неочищенные данные'!G52), 'Неочищенные данные'!G52 * 1000, SUBSTITUTE((SUBSTITUTE('Неочищенные данные'!G52, " ", "")), ",", ".") * 1000)</f>
        <v>0</v>
      </c>
      <c r="I50" s="31">
        <f>IF(ISNUMBER('Неочищенные данные'!H52), 'Неочищенные данные'!H52 * 1000, SUBSTITUTE((SUBSTITUTE('Неочищенные данные'!H52, " ", "")), ",", ".") * 1000)</f>
        <v>706451000</v>
      </c>
      <c r="J50" s="31">
        <f>IF(ISNUMBER('Неочищенные данные'!I52), 'Неочищенные данные'!I52 * 1000, SUBSTITUTE((SUBSTITUTE('Неочищенные данные'!I52, " ", "")), ",", ".") * 1000)</f>
        <v>332837708000</v>
      </c>
      <c r="K50" s="31">
        <f>IF(ISNUMBER('Неочищенные данные'!J52), 'Неочищенные данные'!J52 * 1000, SUBSTITUTE((SUBSTITUTE('Неочищенные данные'!J52, " ", "")), ",", ".") * 1000)</f>
        <v>332131257000</v>
      </c>
      <c r="L50" s="31">
        <f>IF(ISNUMBER('Неочищенные данные'!K52), 'Неочищенные данные'!K52 * 1000, SUBSTITUTE((SUBSTITUTE('Неочищенные данные'!K52, " ", "")), ",", ".") * 1000)</f>
        <v>34549000000</v>
      </c>
      <c r="M50" s="31">
        <f>IF(ISNUMBER('Неочищенные данные'!L52), 'Неочищенные данные'!L52 * 1000, SUBSTITUTE((SUBSTITUTE('Неочищенные данные'!L52, " ", "")), ",", ".") * 1000)</f>
        <v>15254244000</v>
      </c>
      <c r="N50" s="31" t="str">
        <f>IF(ISNUMBER('Неочищенные данные'!M52), 'Неочищенные данные'!M52 * 1000, SUBSTITUTE((SUBSTITUTE('Неочищенные данные'!M52, " ", "")), ",", ".") * 1000)</f>
        <v>#VALUE!</v>
      </c>
      <c r="O50" s="31" t="str">
        <f>IF(ISNUMBER('Неочищенные данные'!N52), 'Неочищенные данные'!N52 * 1000, SUBSTITUTE((SUBSTITUTE('Неочищенные данные'!N52, " ", "")), ",", ".") * 1000)</f>
        <v>#VALUE!</v>
      </c>
      <c r="P50" s="1">
        <f>VLOOKUP(YEAR(B50), 'ИПЦ ГКС'!$B$5:$D$34, 3, TRUE)</f>
        <v>6.1</v>
      </c>
      <c r="Q50" s="32">
        <f>VLOOKUP(B50, RUONIA!A50:B2515, 2, FALSE)</f>
        <v>5.04</v>
      </c>
      <c r="R50" s="1">
        <f>VLOOKUP(B50, Treasury!$D$1:$G$3498, 2, FALSE)</f>
        <v>0.28</v>
      </c>
      <c r="S50" s="1">
        <f>VLOOKUP(B50, Treasury!$D$1:$G$3498, 3, FALSE)</f>
        <v>1.07</v>
      </c>
      <c r="T50" s="1">
        <f>VLOOKUP(B50, Treasury!$D$1:$G$3498, 4, FALSE)</f>
        <v>2.19</v>
      </c>
      <c r="U50" s="1">
        <f>VLOOKUP(B50, 'OFZ Yield'!$A:$M, 5, FALSE)</f>
        <v>6.55</v>
      </c>
      <c r="V50" s="1">
        <f>VLOOKUP(B50, 'OFZ Yield'!$A:$M, 7, FALSE)</f>
        <v>8.19</v>
      </c>
      <c r="W50" s="1">
        <f>VLOOKUP(B50, 'OFZ Yield'!$A:$M, 9, FALSE)</f>
        <v>8.65</v>
      </c>
      <c r="X50" s="1" t="str">
        <f>VLOOKUP(B50, IMOEX!$A$1:$B$3284, 2, FALSE)</f>
        <v>1.425,24</v>
      </c>
      <c r="Y50" s="1">
        <f t="shared" si="4"/>
        <v>0.4415249067</v>
      </c>
      <c r="Z50" s="1">
        <f t="shared" si="5"/>
        <v>9.633787027</v>
      </c>
      <c r="AA50" s="1">
        <f>IFNA(VLOOKUP(A50, 'Неочищенные данные'!A52:AI486, 35, False), 0)</f>
        <v>0</v>
      </c>
      <c r="AB50" s="1">
        <f t="shared" si="6"/>
        <v>0</v>
      </c>
    </row>
    <row r="51" ht="15.75" customHeight="1">
      <c r="A51" s="27" t="s">
        <v>70</v>
      </c>
      <c r="B51" s="28">
        <v>40540.0</v>
      </c>
      <c r="C51" s="27" t="s">
        <v>36</v>
      </c>
      <c r="D51" s="29">
        <f>IFNA(VLOOKUP(C51, 'Рейтинг'!$A$2:$C$22, 3, FALSE), VLOOKUP(C51, 'Рейтинг'!$B$2:$C$22, 2, FALSE))</f>
        <v>0</v>
      </c>
      <c r="E51" s="31">
        <f>IF(ISNUMBER('Неочищенные данные'!D53), 'Неочищенные данные'!D53 * 1000, SUBSTITUTE((SUBSTITUTE('Неочищенные данные'!D53, " ", "")), ",", ".") * 1000)</f>
        <v>2335409000</v>
      </c>
      <c r="F51" s="31">
        <f>IF(ISNUMBER('Неочищенные данные'!E53), 'Неочищенные данные'!E53 * 1000, SUBSTITUTE((SUBSTITUTE('Неочищенные данные'!E53, " ", "")), ",", ".") * 1000)</f>
        <v>199184821000</v>
      </c>
      <c r="G51" s="31">
        <f>IF(ISNUMBER('Неочищенные данные'!F53), 'Неочищенные данные'!F53 * 1000, SUBSTITUTE((SUBSTITUTE('Неочищенные данные'!F53, " ", "")), ",", ".") * 1000)</f>
        <v>334847457000</v>
      </c>
      <c r="H51" s="31">
        <f>IF(ISNUMBER('Неочищенные данные'!G53), 'Неочищенные данные'!G53 * 1000, SUBSTITUTE((SUBSTITUTE('Неочищенные данные'!G53, " ", "")), ",", ".") * 1000)</f>
        <v>0</v>
      </c>
      <c r="I51" s="31">
        <f>IF(ISNUMBER('Неочищенные данные'!H53), 'Неочищенные данные'!H53 * 1000, SUBSTITUTE((SUBSTITUTE('Неочищенные данные'!H53, " ", "")), ",", ".") * 1000)</f>
        <v>1257585000</v>
      </c>
      <c r="J51" s="31">
        <f>IF(ISNUMBER('Неочищенные данные'!I53), 'Неочищенные данные'!I53 * 1000, SUBSTITUTE((SUBSTITUTE('Неочищенные данные'!I53, " ", "")), ",", ".") * 1000)</f>
        <v>299817916000</v>
      </c>
      <c r="K51" s="31">
        <f>IF(ISNUMBER('Неочищенные данные'!J53), 'Неочищенные данные'!J53 * 1000, SUBSTITUTE((SUBSTITUTE('Неочищенные данные'!J53, " ", "")), ",", ".") * 1000)</f>
        <v>298560331000</v>
      </c>
      <c r="L51" s="31">
        <f>IF(ISNUMBER('Неочищенные данные'!K53), 'Неочищенные данные'!K53 * 1000, SUBSTITUTE((SUBSTITUTE('Неочищенные данные'!K53, " ", "")), ",", ".") * 1000)</f>
        <v>35029541000</v>
      </c>
      <c r="M51" s="31">
        <f>IF(ISNUMBER('Неочищенные данные'!L53), 'Неочищенные данные'!L53 * 1000, SUBSTITUTE((SUBSTITUTE('Неочищенные данные'!L53, " ", "")), ",", ".") * 1000)</f>
        <v>18983801000</v>
      </c>
      <c r="N51" s="31" t="str">
        <f>IF(ISNUMBER('Неочищенные данные'!M53), 'Неочищенные данные'!M53 * 1000, SUBSTITUTE((SUBSTITUTE('Неочищенные данные'!M53, " ", "")), ",", ".") * 1000)</f>
        <v>#VALUE!</v>
      </c>
      <c r="O51" s="31" t="str">
        <f>IF(ISNUMBER('Неочищенные данные'!N53), 'Неочищенные данные'!N53 * 1000, SUBSTITUTE((SUBSTITUTE('Неочищенные данные'!N53, " ", "")), ",", ".") * 1000)</f>
        <v>#VALUE!</v>
      </c>
      <c r="P51" s="1">
        <f>VLOOKUP(YEAR(B51), 'ИПЦ ГКС'!$B$5:$D$34, 3, TRUE)</f>
        <v>8.78</v>
      </c>
      <c r="Q51" s="32">
        <f>VLOOKUP(B51, RUONIA!A51:B2516, 2, FALSE)</f>
        <v>3.3</v>
      </c>
      <c r="R51" s="1">
        <f>VLOOKUP(B51, Treasury!$D$1:$G$3498, 2, FALSE)</f>
        <v>0.75</v>
      </c>
      <c r="S51" s="1">
        <f>VLOOKUP(B51, Treasury!$D$1:$G$3498, 3, FALSE)</f>
        <v>2.18</v>
      </c>
      <c r="T51" s="1">
        <f>VLOOKUP(B51, Treasury!$D$1:$G$3498, 4, FALSE)</f>
        <v>3.5</v>
      </c>
      <c r="U51" s="1" t="str">
        <f>VLOOKUP(B51, 'OFZ Yield'!$A:$M, 5, FALSE)</f>
        <v>#N/A</v>
      </c>
      <c r="V51" s="1" t="str">
        <f>VLOOKUP(B51, 'OFZ Yield'!$A:$M, 7, FALSE)</f>
        <v>#N/A</v>
      </c>
      <c r="W51" s="1" t="str">
        <f>VLOOKUP(B51, 'OFZ Yield'!$A:$M, 9, FALSE)</f>
        <v>#N/A</v>
      </c>
      <c r="X51" s="1" t="str">
        <f>VLOOKUP(B51, IMOEX!$A$1:$B$3284, 2, FALSE)</f>
        <v>1.664,86</v>
      </c>
      <c r="Y51" s="1">
        <f t="shared" si="4"/>
        <v>0.5419369041</v>
      </c>
      <c r="Z51" s="1">
        <f t="shared" si="5"/>
        <v>8.559002129</v>
      </c>
      <c r="AA51" s="1">
        <f>IFNA(VLOOKUP(A51, 'Неочищенные данные'!A53:AI487, 35, False), 0)</f>
        <v>0</v>
      </c>
      <c r="AB51" s="1">
        <f t="shared" si="6"/>
        <v>0</v>
      </c>
    </row>
    <row r="52" ht="15.75" customHeight="1">
      <c r="A52" s="27" t="s">
        <v>70</v>
      </c>
      <c r="B52" s="28">
        <v>40168.0</v>
      </c>
      <c r="C52" s="27" t="s">
        <v>36</v>
      </c>
      <c r="D52" s="29">
        <f>IFNA(VLOOKUP(C52, 'Рейтинг'!$A$2:$C$22, 3, FALSE), VLOOKUP(C52, 'Рейтинг'!$B$2:$C$22, 2, FALSE))</f>
        <v>0</v>
      </c>
      <c r="E52" s="31">
        <f>IF(ISNUMBER('Неочищенные данные'!D54), 'Неочищенные данные'!D54 * 1000, SUBSTITUTE((SUBSTITUTE('Неочищенные данные'!D54, " ", "")), ",", ".") * 1000)</f>
        <v>1657302000</v>
      </c>
      <c r="F52" s="31">
        <f>IF(ISNUMBER('Неочищенные данные'!E54), 'Неочищенные данные'!E54 * 1000, SUBSTITUTE((SUBSTITUTE('Неочищенные данные'!E54, " ", "")), ",", ".") * 1000)</f>
        <v>301872147000</v>
      </c>
      <c r="G52" s="31">
        <f>IF(ISNUMBER('Неочищенные данные'!F54), 'Неочищенные данные'!F54 * 1000, SUBSTITUTE((SUBSTITUTE('Неочищенные данные'!F54, " ", "")), ",", ".") * 1000)</f>
        <v>311958929000</v>
      </c>
      <c r="H52" s="31">
        <f>IF(ISNUMBER('Неочищенные данные'!G54), 'Неочищенные данные'!G54 * 1000, SUBSTITUTE((SUBSTITUTE('Неочищенные данные'!G54, " ", "")), ",", ".") * 1000)</f>
        <v>0</v>
      </c>
      <c r="I52" s="31">
        <f>IF(ISNUMBER('Неочищенные данные'!H54), 'Неочищенные данные'!H54 * 1000, SUBSTITUTE((SUBSTITUTE('Неочищенные данные'!H54, " ", "")), ",", ".") * 1000)</f>
        <v>1299794000</v>
      </c>
      <c r="J52" s="31">
        <f>IF(ISNUMBER('Неочищенные данные'!I54), 'Неочищенные данные'!I54 * 1000, SUBSTITUTE((SUBSTITUTE('Неочищенные данные'!I54, " ", "")), ",", ".") * 1000)</f>
        <v>278532288000</v>
      </c>
      <c r="K52" s="31">
        <f>IF(ISNUMBER('Неочищенные данные'!J54), 'Неочищенные данные'!J54 * 1000, SUBSTITUTE((SUBSTITUTE('Неочищенные данные'!J54, " ", "")), ",", ".") * 1000)</f>
        <v>277232494000</v>
      </c>
      <c r="L52" s="31">
        <f>IF(ISNUMBER('Неочищенные данные'!K54), 'Неочищенные данные'!K54 * 1000, SUBSTITUTE((SUBSTITUTE('Неочищенные данные'!K54, " ", "")), ",", ".") * 1000)</f>
        <v>33426641000</v>
      </c>
      <c r="M52" s="31">
        <f>IF(ISNUMBER('Неочищенные данные'!L54), 'Неочищенные данные'!L54 * 1000, SUBSTITUTE((SUBSTITUTE('Неочищенные данные'!L54, " ", "")), ",", ".") * 1000)</f>
        <v>40899331000</v>
      </c>
      <c r="N52" s="31" t="str">
        <f>IF(ISNUMBER('Неочищенные данные'!M54), 'Неочищенные данные'!M54 * 1000, SUBSTITUTE((SUBSTITUTE('Неочищенные данные'!M54, " ", "")), ",", ".") * 1000)</f>
        <v>#VALUE!</v>
      </c>
      <c r="O52" s="31" t="str">
        <f>IF(ISNUMBER('Неочищенные данные'!N54), 'Неочищенные данные'!N54 * 1000, SUBSTITUTE((SUBSTITUTE('Неочищенные данные'!N54, " ", "")), ",", ".") * 1000)</f>
        <v>#VALUE!</v>
      </c>
      <c r="P52" s="1">
        <f>VLOOKUP(YEAR(B52), 'ИПЦ ГКС'!$B$5:$D$34, 3, TRUE)</f>
        <v>8.8</v>
      </c>
      <c r="Q52" s="1" t="str">
        <f>VLOOKUP(B52, RUONIA!A52:B2517, 2, FALSE)</f>
        <v>#N/A</v>
      </c>
      <c r="R52" s="1">
        <f>VLOOKUP(B52, Treasury!$D$1:$G$3498, 2, FALSE)</f>
        <v>0.89</v>
      </c>
      <c r="S52" s="1">
        <f>VLOOKUP(B52, Treasury!$D$1:$G$3498, 3, FALSE)</f>
        <v>2.43</v>
      </c>
      <c r="T52" s="1">
        <f>VLOOKUP(B52, Treasury!$D$1:$G$3498, 4, FALSE)</f>
        <v>3.69</v>
      </c>
      <c r="U52" s="1" t="str">
        <f>VLOOKUP(B52, 'OFZ Yield'!$A:$M, 5, FALSE)</f>
        <v>#N/A</v>
      </c>
      <c r="V52" s="1" t="str">
        <f>VLOOKUP(B52, 'OFZ Yield'!$A:$M, 7, FALSE)</f>
        <v>#N/A</v>
      </c>
      <c r="W52" s="1" t="str">
        <f>VLOOKUP(B52, 'OFZ Yield'!$A:$M, 9, FALSE)</f>
        <v>#N/A</v>
      </c>
      <c r="X52" s="1" t="str">
        <f>VLOOKUP(B52, IMOEX!$A$1:$B$3284, 2, FALSE)</f>
        <v>1.377,93</v>
      </c>
      <c r="Y52" s="1">
        <f t="shared" si="4"/>
        <v>1.223554918</v>
      </c>
      <c r="Z52" s="1">
        <f t="shared" si="5"/>
        <v>8.332643654</v>
      </c>
      <c r="AA52" s="1">
        <f>IFNA(VLOOKUP(A52, 'Неочищенные данные'!A54:AI488, 35, False), 0)</f>
        <v>0</v>
      </c>
      <c r="AB52" s="1">
        <f t="shared" si="6"/>
        <v>0</v>
      </c>
    </row>
    <row r="53" ht="15.75" customHeight="1">
      <c r="A53" s="27" t="s">
        <v>70</v>
      </c>
      <c r="B53" s="28">
        <v>39768.0</v>
      </c>
      <c r="C53" s="27" t="s">
        <v>36</v>
      </c>
      <c r="D53" s="29">
        <f>IFNA(VLOOKUP(C53, 'Рейтинг'!$A$2:$C$22, 3, FALSE), VLOOKUP(C53, 'Рейтинг'!$B$2:$C$22, 2, FALSE))</f>
        <v>0</v>
      </c>
      <c r="E53" s="31">
        <f>IF(ISNUMBER('Неочищенные данные'!D55), 'Неочищенные данные'!D55 * 1000, SUBSTITUTE((SUBSTITUTE('Неочищенные данные'!D55, " ", "")), ",", ".") * 1000)</f>
        <v>1699137000</v>
      </c>
      <c r="F53" s="31">
        <f>IF(ISNUMBER('Неочищенные данные'!E55), 'Неочищенные данные'!E55 * 1000, SUBSTITUTE((SUBSTITUTE('Неочищенные данные'!E55, " ", "")), ",", ".") * 1000)</f>
        <v>253422450000</v>
      </c>
      <c r="G53" s="31">
        <f>IF(ISNUMBER('Неочищенные данные'!F55), 'Неочищенные данные'!F55 * 1000, SUBSTITUTE((SUBSTITUTE('Неочищенные данные'!F55, " ", "")), ",", ".") * 1000)</f>
        <v>262385612000</v>
      </c>
      <c r="H53" s="31">
        <f>IF(ISNUMBER('Неочищенные данные'!G55), 'Неочищенные данные'!G55 * 1000, SUBSTITUTE((SUBSTITUTE('Неочищенные данные'!G55, " ", "")), ",", ".") * 1000)</f>
        <v>0</v>
      </c>
      <c r="I53" s="31">
        <f>IF(ISNUMBER('Неочищенные данные'!H55), 'Неочищенные данные'!H55 * 1000, SUBSTITUTE((SUBSTITUTE('Неочищенные данные'!H55, " ", "")), ",", ".") * 1000)</f>
        <v>151757000</v>
      </c>
      <c r="J53" s="31">
        <f>IF(ISNUMBER('Неочищенные данные'!I55), 'Неочищенные данные'!I55 * 1000, SUBSTITUTE((SUBSTITUTE('Неочищенные данные'!I55, " ", "")), ",", ".") * 1000)</f>
        <v>277435991000</v>
      </c>
      <c r="K53" s="31">
        <f>IF(ISNUMBER('Неочищенные данные'!J55), 'Неочищенные данные'!J55 * 1000, SUBSTITUTE((SUBSTITUTE('Неочищенные данные'!J55, " ", "")), ",", ".") * 1000)</f>
        <v>277232494000</v>
      </c>
      <c r="L53" s="31">
        <f>IF(ISNUMBER('Неочищенные данные'!K55), 'Неочищенные данные'!K55 * 1000, SUBSTITUTE((SUBSTITUTE('Неочищенные данные'!K55, " ", "")), ",", ".") * 1000)</f>
        <v>26827570000</v>
      </c>
      <c r="M53" s="31">
        <f>IF(ISNUMBER('Неочищенные данные'!L55), 'Неочищенные данные'!L55 * 1000, SUBSTITUTE((SUBSTITUTE('Неочищенные данные'!L55, " ", "")), ",", ".") * 1000)</f>
        <v>-45861681000</v>
      </c>
      <c r="N53" s="31" t="str">
        <f>IF(ISNUMBER('Неочищенные данные'!M55), 'Неочищенные данные'!M55 * 1000, SUBSTITUTE((SUBSTITUTE('Неочищенные данные'!M55, " ", "")), ",", ".") * 1000)</f>
        <v>#VALUE!</v>
      </c>
      <c r="O53" s="31" t="str">
        <f>IF(ISNUMBER('Неочищенные данные'!N55), 'Неочищенные данные'!N55 * 1000, SUBSTITUTE((SUBSTITUTE('Неочищенные данные'!N55, " ", "")), ",", ".") * 1000)</f>
        <v>#VALUE!</v>
      </c>
      <c r="P53" s="1">
        <f>VLOOKUP(YEAR(B53), 'ИПЦ ГКС'!$B$5:$D$34, 3, TRUE)</f>
        <v>13.28</v>
      </c>
      <c r="Q53" s="1" t="str">
        <f>VLOOKUP(B53, RUONIA!A53:B2518, 2, FALSE)</f>
        <v>#N/A</v>
      </c>
      <c r="R53" s="1" t="str">
        <f>VLOOKUP(B53, Treasury!$D$1:$G$3498, 2, FALSE)</f>
        <v>#N/A</v>
      </c>
      <c r="S53" s="1" t="str">
        <f>VLOOKUP(B53, Treasury!$D$1:$G$3498, 3, FALSE)</f>
        <v>#N/A</v>
      </c>
      <c r="T53" s="1" t="str">
        <f>VLOOKUP(B53, Treasury!$D$1:$G$3498, 4, FALSE)</f>
        <v>#N/A</v>
      </c>
      <c r="U53" s="1" t="str">
        <f>VLOOKUP(B53, 'OFZ Yield'!$A:$M, 5, FALSE)</f>
        <v>#N/A</v>
      </c>
      <c r="V53" s="1" t="str">
        <f>VLOOKUP(B53, 'OFZ Yield'!$A:$M, 7, FALSE)</f>
        <v>#N/A</v>
      </c>
      <c r="W53" s="1" t="str">
        <f>VLOOKUP(B53, 'OFZ Yield'!$A:$M, 9, FALSE)</f>
        <v>#N/A</v>
      </c>
      <c r="X53" s="1" t="str">
        <f>VLOOKUP(B53, IMOEX!$A$1:$B$3284, 2, FALSE)</f>
        <v>#N/A</v>
      </c>
      <c r="Y53" s="1">
        <f t="shared" si="4"/>
        <v>-1.709498139</v>
      </c>
      <c r="Z53" s="1">
        <f t="shared" si="5"/>
        <v>10.34145064</v>
      </c>
      <c r="AA53" s="1">
        <f>IFNA(VLOOKUP(A53, 'Неочищенные данные'!A55:AI489, 35, False), 0)</f>
        <v>0</v>
      </c>
      <c r="AB53" s="1">
        <f t="shared" si="6"/>
        <v>0</v>
      </c>
    </row>
    <row r="54" ht="15.75" customHeight="1">
      <c r="A54" s="27" t="s">
        <v>83</v>
      </c>
      <c r="B54" s="28">
        <v>43822.0</v>
      </c>
      <c r="C54" s="27" t="s">
        <v>84</v>
      </c>
      <c r="D54" s="29">
        <f>IFNA(VLOOKUP(C54, 'Рейтинг'!$A$2:$C$22, 3, FALSE), VLOOKUP(C54, 'Рейтинг'!$B$2:$C$22, 2, FALSE))</f>
        <v>0.0027</v>
      </c>
      <c r="E54" s="31">
        <f>IF(ISNUMBER('Неочищенные данные'!D56), 'Неочищенные данные'!D56 * 1000, SUBSTITUTE((SUBSTITUTE('Неочищенные данные'!D56, " ", "")), ",", ".") * 1000)</f>
        <v>150874000</v>
      </c>
      <c r="F54" s="31">
        <f>IF(ISNUMBER('Неочищенные данные'!E56), 'Неочищенные данные'!E56 * 1000, SUBSTITUTE((SUBSTITUTE('Неочищенные данные'!E56, " ", "")), ",", ".") * 1000)</f>
        <v>39625758000</v>
      </c>
      <c r="G54" s="31">
        <f>IF(ISNUMBER('Неочищенные данные'!F56), 'Неочищенные данные'!F56 * 1000, SUBSTITUTE((SUBSTITUTE('Неочищенные данные'!F56, " ", "")), ",", ".") * 1000)</f>
        <v>40692395000</v>
      </c>
      <c r="H54" s="31">
        <f>IF(ISNUMBER('Неочищенные данные'!G56), 'Неочищенные данные'!G56 * 1000, SUBSTITUTE((SUBSTITUTE('Неочищенные данные'!G56, " ", "")), ",", ".") * 1000)</f>
        <v>0</v>
      </c>
      <c r="I54" s="31">
        <f>IF(ISNUMBER('Неочищенные данные'!H56), 'Неочищенные данные'!H56 * 1000, SUBSTITUTE((SUBSTITUTE('Неочищенные данные'!H56, " ", "")), ",", ".") * 1000)</f>
        <v>171038000</v>
      </c>
      <c r="J54" s="31">
        <f>IF(ISNUMBER('Неочищенные данные'!I56), 'Неочищенные данные'!I56 * 1000, SUBSTITUTE((SUBSTITUTE('Неочищенные данные'!I56, " ", "")), ",", ".") * 1000)</f>
        <v>34966144000</v>
      </c>
      <c r="K54" s="31">
        <f>IF(ISNUMBER('Неочищенные данные'!J56), 'Неочищенные данные'!J56 * 1000, SUBSTITUTE((SUBSTITUTE('Неочищенные данные'!J56, " ", "")), ",", ".") * 1000)</f>
        <v>34508871000</v>
      </c>
      <c r="L54" s="31">
        <f>IF(ISNUMBER('Неочищенные данные'!K56), 'Неочищенные данные'!K56 * 1000, SUBSTITUTE((SUBSTITUTE('Неочищенные данные'!K56, " ", "")), ",", ".") * 1000)</f>
        <v>5726251000</v>
      </c>
      <c r="M54" s="31">
        <f>IF(ISNUMBER('Неочищенные данные'!L56), 'Неочищенные данные'!L56 * 1000, SUBSTITUTE((SUBSTITUTE('Неочищенные данные'!L56, " ", "")), ",", ".") * 1000)</f>
        <v>594775000</v>
      </c>
      <c r="N54" s="31">
        <f>IF(ISNUMBER('Неочищенные данные'!M56), 'Неочищенные данные'!M56 * 1000, SUBSTITUTE((SUBSTITUTE('Неочищенные данные'!M56, " ", "")), ",", ".") * 1000)</f>
        <v>2435145000</v>
      </c>
      <c r="O54" s="31">
        <f>IF(ISNUMBER('Неочищенные данные'!N56), 'Неочищенные данные'!N56 * 1000, SUBSTITUTE((SUBSTITUTE('Неочищенные данные'!N56, " ", "")), ",", ".") * 1000)</f>
        <v>1793615000</v>
      </c>
      <c r="P54" s="1">
        <f>VLOOKUP(YEAR(B54), 'ИПЦ ГКС'!$B$5:$D$34, 3, TRUE)</f>
        <v>3.04</v>
      </c>
      <c r="Q54" s="32">
        <f>VLOOKUP(B54, RUONIA!A54:B2519, 2, FALSE)</f>
        <v>6.02</v>
      </c>
      <c r="R54" s="1">
        <f>VLOOKUP(B54, Treasury!$D$1:$G$3498, 2, FALSE)</f>
        <v>1.64</v>
      </c>
      <c r="S54" s="1">
        <f>VLOOKUP(B54, Treasury!$D$1:$G$3498, 3, FALSE)</f>
        <v>1.75</v>
      </c>
      <c r="T54" s="1">
        <f>VLOOKUP(B54, Treasury!$D$1:$G$3498, 4, FALSE)</f>
        <v>1.93</v>
      </c>
      <c r="U54" s="1">
        <f>VLOOKUP(B54, 'OFZ Yield'!$A:$M, 5, FALSE)</f>
        <v>5.52</v>
      </c>
      <c r="V54" s="1">
        <f>VLOOKUP(B54, 'OFZ Yield'!$A:$M, 7, FALSE)</f>
        <v>5.86</v>
      </c>
      <c r="W54" s="1">
        <f>VLOOKUP(B54, 'OFZ Yield'!$A:$M, 9, FALSE)</f>
        <v>6.35</v>
      </c>
      <c r="X54" s="1" t="str">
        <f>VLOOKUP(B54, IMOEX!$A$1:$B$3284, 2, FALSE)</f>
        <v>3.033,81</v>
      </c>
      <c r="Y54" s="1">
        <f t="shared" si="4"/>
        <v>0.1038681329</v>
      </c>
      <c r="Z54" s="1">
        <f t="shared" si="5"/>
        <v>6.106289089</v>
      </c>
      <c r="AA54" s="1">
        <f>IFNA(VLOOKUP(A54, 'Неочищенные данные'!A56:AI490, 35, False), 0)</f>
        <v>1</v>
      </c>
      <c r="AB54" s="1">
        <f t="shared" si="6"/>
        <v>0</v>
      </c>
    </row>
    <row r="55" ht="15.75" customHeight="1">
      <c r="A55" s="27" t="s">
        <v>83</v>
      </c>
      <c r="B55" s="28">
        <v>43755.0</v>
      </c>
      <c r="C55" s="27" t="s">
        <v>30</v>
      </c>
      <c r="D55" s="29">
        <f>IFNA(VLOOKUP(C55, 'Рейтинг'!$A$2:$C$22, 3, FALSE), VLOOKUP(C55, 'Рейтинг'!$B$2:$C$22, 2, FALSE))</f>
        <v>0.004</v>
      </c>
      <c r="E55" s="31">
        <f>IF(ISNUMBER('Неочищенные данные'!D57), 'Неочищенные данные'!D57 * 1000, SUBSTITUTE((SUBSTITUTE('Неочищенные данные'!D57, " ", "")), ",", ".") * 1000)</f>
        <v>197270000</v>
      </c>
      <c r="F55" s="31">
        <f>IF(ISNUMBER('Неочищенные данные'!E57), 'Неочищенные данные'!E57 * 1000, SUBSTITUTE((SUBSTITUTE('Неочищенные данные'!E57, " ", "")), ",", ".") * 1000)</f>
        <v>38771054000</v>
      </c>
      <c r="G55" s="31">
        <f>IF(ISNUMBER('Неочищенные данные'!F57), 'Неочищенные данные'!F57 * 1000, SUBSTITUTE((SUBSTITUTE('Неочищенные данные'!F57, " ", "")), ",", ".") * 1000)</f>
        <v>39695794000</v>
      </c>
      <c r="H55" s="31">
        <f>IF(ISNUMBER('Неочищенные данные'!G57), 'Неочищенные данные'!G57 * 1000, SUBSTITUTE((SUBSTITUTE('Неочищенные данные'!G57, " ", "")), ",", ".") * 1000)</f>
        <v>0</v>
      </c>
      <c r="I55" s="31">
        <f>IF(ISNUMBER('Неочищенные данные'!H57), 'Неочищенные данные'!H57 * 1000, SUBSTITUTE((SUBSTITUTE('Неочищенные данные'!H57, " ", "")), ",", ".") * 1000)</f>
        <v>135000</v>
      </c>
      <c r="J55" s="31">
        <f>IF(ISNUMBER('Неочищенные данные'!I57), 'Неочищенные данные'!I57 * 1000, SUBSTITUTE((SUBSTITUTE('Неочищенные данные'!I57, " ", "")), ",", ".") * 1000)</f>
        <v>31934479000</v>
      </c>
      <c r="K55" s="31">
        <f>IF(ISNUMBER('Неочищенные данные'!J57), 'Неочищенные данные'!J57 * 1000, SUBSTITUTE((SUBSTITUTE('Неочищенные данные'!J57, " ", "")), ",", ".") * 1000)</f>
        <v>31617599000</v>
      </c>
      <c r="L55" s="31">
        <f>IF(ISNUMBER('Неочищенные данные'!K57), 'Неочищенные данные'!K57 * 1000, SUBSTITUTE((SUBSTITUTE('Неочищенные данные'!K57, " ", "")), ",", ".") * 1000)</f>
        <v>7761315000</v>
      </c>
      <c r="M55" s="31">
        <f>IF(ISNUMBER('Неочищенные данные'!L57), 'Неочищенные данные'!L57 * 1000, SUBSTITUTE((SUBSTITUTE('Неочищенные данные'!L57, " ", "")), ",", ".") * 1000)</f>
        <v>2499832000</v>
      </c>
      <c r="N55" s="31">
        <f>IF(ISNUMBER('Неочищенные данные'!M57), 'Неочищенные данные'!M57 * 1000, SUBSTITUTE((SUBSTITUTE('Неочищенные данные'!M57, " ", "")), ",", ".") * 1000)</f>
        <v>2296005000</v>
      </c>
      <c r="O55" s="31">
        <f>IF(ISNUMBER('Неочищенные данные'!N57), 'Неочищенные данные'!N57 * 1000, SUBSTITUTE((SUBSTITUTE('Неочищенные данные'!N57, " ", "")), ",", ".") * 1000)</f>
        <v>1428296000</v>
      </c>
      <c r="P55" s="1">
        <f>VLOOKUP(YEAR(B55), 'ИПЦ ГКС'!$B$5:$D$34, 3, TRUE)</f>
        <v>3.04</v>
      </c>
      <c r="Q55" s="32">
        <f>VLOOKUP(B55, RUONIA!A55:B2520, 2, FALSE)</f>
        <v>6.79</v>
      </c>
      <c r="R55" s="1">
        <f>VLOOKUP(B55, Treasury!$D$1:$G$3498, 2, FALSE)</f>
        <v>1.6</v>
      </c>
      <c r="S55" s="1">
        <f>VLOOKUP(B55, Treasury!$D$1:$G$3498, 3, FALSE)</f>
        <v>1.57</v>
      </c>
      <c r="T55" s="1">
        <f>VLOOKUP(B55, Treasury!$D$1:$G$3498, 4, FALSE)</f>
        <v>1.76</v>
      </c>
      <c r="U55" s="1">
        <f>VLOOKUP(B55, 'OFZ Yield'!$A:$M, 5, FALSE)</f>
        <v>6.27</v>
      </c>
      <c r="V55" s="1">
        <f>VLOOKUP(B55, 'OFZ Yield'!$A:$M, 7, FALSE)</f>
        <v>6.36</v>
      </c>
      <c r="W55" s="1">
        <f>VLOOKUP(B55, 'OFZ Yield'!$A:$M, 9, FALSE)</f>
        <v>6.59</v>
      </c>
      <c r="X55" s="1" t="str">
        <f>VLOOKUP(B55, IMOEX!$A$1:$B$3284, 2, FALSE)</f>
        <v>2.748,64</v>
      </c>
      <c r="Y55" s="1">
        <f t="shared" si="4"/>
        <v>0.3220887182</v>
      </c>
      <c r="Z55" s="1">
        <f t="shared" si="5"/>
        <v>4.114570662</v>
      </c>
      <c r="AA55" s="1">
        <f>IFNA(VLOOKUP(A55, 'Неочищенные данные'!A57:AI491, 35, False), 0)</f>
        <v>1</v>
      </c>
      <c r="AB55" s="1">
        <f t="shared" si="6"/>
        <v>0</v>
      </c>
    </row>
    <row r="56" ht="15.75" customHeight="1">
      <c r="A56" s="27" t="s">
        <v>83</v>
      </c>
      <c r="B56" s="28">
        <v>43441.0</v>
      </c>
      <c r="C56" s="27" t="s">
        <v>30</v>
      </c>
      <c r="D56" s="29">
        <f>IFNA(VLOOKUP(C56, 'Рейтинг'!$A$2:$C$22, 3, FALSE), VLOOKUP(C56, 'Рейтинг'!$B$2:$C$22, 2, FALSE))</f>
        <v>0.004</v>
      </c>
      <c r="E56" s="31">
        <f>IF(ISNUMBER('Неочищенные данные'!D58), 'Неочищенные данные'!D58 * 1000, SUBSTITUTE((SUBSTITUTE('Неочищенные данные'!D58, " ", "")), ",", ".") * 1000)</f>
        <v>128102000</v>
      </c>
      <c r="F56" s="31">
        <f>IF(ISNUMBER('Неочищенные данные'!E58), 'Неочищенные данные'!E58 * 1000, SUBSTITUTE((SUBSTITUTE('Неочищенные данные'!E58, " ", "")), ",", ".") * 1000)</f>
        <v>35534093000</v>
      </c>
      <c r="G56" s="31">
        <f>IF(ISNUMBER('Неочищенные данные'!F58), 'Неочищенные данные'!F58 * 1000, SUBSTITUTE((SUBSTITUTE('Неочищенные данные'!F58, " ", "")), ",", ".") * 1000)</f>
        <v>36490030000</v>
      </c>
      <c r="H56" s="31">
        <f>IF(ISNUMBER('Неочищенные данные'!G58), 'Неочищенные данные'!G58 * 1000, SUBSTITUTE((SUBSTITUTE('Неочищенные данные'!G58, " ", "")), ",", ".") * 1000)</f>
        <v>0</v>
      </c>
      <c r="I56" s="31">
        <f>IF(ISNUMBER('Неочищенные данные'!H58), 'Неочищенные данные'!H58 * 1000, SUBSTITUTE((SUBSTITUTE('Неочищенные данные'!H58, " ", "")), ",", ".") * 1000)</f>
        <v>3880000</v>
      </c>
      <c r="J56" s="31">
        <f>IF(ISNUMBER('Неочищенные данные'!I58), 'Неочищенные данные'!I58 * 1000, SUBSTITUTE((SUBSTITUTE('Неочищенные данные'!I58, " ", "")), ",", ".") * 1000)</f>
        <v>31221565000</v>
      </c>
      <c r="K56" s="31">
        <f>IF(ISNUMBER('Неочищенные данные'!J58), 'Неочищенные данные'!J58 * 1000, SUBSTITUTE((SUBSTITUTE('Неочищенные данные'!J58, " ", "")), ",", ".") * 1000)</f>
        <v>30822700000</v>
      </c>
      <c r="L56" s="31">
        <f>IF(ISNUMBER('Неочищенные данные'!K58), 'Неочищенные данные'!K58 * 1000, SUBSTITUTE((SUBSTITUTE('Неочищенные данные'!K58, " ", "")), ",", ".") * 1000)</f>
        <v>5268465000</v>
      </c>
      <c r="M56" s="31">
        <f>IF(ISNUMBER('Неочищенные данные'!L58), 'Неочищенные данные'!L58 * 1000, SUBSTITUTE((SUBSTITUTE('Неочищенные данные'!L58, " ", "")), ",", ".") * 1000)</f>
        <v>833884000</v>
      </c>
      <c r="N56" s="31">
        <f>IF(ISNUMBER('Неочищенные данные'!M58), 'Неочищенные данные'!M58 * 1000, SUBSTITUTE((SUBSTITUTE('Неочищенные данные'!M58, " ", "")), ",", ".") * 1000)</f>
        <v>1314694000</v>
      </c>
      <c r="O56" s="31">
        <f>IF(ISNUMBER('Неочищенные данные'!N58), 'Неочищенные данные'!N58 * 1000, SUBSTITUTE((SUBSTITUTE('Неочищенные данные'!N58, " ", "")), ",", ".") * 1000)</f>
        <v>2411659000</v>
      </c>
      <c r="P56" s="1">
        <f>VLOOKUP(YEAR(B56), 'ИПЦ ГКС'!$B$5:$D$34, 3, TRUE)</f>
        <v>4.26</v>
      </c>
      <c r="Q56" s="32">
        <f>VLOOKUP(B56, RUONIA!A56:B2521, 2, FALSE)</f>
        <v>7.38</v>
      </c>
      <c r="R56" s="1">
        <f>VLOOKUP(B56, Treasury!$D$1:$G$3498, 2, FALSE)</f>
        <v>2.72</v>
      </c>
      <c r="S56" s="1">
        <f>VLOOKUP(B56, Treasury!$D$1:$G$3498, 3, FALSE)</f>
        <v>2.7</v>
      </c>
      <c r="T56" s="1">
        <f>VLOOKUP(B56, Treasury!$D$1:$G$3498, 4, FALSE)</f>
        <v>2.85</v>
      </c>
      <c r="U56" s="1">
        <f>VLOOKUP(B56, 'OFZ Yield'!$A:$M, 5, FALSE)</f>
        <v>7.76</v>
      </c>
      <c r="V56" s="1">
        <f>VLOOKUP(B56, 'OFZ Yield'!$A:$M, 7, FALSE)</f>
        <v>8.22</v>
      </c>
      <c r="W56" s="1">
        <f>VLOOKUP(B56, 'OFZ Yield'!$A:$M, 9, FALSE)</f>
        <v>8.64</v>
      </c>
      <c r="X56" s="1" t="str">
        <f>VLOOKUP(B56, IMOEX!$A$1:$B$3284, 2, FALSE)</f>
        <v>2.431,29</v>
      </c>
      <c r="Y56" s="1">
        <f t="shared" si="4"/>
        <v>0.15827836</v>
      </c>
      <c r="Z56" s="1">
        <f t="shared" si="5"/>
        <v>5.926121745</v>
      </c>
      <c r="AA56" s="1">
        <f>IFNA(VLOOKUP(A56, 'Неочищенные данные'!A58:AI492, 35, False), 0)</f>
        <v>1</v>
      </c>
      <c r="AB56" s="1">
        <f t="shared" si="6"/>
        <v>0</v>
      </c>
    </row>
    <row r="57" ht="15.75" customHeight="1">
      <c r="A57" s="27" t="s">
        <v>83</v>
      </c>
      <c r="B57" s="28">
        <v>43082.0</v>
      </c>
      <c r="C57" s="27" t="s">
        <v>30</v>
      </c>
      <c r="D57" s="29">
        <f>IFNA(VLOOKUP(C57, 'Рейтинг'!$A$2:$C$22, 3, FALSE), VLOOKUP(C57, 'Рейтинг'!$B$2:$C$22, 2, FALSE))</f>
        <v>0.004</v>
      </c>
      <c r="E57" s="31">
        <f>IF(ISNUMBER('Неочищенные данные'!D59), 'Неочищенные данные'!D59 * 1000, SUBSTITUTE((SUBSTITUTE('Неочищенные данные'!D59, " ", "")), ",", ".") * 1000)</f>
        <v>149661000</v>
      </c>
      <c r="F57" s="31">
        <f>IF(ISNUMBER('Неочищенные данные'!E59), 'Неочищенные данные'!E59 * 1000, SUBSTITUTE((SUBSTITUTE('Неочищенные данные'!E59, " ", "")), ",", ".") * 1000)</f>
        <v>34415674000</v>
      </c>
      <c r="G57" s="31">
        <f>IF(ISNUMBER('Неочищенные данные'!F59), 'Неочищенные данные'!F59 * 1000, SUBSTITUTE((SUBSTITUTE('Неочищенные данные'!F59, " ", "")), ",", ".") * 1000)</f>
        <v>35481085000</v>
      </c>
      <c r="H57" s="31">
        <f>IF(ISNUMBER('Неочищенные данные'!G59), 'Неочищенные данные'!G59 * 1000, SUBSTITUTE((SUBSTITUTE('Неочищенные данные'!G59, " ", "")), ",", ".") * 1000)</f>
        <v>0</v>
      </c>
      <c r="I57" s="31">
        <f>IF(ISNUMBER('Неочищенные данные'!H59), 'Неочищенные данные'!H59 * 1000, SUBSTITUTE((SUBSTITUTE('Неочищенные данные'!H59, " ", "")), ",", ".") * 1000)</f>
        <v>541000</v>
      </c>
      <c r="J57" s="31">
        <f>IF(ISNUMBER('Неочищенные данные'!I59), 'Неочищенные данные'!I59 * 1000, SUBSTITUTE((SUBSTITUTE('Неочищенные данные'!I59, " ", "")), ",", ".") * 1000)</f>
        <v>31039222000</v>
      </c>
      <c r="K57" s="31">
        <f>IF(ISNUMBER('Неочищенные данные'!J59), 'Неочищенные данные'!J59 * 1000, SUBSTITUTE((SUBSTITUTE('Неочищенные данные'!J59, " ", "")), ",", ".") * 1000)</f>
        <v>30672662000</v>
      </c>
      <c r="L57" s="31">
        <f>IF(ISNUMBER('Неочищенные данные'!K59), 'Неочищенные данные'!K59 * 1000, SUBSTITUTE((SUBSTITUTE('Неочищенные данные'!K59, " ", "")), ",", ".") * 1000)</f>
        <v>4441863000</v>
      </c>
      <c r="M57" s="31">
        <f>IF(ISNUMBER('Неочищенные данные'!L59), 'Неочищенные данные'!L59 * 1000, SUBSTITUTE((SUBSTITUTE('Неочищенные данные'!L59, " ", "")), ",", ".") * 1000)</f>
        <v>779004000</v>
      </c>
      <c r="N57" s="31">
        <f>IF(ISNUMBER('Неочищенные данные'!M59), 'Неочищенные данные'!M59 * 1000, SUBSTITUTE((SUBSTITUTE('Неочищенные данные'!M59, " ", "")), ",", ".") * 1000)</f>
        <v>1660384000</v>
      </c>
      <c r="O57" s="31">
        <f>IF(ISNUMBER('Неочищенные данные'!N59), 'Неочищенные данные'!N59 * 1000, SUBSTITUTE((SUBSTITUTE('Неочищенные данные'!N59, " ", "")), ",", ".") * 1000)</f>
        <v>3388281000</v>
      </c>
      <c r="P57" s="1">
        <f>VLOOKUP(YEAR(B57), 'ИПЦ ГКС'!$B$5:$D$34, 3, TRUE)</f>
        <v>2.51</v>
      </c>
      <c r="Q57" s="32">
        <f>VLOOKUP(B57, RUONIA!A57:B2522, 2, FALSE)</f>
        <v>7.97</v>
      </c>
      <c r="R57" s="1">
        <f>VLOOKUP(B57, Treasury!$D$1:$G$3498, 2, FALSE)</f>
        <v>1.79</v>
      </c>
      <c r="S57" s="1">
        <f>VLOOKUP(B57, Treasury!$D$1:$G$3498, 3, FALSE)</f>
        <v>2.12</v>
      </c>
      <c r="T57" s="1">
        <f>VLOOKUP(B57, Treasury!$D$1:$G$3498, 4, FALSE)</f>
        <v>2.36</v>
      </c>
      <c r="U57" s="1">
        <f>VLOOKUP(B57, 'OFZ Yield'!$A:$M, 5, FALSE)</f>
        <v>7.12</v>
      </c>
      <c r="V57" s="1">
        <f>VLOOKUP(B57, 'OFZ Yield'!$A:$M, 7, FALSE)</f>
        <v>7.24</v>
      </c>
      <c r="W57" s="1">
        <f>VLOOKUP(B57, 'OFZ Yield'!$A:$M, 9, FALSE)</f>
        <v>7.47</v>
      </c>
      <c r="X57" s="1" t="str">
        <f>VLOOKUP(B57, IMOEX!$A$1:$B$3284, 2, FALSE)</f>
        <v>2.131,94</v>
      </c>
      <c r="Y57" s="1">
        <f t="shared" si="4"/>
        <v>0.1753777638</v>
      </c>
      <c r="Z57" s="1">
        <f t="shared" si="5"/>
        <v>6.987883688</v>
      </c>
      <c r="AA57" s="1">
        <f>IFNA(VLOOKUP(A57, 'Неочищенные данные'!A59:AI493, 35, False), 0)</f>
        <v>1</v>
      </c>
      <c r="AB57" s="1">
        <f t="shared" si="6"/>
        <v>0</v>
      </c>
    </row>
    <row r="58" ht="15.75" customHeight="1">
      <c r="A58" s="27" t="s">
        <v>83</v>
      </c>
      <c r="B58" s="28">
        <v>42943.0</v>
      </c>
      <c r="C58" s="27" t="s">
        <v>30</v>
      </c>
      <c r="D58" s="29">
        <f>IFNA(VLOOKUP(C58, 'Рейтинг'!$A$2:$C$22, 3, FALSE), VLOOKUP(C58, 'Рейтинг'!$B$2:$C$22, 2, FALSE))</f>
        <v>0.004</v>
      </c>
      <c r="E58" s="31">
        <f>IF(ISNUMBER('Неочищенные данные'!D60), 'Неочищенные данные'!D60 * 1000, SUBSTITUTE((SUBSTITUTE('Неочищенные данные'!D60, " ", "")), ",", ".") * 1000)</f>
        <v>402385000</v>
      </c>
      <c r="F58" s="31">
        <f>IF(ISNUMBER('Неочищенные данные'!E60), 'Неочищенные данные'!E60 * 1000, SUBSTITUTE((SUBSTITUTE('Неочищенные данные'!E60, " ", "")), ",", ".") * 1000)</f>
        <v>32265318000</v>
      </c>
      <c r="G58" s="31">
        <f>IF(ISNUMBER('Неочищенные данные'!F60), 'Неочищенные данные'!F60 * 1000, SUBSTITUTE((SUBSTITUTE('Неочищенные данные'!F60, " ", "")), ",", ".") * 1000)</f>
        <v>33726536000</v>
      </c>
      <c r="H58" s="31">
        <f>IF(ISNUMBER('Неочищенные данные'!G60), 'Неочищенные данные'!G60 * 1000, SUBSTITUTE((SUBSTITUTE('Неочищенные данные'!G60, " ", "")), ",", ".") * 1000)</f>
        <v>0</v>
      </c>
      <c r="I58" s="31">
        <f>IF(ISNUMBER('Неочищенные данные'!H60), 'Неочищенные данные'!H60 * 1000, SUBSTITUTE((SUBSTITUTE('Неочищенные данные'!H60, " ", "")), ",", ".") * 1000)</f>
        <v>0</v>
      </c>
      <c r="J58" s="31">
        <f>IF(ISNUMBER('Неочищенные данные'!I60), 'Неочищенные данные'!I60 * 1000, SUBSTITUTE((SUBSTITUTE('Неочищенные данные'!I60, " ", "")), ",", ".") * 1000)</f>
        <v>28318610000</v>
      </c>
      <c r="K58" s="31">
        <f>IF(ISNUMBER('Неочищенные данные'!J60), 'Неочищенные данные'!J60 * 1000, SUBSTITUTE((SUBSTITUTE('Неочищенные данные'!J60, " ", "")), ",", ".") * 1000)</f>
        <v>28119824000</v>
      </c>
      <c r="L58" s="31">
        <f>IF(ISNUMBER('Неочищенные данные'!K60), 'Неочищенные данные'!K60 * 1000, SUBSTITUTE((SUBSTITUTE('Неочищенные данные'!K60, " ", "")), ",", ".") * 1000)</f>
        <v>5407926000</v>
      </c>
      <c r="M58" s="31">
        <f>IF(ISNUMBER('Неочищенные данные'!L60), 'Неочищенные данные'!L60 * 1000, SUBSTITUTE((SUBSTITUTE('Неочищенные данные'!L60, " ", "")), ",", ".") * 1000)</f>
        <v>1820221000</v>
      </c>
      <c r="N58" s="31">
        <f>IF(ISNUMBER('Неочищенные данные'!M60), 'Неочищенные данные'!M60 * 1000, SUBSTITUTE((SUBSTITUTE('Неочищенные данные'!M60, " ", "")), ",", ".") * 1000)</f>
        <v>1291706000</v>
      </c>
      <c r="O58" s="31">
        <f>IF(ISNUMBER('Неочищенные данные'!N60), 'Неочищенные данные'!N60 * 1000, SUBSTITUTE((SUBSTITUTE('Неочищенные данные'!N60, " ", "")), ",", ".") * 1000)</f>
        <v>2807727000</v>
      </c>
      <c r="P58" s="1">
        <f>VLOOKUP(YEAR(B58), 'ИПЦ ГКС'!$B$5:$D$34, 3, TRUE)</f>
        <v>2.51</v>
      </c>
      <c r="Q58" s="32">
        <f>VLOOKUP(B58, RUONIA!A58:B2523, 2, FALSE)</f>
        <v>9.13</v>
      </c>
      <c r="R58" s="1">
        <f>VLOOKUP(B58, Treasury!$D$1:$G$3498, 2, FALSE)</f>
        <v>1.36</v>
      </c>
      <c r="S58" s="1">
        <f>VLOOKUP(B58, Treasury!$D$1:$G$3498, 3, FALSE)</f>
        <v>1.84</v>
      </c>
      <c r="T58" s="1">
        <f>VLOOKUP(B58, Treasury!$D$1:$G$3498, 4, FALSE)</f>
        <v>2.32</v>
      </c>
      <c r="U58" s="1">
        <f>VLOOKUP(B58, 'OFZ Yield'!$A:$M, 5, FALSE)</f>
        <v>8.04</v>
      </c>
      <c r="V58" s="1">
        <f>VLOOKUP(B58, 'OFZ Yield'!$A:$M, 7, FALSE)</f>
        <v>8</v>
      </c>
      <c r="W58" s="1">
        <f>VLOOKUP(B58, 'OFZ Yield'!$A:$M, 9, FALSE)</f>
        <v>7.82</v>
      </c>
      <c r="X58" s="1" t="str">
        <f>VLOOKUP(B58, IMOEX!$A$1:$B$3284, 2, FALSE)</f>
        <v>1.945,12</v>
      </c>
      <c r="Y58" s="1">
        <f t="shared" si="4"/>
        <v>0.3365839325</v>
      </c>
      <c r="Z58" s="1">
        <f t="shared" si="5"/>
        <v>5.236501017</v>
      </c>
      <c r="AA58" s="1">
        <f>IFNA(VLOOKUP(A58, 'Неочищенные данные'!A60:AI494, 35, False), 0)</f>
        <v>1</v>
      </c>
      <c r="AB58" s="1">
        <f t="shared" si="6"/>
        <v>0</v>
      </c>
    </row>
    <row r="59" ht="15.75" customHeight="1">
      <c r="A59" s="27" t="s">
        <v>83</v>
      </c>
      <c r="B59" s="28">
        <v>42677.0</v>
      </c>
      <c r="C59" s="27" t="s">
        <v>36</v>
      </c>
      <c r="D59" s="29">
        <f>IFNA(VLOOKUP(C59, 'Рейтинг'!$A$2:$C$22, 3, FALSE), VLOOKUP(C59, 'Рейтинг'!$B$2:$C$22, 2, FALSE))</f>
        <v>0</v>
      </c>
      <c r="E59" s="31">
        <f>IF(ISNUMBER('Неочищенные данные'!D61), 'Неочищенные данные'!D61 * 1000, SUBSTITUTE((SUBSTITUTE('Неочищенные данные'!D61, " ", "")), ",", ".") * 1000)</f>
        <v>1428809000</v>
      </c>
      <c r="F59" s="31">
        <f>IF(ISNUMBER('Неочищенные данные'!E61), 'Неочищенные данные'!E61 * 1000, SUBSTITUTE((SUBSTITUTE('Неочищенные данные'!E61, " ", "")), ",", ".") * 1000)</f>
        <v>31137298000</v>
      </c>
      <c r="G59" s="31">
        <f>IF(ISNUMBER('Неочищенные данные'!F61), 'Неочищенные данные'!F61 * 1000, SUBSTITUTE((SUBSTITUTE('Неочищенные данные'!F61, " ", "")), ",", ".") * 1000)</f>
        <v>33813788000</v>
      </c>
      <c r="H59" s="31">
        <f>IF(ISNUMBER('Неочищенные данные'!G61), 'Неочищенные данные'!G61 * 1000, SUBSTITUTE((SUBSTITUTE('Неочищенные данные'!G61, " ", "")), ",", ".") * 1000)</f>
        <v>0</v>
      </c>
      <c r="I59" s="31">
        <f>IF(ISNUMBER('Неочищенные данные'!H61), 'Неочищенные данные'!H61 * 1000, SUBSTITUTE((SUBSTITUTE('Неочищенные данные'!H61, " ", "")), ",", ".") * 1000)</f>
        <v>182693000</v>
      </c>
      <c r="J59" s="31">
        <f>IF(ISNUMBER('Неочищенные данные'!I61), 'Неочищенные данные'!I61 * 1000, SUBSTITUTE((SUBSTITUTE('Неочищенные данные'!I61, " ", "")), ",", ".") * 1000)</f>
        <v>30371357000</v>
      </c>
      <c r="K59" s="31">
        <f>IF(ISNUMBER('Неочищенные данные'!J61), 'Неочищенные данные'!J61 * 1000, SUBSTITUTE((SUBSTITUTE('Неочищенные данные'!J61, " ", "")), ",", ".") * 1000)</f>
        <v>30033983000</v>
      </c>
      <c r="L59" s="31">
        <f>IF(ISNUMBER('Неочищенные данные'!K61), 'Неочищенные данные'!K61 * 1000, SUBSTITUTE((SUBSTITUTE('Неочищенные данные'!K61, " ", "")), ",", ".") * 1000)</f>
        <v>3442431000</v>
      </c>
      <c r="M59" s="31">
        <f>IF(ISNUMBER('Неочищенные данные'!L61), 'Неочищенные данные'!L61 * 1000, SUBSTITUTE((SUBSTITUTE('Неочищенные данные'!L61, " ", "")), ",", ".") * 1000)</f>
        <v>864797000</v>
      </c>
      <c r="N59" s="31">
        <f>IF(ISNUMBER('Неочищенные данные'!M61), 'Неочищенные данные'!M61 * 1000, SUBSTITUTE((SUBSTITUTE('Неочищенные данные'!M61, " ", "")), ",", ".") * 1000)</f>
        <v>1599358000</v>
      </c>
      <c r="O59" s="31">
        <f>IF(ISNUMBER('Неочищенные данные'!N61), 'Неочищенные данные'!N61 * 1000, SUBSTITUTE((SUBSTITUTE('Неочищенные данные'!N61, " ", "")), ",", ".") * 1000)</f>
        <v>3151523000</v>
      </c>
      <c r="P59" s="1">
        <f>VLOOKUP(YEAR(B59), 'ИПЦ ГКС'!$B$5:$D$34, 3, TRUE)</f>
        <v>5.39</v>
      </c>
      <c r="Q59" s="32">
        <f>VLOOKUP(B59, RUONIA!A59:B2524, 2, FALSE)</f>
        <v>9.5</v>
      </c>
      <c r="R59" s="1">
        <f>VLOOKUP(B59, Treasury!$D$1:$G$3498, 2, FALSE)</f>
        <v>0.81</v>
      </c>
      <c r="S59" s="1">
        <f>VLOOKUP(B59, Treasury!$D$1:$G$3498, 3, FALSE)</f>
        <v>1.26</v>
      </c>
      <c r="T59" s="1">
        <f>VLOOKUP(B59, Treasury!$D$1:$G$3498, 4, FALSE)</f>
        <v>1.82</v>
      </c>
      <c r="U59" s="1">
        <f>VLOOKUP(B59, 'OFZ Yield'!$A:$M, 5, FALSE)</f>
        <v>9.01</v>
      </c>
      <c r="V59" s="1">
        <f>VLOOKUP(B59, 'OFZ Yield'!$A:$M, 7, FALSE)</f>
        <v>8.7</v>
      </c>
      <c r="W59" s="1">
        <f>VLOOKUP(B59, 'OFZ Yield'!$A:$M, 9, FALSE)</f>
        <v>8.68</v>
      </c>
      <c r="X59" s="1" t="str">
        <f>VLOOKUP(B59, IMOEX!$A$1:$B$3284, 2, FALSE)</f>
        <v>1.962,71</v>
      </c>
      <c r="Y59" s="1">
        <f t="shared" si="4"/>
        <v>0.2512169452</v>
      </c>
      <c r="Z59" s="1">
        <f t="shared" si="5"/>
        <v>8.822648007</v>
      </c>
      <c r="AA59" s="1">
        <f>IFNA(VLOOKUP(A59, 'Неочищенные данные'!A61:AI495, 35, False), 0)</f>
        <v>1</v>
      </c>
      <c r="AB59" s="1">
        <f t="shared" si="6"/>
        <v>0</v>
      </c>
    </row>
    <row r="60" ht="15.75" customHeight="1">
      <c r="A60" s="27" t="s">
        <v>83</v>
      </c>
      <c r="B60" s="28">
        <v>42359.0</v>
      </c>
      <c r="C60" s="27" t="s">
        <v>36</v>
      </c>
      <c r="D60" s="29">
        <f>IFNA(VLOOKUP(C60, 'Рейтинг'!$A$2:$C$22, 3, FALSE), VLOOKUP(C60, 'Рейтинг'!$B$2:$C$22, 2, FALSE))</f>
        <v>0</v>
      </c>
      <c r="E60" s="31">
        <f>IF(ISNUMBER('Неочищенные данные'!D62), 'Неочищенные данные'!D62 * 1000, SUBSTITUTE((SUBSTITUTE('Неочищенные данные'!D62, " ", "")), ",", ".") * 1000)</f>
        <v>1480933000</v>
      </c>
      <c r="F60" s="31">
        <f>IF(ISNUMBER('Неочищенные данные'!E62), 'Неочищенные данные'!E62 * 1000, SUBSTITUTE((SUBSTITUTE('Неочищенные данные'!E62, " ", "")), ",", ".") * 1000)</f>
        <v>29669012000</v>
      </c>
      <c r="G60" s="31">
        <f>IF(ISNUMBER('Неочищенные данные'!F62), 'Неочищенные данные'!F62 * 1000, SUBSTITUTE((SUBSTITUTE('Неочищенные данные'!F62, " ", "")), ",", ".") * 1000)</f>
        <v>32018214000</v>
      </c>
      <c r="H60" s="31">
        <f>IF(ISNUMBER('Неочищенные данные'!G62), 'Неочищенные данные'!G62 * 1000, SUBSTITUTE((SUBSTITUTE('Неочищенные данные'!G62, " ", "")), ",", ".") * 1000)</f>
        <v>0</v>
      </c>
      <c r="I60" s="31">
        <f>IF(ISNUMBER('Неочищенные данные'!H62), 'Неочищенные данные'!H62 * 1000, SUBSTITUTE((SUBSTITUTE('Неочищенные данные'!H62, " ", "")), ",", ".") * 1000)</f>
        <v>292723000</v>
      </c>
      <c r="J60" s="31">
        <f>IF(ISNUMBER('Неочищенные данные'!I62), 'Неочищенные данные'!I62 * 1000, SUBSTITUTE((SUBSTITUTE('Неочищенные данные'!I62, " ", "")), ",", ".") * 1000)</f>
        <v>29437617000</v>
      </c>
      <c r="K60" s="31">
        <f>IF(ISNUMBER('Неочищенные данные'!J62), 'Неочищенные данные'!J62 * 1000, SUBSTITUTE((SUBSTITUTE('Неочищенные данные'!J62, " ", "")), ",", ".") * 1000)</f>
        <v>28934506000</v>
      </c>
      <c r="L60" s="31">
        <f>IF(ISNUMBER('Неочищенные данные'!K62), 'Неочищенные данные'!K62 * 1000, SUBSTITUTE((SUBSTITUTE('Неочищенные данные'!K62, " ", "")), ",", ".") * 1000)</f>
        <v>2580597000</v>
      </c>
      <c r="M60" s="31">
        <f>IF(ISNUMBER('Неочищенные данные'!L62), 'Неочищенные данные'!L62 * 1000, SUBSTITUTE((SUBSTITUTE('Неочищенные данные'!L62, " ", "")), ",", ".") * 1000)</f>
        <v>676720000</v>
      </c>
      <c r="N60" s="31">
        <f>IF(ISNUMBER('Неочищенные данные'!M62), 'Неочищенные данные'!M62 * 1000, SUBSTITUTE((SUBSTITUTE('Неочищенные данные'!M62, " ", "")), ",", ".") * 1000)</f>
        <v>4944186000</v>
      </c>
      <c r="O60" s="31">
        <f>IF(ISNUMBER('Неочищенные данные'!N62), 'Неочищенные данные'!N62 * 1000, SUBSTITUTE((SUBSTITUTE('Неочищенные данные'!N62, " ", "")), ",", ".") * 1000)</f>
        <v>2691477000</v>
      </c>
      <c r="P60" s="1">
        <f>VLOOKUP(YEAR(B60), 'ИПЦ ГКС'!$B$5:$D$34, 3, TRUE)</f>
        <v>12.91</v>
      </c>
      <c r="Q60" s="32">
        <f>VLOOKUP(B60, RUONIA!A60:B2525, 2, FALSE)</f>
        <v>11.2</v>
      </c>
      <c r="R60" s="1">
        <f>VLOOKUP(B60, Treasury!$D$1:$G$3498, 2, FALSE)</f>
        <v>0.96</v>
      </c>
      <c r="S60" s="1">
        <f>VLOOKUP(B60, Treasury!$D$1:$G$3498, 3, FALSE)</f>
        <v>1.67</v>
      </c>
      <c r="T60" s="1">
        <f>VLOOKUP(B60, Treasury!$D$1:$G$3498, 4, FALSE)</f>
        <v>2.2</v>
      </c>
      <c r="U60" s="1">
        <f>VLOOKUP(B60, 'OFZ Yield'!$A:$M, 5, FALSE)</f>
        <v>10.71</v>
      </c>
      <c r="V60" s="1">
        <f>VLOOKUP(B60, 'OFZ Yield'!$A:$M, 7, FALSE)</f>
        <v>10.27</v>
      </c>
      <c r="W60" s="1">
        <f>VLOOKUP(B60, 'OFZ Yield'!$A:$M, 9, FALSE)</f>
        <v>9.86</v>
      </c>
      <c r="X60" s="1" t="str">
        <f>VLOOKUP(B60, IMOEX!$A$1:$B$3284, 2, FALSE)</f>
        <v>1.716,91</v>
      </c>
      <c r="Y60" s="1">
        <f t="shared" si="4"/>
        <v>0.2622338939</v>
      </c>
      <c r="Z60" s="1">
        <f t="shared" si="5"/>
        <v>11.40728948</v>
      </c>
      <c r="AA60" s="1">
        <f>IFNA(VLOOKUP(A60, 'Неочищенные данные'!A62:AI496, 35, False), 0)</f>
        <v>1</v>
      </c>
      <c r="AB60" s="1">
        <f t="shared" si="6"/>
        <v>0</v>
      </c>
    </row>
    <row r="61" ht="15.75" customHeight="1">
      <c r="A61" s="39" t="s">
        <v>83</v>
      </c>
      <c r="B61" s="40">
        <v>41963.0</v>
      </c>
      <c r="C61" s="6" t="s">
        <v>36</v>
      </c>
      <c r="D61" s="29">
        <f>IFNA(VLOOKUP(C61, 'Рейтинг'!$A$2:$C$22, 3, FALSE), VLOOKUP(C61, 'Рейтинг'!$B$2:$C$22, 2, FALSE))</f>
        <v>0</v>
      </c>
      <c r="E61" s="31">
        <f>IF(ISNUMBER('Неочищенные данные'!D63), 'Неочищенные данные'!D63 * 1000, SUBSTITUTE((SUBSTITUTE('Неочищенные данные'!D63, " ", "")), ",", ".") * 1000)</f>
        <v>3037293820</v>
      </c>
      <c r="F61" s="31">
        <f>IF(ISNUMBER('Неочищенные данные'!E63), 'Неочищенные данные'!E63 * 1000, SUBSTITUTE((SUBSTITUTE('Неочищенные данные'!E63, " ", "")), ",", ".") * 1000)</f>
        <v>22213302670</v>
      </c>
      <c r="G61" s="31">
        <f>IF(ISNUMBER('Неочищенные данные'!F63), 'Неочищенные данные'!F63 * 1000, SUBSTITUTE((SUBSTITUTE('Неочищенные данные'!F63, " ", "")), ",", ".") * 1000)</f>
        <v>7112963060</v>
      </c>
      <c r="H61" s="31">
        <f>IF(ISNUMBER('Неочищенные данные'!G63), 'Неочищенные данные'!G63 * 1000, SUBSTITUTE((SUBSTITUTE('Неочищенные данные'!G63, " ", "")), ",", ".") * 1000)</f>
        <v>0</v>
      </c>
      <c r="I61" s="31">
        <f>IF(ISNUMBER('Неочищенные данные'!H63), 'Неочищенные данные'!H63 * 1000, SUBSTITUTE((SUBSTITUTE('Неочищенные данные'!H63, " ", "")), ",", ".") * 1000)</f>
        <v>31040930</v>
      </c>
      <c r="J61" s="31">
        <f>IF(ISNUMBER('Неочищенные данные'!I63), 'Неочищенные данные'!I63 * 1000, SUBSTITUTE((SUBSTITUTE('Неочищенные данные'!I63, " ", "")), ",", ".") * 1000)</f>
        <v>24568509550</v>
      </c>
      <c r="K61" s="31">
        <f>IF(ISNUMBER('Неочищенные данные'!J63), 'Неочищенные данные'!J63 * 1000, SUBSTITUTE((SUBSTITUTE('Неочищенные данные'!J63, " ", "")), ",", ".") * 1000)</f>
        <v>24534114060</v>
      </c>
      <c r="L61" s="31">
        <f>IF(ISNUMBER('Неочищенные данные'!K63), 'Неочищенные данные'!K63 * 1000, SUBSTITUTE((SUBSTITUTE('Неочищенные данные'!K63, " ", "")), ",", ".") * 1000)</f>
        <v>1957076110</v>
      </c>
      <c r="M61" s="31">
        <f>IF(ISNUMBER('Неочищенные данные'!L63), 'Неочищенные данные'!L63 * 1000, SUBSTITUTE((SUBSTITUTE('Неочищенные данные'!L63, " ", "")), ",", ".") * 1000)</f>
        <v>-196826050</v>
      </c>
      <c r="N61" s="31">
        <f>IF(ISNUMBER('Неочищенные данные'!M63), 'Неочищенные данные'!M63 * 1000, SUBSTITUTE((SUBSTITUTE('Неочищенные данные'!M63, " ", "")), ",", ".") * 1000)</f>
        <v>0</v>
      </c>
      <c r="O61" s="31">
        <f>IF(ISNUMBER('Неочищенные данные'!N63), 'Неочищенные данные'!N63 * 1000, SUBSTITUTE((SUBSTITUTE('Неочищенные данные'!N63, " ", "")), ",", ".") * 1000)</f>
        <v>0</v>
      </c>
      <c r="P61" s="1">
        <f>VLOOKUP(YEAR(B61), 'ИПЦ ГКС'!$B$5:$D$34, 3, TRUE)</f>
        <v>11.35</v>
      </c>
      <c r="Q61" s="32">
        <f>VLOOKUP(B61, RUONIA!A61:B2526, 2, FALSE)</f>
        <v>10.22</v>
      </c>
      <c r="R61" s="1">
        <f>VLOOKUP(B61, Treasury!$D$1:$G$3498, 2, FALSE)</f>
        <v>0.53</v>
      </c>
      <c r="S61" s="1">
        <f>VLOOKUP(B61, Treasury!$D$1:$G$3498, 3, FALSE)</f>
        <v>1.64</v>
      </c>
      <c r="T61" s="1">
        <f>VLOOKUP(B61, Treasury!$D$1:$G$3498, 4, FALSE)</f>
        <v>2.34</v>
      </c>
      <c r="U61" s="1">
        <f>VLOOKUP(B61, 'OFZ Yield'!$A:$M, 5, FALSE)</f>
        <v>9.94</v>
      </c>
      <c r="V61" s="1">
        <f>VLOOKUP(B61, 'OFZ Yield'!$A:$M, 7, FALSE)</f>
        <v>10.4</v>
      </c>
      <c r="W61" s="1">
        <f>VLOOKUP(B61, 'OFZ Yield'!$A:$M, 9, FALSE)</f>
        <v>10.32</v>
      </c>
      <c r="X61" s="1" t="str">
        <f>VLOOKUP(B61, IMOEX!$A$1:$B$3284, 2, FALSE)</f>
        <v>1.530,40</v>
      </c>
      <c r="Y61" s="1">
        <f t="shared" si="4"/>
        <v>-0.1005714847</v>
      </c>
      <c r="Z61" s="1">
        <f t="shared" si="5"/>
        <v>12.55368119</v>
      </c>
      <c r="AA61" s="1">
        <f>IFNA(VLOOKUP(A61, 'Неочищенные данные'!A63:AI497, 35, False), 0)</f>
        <v>0</v>
      </c>
      <c r="AB61" s="1">
        <f t="shared" si="6"/>
        <v>0</v>
      </c>
    </row>
    <row r="62" ht="15.75" customHeight="1">
      <c r="A62" s="29" t="s">
        <v>93</v>
      </c>
      <c r="B62" s="33">
        <v>43986.0</v>
      </c>
      <c r="C62" s="29" t="s">
        <v>59</v>
      </c>
      <c r="D62" s="29">
        <f>IFNA(VLOOKUP(C62, 'Рейтинг'!$A$2:$C$22, 3, FALSE), VLOOKUP(C62, 'Рейтинг'!$B$2:$C$22, 2, FALSE))</f>
        <v>0</v>
      </c>
      <c r="E62" s="31">
        <f>IF(ISNUMBER('Неочищенные данные'!D64), 'Неочищенные данные'!D64 * 1000, SUBSTITUTE((SUBSTITUTE('Неочищенные данные'!D64, " ", "")), ",", ".") * 1000)</f>
        <v>9035919000</v>
      </c>
      <c r="F62" s="31">
        <f>IF(ISNUMBER('Неочищенные данные'!E64), 'Неочищенные данные'!E64 * 1000, SUBSTITUTE((SUBSTITUTE('Неочищенные данные'!E64, " ", "")), ",", ".") * 1000)</f>
        <v>371949480000</v>
      </c>
      <c r="G62" s="31">
        <f>IF(ISNUMBER('Неочищенные данные'!F64), 'Неочищенные данные'!F64 * 1000, SUBSTITUTE((SUBSTITUTE('Неочищенные данные'!F64, " ", "")), ",", ".") * 1000)</f>
        <v>604649895000</v>
      </c>
      <c r="H62" s="31">
        <f>IF(ISNUMBER('Неочищенные данные'!G64), 'Неочищенные данные'!G64 * 1000, SUBSTITUTE((SUBSTITUTE('Неочищенные данные'!G64, " ", "")), ",", ".") * 1000)</f>
        <v>0</v>
      </c>
      <c r="I62" s="31">
        <f>IF(ISNUMBER('Неочищенные данные'!H64), 'Неочищенные данные'!H64 * 1000, SUBSTITUTE((SUBSTITUTE('Неочищенные данные'!H64, " ", "")), ",", ".") * 1000)</f>
        <v>6518000</v>
      </c>
      <c r="J62" s="31">
        <f>IF(ISNUMBER('Неочищенные данные'!I64), 'Неочищенные данные'!I64 * 1000, SUBSTITUTE((SUBSTITUTE('Неочищенные данные'!I64, " ", "")), ",", ".") * 1000)</f>
        <v>555159030000</v>
      </c>
      <c r="K62" s="31">
        <f>IF(ISNUMBER('Неочищенные данные'!J64), 'Неочищенные данные'!J64 * 1000, SUBSTITUTE((SUBSTITUTE('Неочищенные данные'!J64, " ", "")), ",", ".") * 1000)</f>
        <v>554360766000</v>
      </c>
      <c r="L62" s="31">
        <f>IF(ISNUMBER('Неочищенные данные'!K64), 'Неочищенные данные'!K64 * 1000, SUBSTITUTE((SUBSTITUTE('Неочищенные данные'!K64, " ", "")), ",", ".") * 1000)</f>
        <v>49490865000</v>
      </c>
      <c r="M62" s="31">
        <f>IF(ISNUMBER('Неочищенные данные'!L64), 'Неочищенные данные'!L64 * 1000, SUBSTITUTE((SUBSTITUTE('Неочищенные данные'!L64, " ", "")), ",", ".") * 1000)</f>
        <v>13276796000</v>
      </c>
      <c r="N62" s="31">
        <f>IF(ISNUMBER('Неочищенные данные'!M64), 'Неочищенные данные'!M64 * 1000, SUBSTITUTE((SUBSTITUTE('Неочищенные данные'!M64, " ", "")), ",", ".") * 1000)</f>
        <v>7416469000</v>
      </c>
      <c r="O62" s="31">
        <f>IF(ISNUMBER('Неочищенные данные'!N64), 'Неочищенные данные'!N64 * 1000, SUBSTITUTE((SUBSTITUTE('Неочищенные данные'!N64, " ", "")), ",", ".") * 1000)</f>
        <v>1241548000</v>
      </c>
      <c r="P62" s="1">
        <f>VLOOKUP(YEAR(B62), 'ИПЦ ГКС'!$B$5:$D$34, 3, TRUE)</f>
        <v>2.4</v>
      </c>
      <c r="Q62" s="32">
        <f>VLOOKUP(B62, RUONIA!A62:B2527, 2, FALSE)</f>
        <v>5.37</v>
      </c>
      <c r="R62" s="1">
        <f>VLOOKUP(B62, Treasury!$D$1:$G$3498, 2, FALSE)</f>
        <v>0.19</v>
      </c>
      <c r="S62" s="1">
        <f>VLOOKUP(B62, Treasury!$D$1:$G$3498, 3, FALSE)</f>
        <v>0.4</v>
      </c>
      <c r="T62" s="1">
        <f>VLOOKUP(B62, Treasury!$D$1:$G$3498, 4, FALSE)</f>
        <v>0.82</v>
      </c>
      <c r="U62" s="1">
        <f>VLOOKUP(B62, 'OFZ Yield'!$A:$M, 5, FALSE)</f>
        <v>4.39</v>
      </c>
      <c r="V62" s="1">
        <f>VLOOKUP(B62, 'OFZ Yield'!$A:$M, 7, FALSE)</f>
        <v>4.83</v>
      </c>
      <c r="W62" s="1">
        <f>VLOOKUP(B62, 'OFZ Yield'!$A:$M, 9, FALSE)</f>
        <v>5.44</v>
      </c>
      <c r="X62" s="1" t="str">
        <f>VLOOKUP(B62, IMOEX!$A$1:$B$3284, 2, FALSE)</f>
        <v>2.766,26</v>
      </c>
      <c r="Y62" s="1">
        <f t="shared" si="4"/>
        <v>0.2682676086</v>
      </c>
      <c r="Z62" s="1">
        <f t="shared" si="5"/>
        <v>11.21740406</v>
      </c>
      <c r="AA62" s="1">
        <f>IFNA(VLOOKUP(A62, 'Неочищенные данные'!A64:AI498, 35, False), 0)</f>
        <v>0</v>
      </c>
      <c r="AB62" s="1">
        <f t="shared" si="6"/>
        <v>0</v>
      </c>
    </row>
    <row r="63" ht="15.75" customHeight="1">
      <c r="A63" s="29" t="s">
        <v>93</v>
      </c>
      <c r="B63" s="33">
        <v>43621.0</v>
      </c>
      <c r="C63" s="29" t="s">
        <v>59</v>
      </c>
      <c r="D63" s="29">
        <f>IFNA(VLOOKUP(C63, 'Рейтинг'!$A$2:$C$22, 3, FALSE), VLOOKUP(C63, 'Рейтинг'!$B$2:$C$22, 2, FALSE))</f>
        <v>0</v>
      </c>
      <c r="E63" s="31">
        <f>IF(ISNUMBER('Неочищенные данные'!D65), 'Неочищенные данные'!D65 * 1000, SUBSTITUTE((SUBSTITUTE('Неочищенные данные'!D65, " ", "")), ",", ".") * 1000)</f>
        <v>16103815000</v>
      </c>
      <c r="F63" s="31">
        <f>IF(ISNUMBER('Неочищенные данные'!E65), 'Неочищенные данные'!E65 * 1000, SUBSTITUTE((SUBSTITUTE('Неочищенные данные'!E65, " ", "")), ",", ".") * 1000)</f>
        <v>352829457000</v>
      </c>
      <c r="G63" s="31">
        <f>IF(ISNUMBER('Неочищенные данные'!F65), 'Неочищенные данные'!F65 * 1000, SUBSTITUTE((SUBSTITUTE('Неочищенные данные'!F65, " ", "")), ",", ".") * 1000)</f>
        <v>594112874000</v>
      </c>
      <c r="H63" s="31">
        <f>IF(ISNUMBER('Неочищенные данные'!G65), 'Неочищенные данные'!G65 * 1000, SUBSTITUTE((SUBSTITUTE('Неочищенные данные'!G65, " ", "")), ",", ".") * 1000)</f>
        <v>0</v>
      </c>
      <c r="I63" s="31">
        <f>IF(ISNUMBER('Неочищенные данные'!H65), 'Неочищенные данные'!H65 * 1000, SUBSTITUTE((SUBSTITUTE('Неочищенные данные'!H65, " ", "")), ",", ".") * 1000)</f>
        <v>11936000</v>
      </c>
      <c r="J63" s="31">
        <f>IF(ISNUMBER('Неочищенные данные'!I65), 'Неочищенные данные'!I65 * 1000, SUBSTITUTE((SUBSTITUTE('Неочищенные данные'!I65, " ", "")), ",", ".") * 1000)</f>
        <v>557889805000</v>
      </c>
      <c r="K63" s="31">
        <f>IF(ISNUMBER('Неочищенные данные'!J65), 'Неочищенные данные'!J65 * 1000, SUBSTITUTE((SUBSTITUTE('Неочищенные данные'!J65, " ", "")), ",", ".") * 1000)</f>
        <v>553383971000</v>
      </c>
      <c r="L63" s="31">
        <f>IF(ISNUMBER('Неочищенные данные'!K65), 'Неочищенные данные'!K65 * 1000, SUBSTITUTE((SUBSTITUTE('Неочищенные данные'!K65, " ", "")), ",", ".") * 1000)</f>
        <v>36223069000</v>
      </c>
      <c r="M63" s="31">
        <f>IF(ISNUMBER('Неочищенные данные'!L65), 'Неочищенные данные'!L65 * 1000, SUBSTITUTE((SUBSTITUTE('Неочищенные данные'!L65, " ", "")), ",", ".") * 1000)</f>
        <v>24583046000</v>
      </c>
      <c r="N63" s="31">
        <f>IF(ISNUMBER('Неочищенные данные'!M65), 'Неочищенные данные'!M65 * 1000, SUBSTITUTE((SUBSTITUTE('Неочищенные данные'!M65, " ", "")), ",", ".") * 1000)</f>
        <v>26408792000</v>
      </c>
      <c r="O63" s="31">
        <f>IF(ISNUMBER('Неочищенные данные'!N65), 'Неочищенные данные'!N65 * 1000, SUBSTITUTE((SUBSTITUTE('Неочищенные данные'!N65, " ", "")), ",", ".") * 1000)</f>
        <v>8849619000</v>
      </c>
      <c r="P63" s="1">
        <f>VLOOKUP(YEAR(B63), 'ИПЦ ГКС'!$B$5:$D$34, 3, TRUE)</f>
        <v>3.04</v>
      </c>
      <c r="Q63" s="32">
        <f>VLOOKUP(B63, RUONIA!A63:B2528, 2, FALSE)</f>
        <v>7.75</v>
      </c>
      <c r="R63" s="1">
        <f>VLOOKUP(B63, Treasury!$D$1:$G$3498, 2, FALSE)</f>
        <v>1.83</v>
      </c>
      <c r="S63" s="1">
        <f>VLOOKUP(B63, Treasury!$D$1:$G$3498, 3, FALSE)</f>
        <v>1.86</v>
      </c>
      <c r="T63" s="1">
        <f>VLOOKUP(B63, Treasury!$D$1:$G$3498, 4, FALSE)</f>
        <v>2.12</v>
      </c>
      <c r="U63" s="1">
        <f>VLOOKUP(B63, 'OFZ Yield'!$A:$M, 5, FALSE)</f>
        <v>7.38</v>
      </c>
      <c r="V63" s="1">
        <f>VLOOKUP(B63, 'OFZ Yield'!$A:$M, 7, FALSE)</f>
        <v>7.48</v>
      </c>
      <c r="W63" s="1">
        <f>VLOOKUP(B63, 'OFZ Yield'!$A:$M, 9, FALSE)</f>
        <v>7.75</v>
      </c>
      <c r="X63" s="1" t="str">
        <f>VLOOKUP(B63, IMOEX!$A$1:$B$3284, 2, FALSE)</f>
        <v>2.701,84</v>
      </c>
      <c r="Y63" s="1">
        <f t="shared" si="4"/>
        <v>0.6786571839</v>
      </c>
      <c r="Z63" s="1">
        <f t="shared" si="5"/>
        <v>15.40150574</v>
      </c>
      <c r="AA63" s="1">
        <f>IFNA(VLOOKUP(A63, 'Неочищенные данные'!A65:AI499, 35, False), 0)</f>
        <v>0</v>
      </c>
      <c r="AB63" s="1">
        <f t="shared" si="6"/>
        <v>0</v>
      </c>
    </row>
    <row r="64" ht="15.75" customHeight="1">
      <c r="A64" s="29" t="s">
        <v>93</v>
      </c>
      <c r="B64" s="33">
        <v>43257.0</v>
      </c>
      <c r="C64" s="29" t="s">
        <v>59</v>
      </c>
      <c r="D64" s="29">
        <f>IFNA(VLOOKUP(C64, 'Рейтинг'!$A$2:$C$22, 3, FALSE), VLOOKUP(C64, 'Рейтинг'!$B$2:$C$22, 2, FALSE))</f>
        <v>0</v>
      </c>
      <c r="E64" s="31">
        <f>IF(ISNUMBER('Неочищенные данные'!D66), 'Неочищенные данные'!D66 * 1000, SUBSTITUTE((SUBSTITUTE('Неочищенные данные'!D66, " ", "")), ",", ".") * 1000)</f>
        <v>24337263000</v>
      </c>
      <c r="F64" s="31">
        <f>IF(ISNUMBER('Неочищенные данные'!E66), 'Неочищенные данные'!E66 * 1000, SUBSTITUTE((SUBSTITUTE('Неочищенные данные'!E66, " ", "")), ",", ".") * 1000)</f>
        <v>264522272000</v>
      </c>
      <c r="G64" s="31">
        <f>IF(ISNUMBER('Неочищенные данные'!F66), 'Неочищенные данные'!F66 * 1000, SUBSTITUTE((SUBSTITUTE('Неочищенные данные'!F66, " ", "")), ",", ".") * 1000)</f>
        <v>528500027000</v>
      </c>
      <c r="H64" s="31">
        <f>IF(ISNUMBER('Неочищенные данные'!G66), 'Неочищенные данные'!G66 * 1000, SUBSTITUTE((SUBSTITUTE('Неочищенные данные'!G66, " ", "")), ",", ".") * 1000)</f>
        <v>0</v>
      </c>
      <c r="I64" s="31">
        <f>IF(ISNUMBER('Неочищенные данные'!H66), 'Неочищенные данные'!H66 * 1000, SUBSTITUTE((SUBSTITUTE('Неочищенные данные'!H66, " ", "")), ",", ".") * 1000)</f>
        <v>17889000</v>
      </c>
      <c r="J64" s="31">
        <f>IF(ISNUMBER('Неочищенные данные'!I66), 'Неочищенные данные'!I66 * 1000, SUBSTITUTE((SUBSTITUTE('Неочищенные данные'!I66, " ", "")), ",", ".") * 1000)</f>
        <v>475942354000</v>
      </c>
      <c r="K64" s="31">
        <f>IF(ISNUMBER('Неочищенные данные'!J66), 'Неочищенные данные'!J66 * 1000, SUBSTITUTE((SUBSTITUTE('Неочищенные данные'!J66, " ", "")), ",", ".") * 1000)</f>
        <v>475735835000</v>
      </c>
      <c r="L64" s="31">
        <f>IF(ISNUMBER('Неочищенные данные'!K66), 'Неочищенные данные'!K66 * 1000, SUBSTITUTE((SUBSTITUTE('Неочищенные данные'!K66, " ", "")), ",", ".") * 1000)</f>
        <v>52557673000</v>
      </c>
      <c r="M64" s="31">
        <f>IF(ISNUMBER('Неочищенные данные'!L66), 'Неочищенные данные'!L66 * 1000, SUBSTITUTE((SUBSTITUTE('Неочищенные данные'!L66, " ", "")), ",", ".") * 1000)</f>
        <v>26148254000</v>
      </c>
      <c r="N64" s="31">
        <f>IF(ISNUMBER('Неочищенные данные'!M66), 'Неочищенные данные'!M66 * 1000, SUBSTITUTE((SUBSTITUTE('Неочищенные данные'!M66, " ", "")), ",", ".") * 1000)</f>
        <v>40846302000</v>
      </c>
      <c r="O64" s="31">
        <f>IF(ISNUMBER('Неочищенные данные'!N66), 'Неочищенные данные'!N66 * 1000, SUBSTITUTE((SUBSTITUTE('Неочищенные данные'!N66, " ", "")), ",", ".") * 1000)</f>
        <v>22149526000</v>
      </c>
      <c r="P64" s="1">
        <f>VLOOKUP(YEAR(B64), 'ИПЦ ГКС'!$B$5:$D$34, 3, TRUE)</f>
        <v>4.26</v>
      </c>
      <c r="Q64" s="32">
        <f>VLOOKUP(B64, RUONIA!A64:B2529, 2, FALSE)</f>
        <v>7</v>
      </c>
      <c r="R64" s="1">
        <f>VLOOKUP(B64, Treasury!$D$1:$G$3498, 2, FALSE)</f>
        <v>2.52</v>
      </c>
      <c r="S64" s="1">
        <f>VLOOKUP(B64, Treasury!$D$1:$G$3498, 3, FALSE)</f>
        <v>2.81</v>
      </c>
      <c r="T64" s="1">
        <f>VLOOKUP(B64, Treasury!$D$1:$G$3498, 4, FALSE)</f>
        <v>2.97</v>
      </c>
      <c r="U64" s="1">
        <f>VLOOKUP(B64, 'OFZ Yield'!$A:$M, 5, FALSE)</f>
        <v>6.68</v>
      </c>
      <c r="V64" s="1">
        <f>VLOOKUP(B64, 'OFZ Yield'!$A:$M, 7, FALSE)</f>
        <v>6.89</v>
      </c>
      <c r="W64" s="1">
        <f>VLOOKUP(B64, 'OFZ Yield'!$A:$M, 9, FALSE)</f>
        <v>7.27</v>
      </c>
      <c r="X64" s="1" t="str">
        <f>VLOOKUP(B64, IMOEX!$A$1:$B$3284, 2, FALSE)</f>
        <v>2.315,45</v>
      </c>
      <c r="Y64" s="1">
        <f t="shared" si="4"/>
        <v>0.4975154437</v>
      </c>
      <c r="Z64" s="1">
        <f t="shared" si="5"/>
        <v>9.055620746</v>
      </c>
      <c r="AA64" s="1">
        <f>IFNA(VLOOKUP(A64, 'Неочищенные данные'!A66:AI500, 35, False), 0)</f>
        <v>0</v>
      </c>
      <c r="AB64" s="1">
        <f t="shared" si="6"/>
        <v>0</v>
      </c>
    </row>
    <row r="65" ht="15.75" customHeight="1">
      <c r="A65" s="29" t="s">
        <v>93</v>
      </c>
      <c r="B65" s="33">
        <v>42893.0</v>
      </c>
      <c r="C65" s="29" t="s">
        <v>59</v>
      </c>
      <c r="D65" s="29">
        <f>IFNA(VLOOKUP(C65, 'Рейтинг'!$A$2:$C$22, 3, FALSE), VLOOKUP(C65, 'Рейтинг'!$B$2:$C$22, 2, FALSE))</f>
        <v>0</v>
      </c>
      <c r="E65" s="31">
        <f>IF(ISNUMBER('Неочищенные данные'!D67), 'Неочищенные данные'!D67 * 1000, SUBSTITUTE((SUBSTITUTE('Неочищенные данные'!D67, " ", "")), ",", ".") * 1000)</f>
        <v>6779559000</v>
      </c>
      <c r="F65" s="31">
        <f>IF(ISNUMBER('Неочищенные данные'!E67), 'Неочищенные данные'!E67 * 1000, SUBSTITUTE((SUBSTITUTE('Неочищенные данные'!E67, " ", "")), ",", ".") * 1000)</f>
        <v>247410852000</v>
      </c>
      <c r="G65" s="31">
        <f>IF(ISNUMBER('Неочищенные данные'!F67), 'Неочищенные данные'!F67 * 1000, SUBSTITUTE((SUBSTITUTE('Неочищенные данные'!F67, " ", "")), ",", ".") * 1000)</f>
        <v>462017224000</v>
      </c>
      <c r="H65" s="31">
        <f>IF(ISNUMBER('Неочищенные данные'!G67), 'Неочищенные данные'!G67 * 1000, SUBSTITUTE((SUBSTITUTE('Неочищенные данные'!G67, " ", "")), ",", ".") * 1000)</f>
        <v>0</v>
      </c>
      <c r="I65" s="31">
        <f>IF(ISNUMBER('Неочищенные данные'!H67), 'Неочищенные данные'!H67 * 1000, SUBSTITUTE((SUBSTITUTE('Неочищенные данные'!H67, " ", "")), ",", ".") * 1000)</f>
        <v>32891000</v>
      </c>
      <c r="J65" s="31">
        <f>IF(ISNUMBER('Неочищенные данные'!I67), 'Неочищенные данные'!I67 * 1000, SUBSTITUTE((SUBSTITUTE('Неочищенные данные'!I67, " ", "")), ",", ".") * 1000)</f>
        <v>435314072000</v>
      </c>
      <c r="K65" s="31">
        <f>IF(ISNUMBER('Неочищенные данные'!J67), 'Неочищенные данные'!J67 * 1000, SUBSTITUTE((SUBSTITUTE('Неочищенные данные'!J67, " ", "")), ",", ".") * 1000)</f>
        <v>429352570000</v>
      </c>
      <c r="L65" s="31">
        <f>IF(ISNUMBER('Неочищенные данные'!K67), 'Неочищенные данные'!K67 * 1000, SUBSTITUTE((SUBSTITUTE('Неочищенные данные'!K67, " ", "")), ",", ".") * 1000)</f>
        <v>26703152000</v>
      </c>
      <c r="M65" s="31">
        <f>IF(ISNUMBER('Неочищенные данные'!L67), 'Неочищенные данные'!L67 * 1000, SUBSTITUTE((SUBSTITUTE('Неочищенные данные'!L67, " ", "")), ",", ".") * 1000)</f>
        <v>4543665000</v>
      </c>
      <c r="N65" s="31">
        <f>IF(ISNUMBER('Неочищенные данные'!M67), 'Неочищенные данные'!M67 * 1000, SUBSTITUTE((SUBSTITUTE('Неочищенные данные'!M67, " ", "")), ",", ".") * 1000)</f>
        <v>14280134000</v>
      </c>
      <c r="O65" s="31">
        <f>IF(ISNUMBER('Неочищенные данные'!N67), 'Неочищенные данные'!N67 * 1000, SUBSTITUTE((SUBSTITUTE('Неочищенные данные'!N67, " ", "")), ",", ".") * 1000)</f>
        <v>2838809000</v>
      </c>
      <c r="P65" s="1">
        <f>VLOOKUP(YEAR(B65), 'ИПЦ ГКС'!$B$5:$D$34, 3, TRUE)</f>
        <v>2.51</v>
      </c>
      <c r="Q65" s="32">
        <f>VLOOKUP(B65, RUONIA!A65:B2530, 2, FALSE)</f>
        <v>9.14</v>
      </c>
      <c r="R65" s="1">
        <f>VLOOKUP(B65, Treasury!$D$1:$G$3498, 2, FALSE)</f>
        <v>1.32</v>
      </c>
      <c r="S65" s="1">
        <f>VLOOKUP(B65, Treasury!$D$1:$G$3498, 3, FALSE)</f>
        <v>1.74</v>
      </c>
      <c r="T65" s="1">
        <f>VLOOKUP(B65, Treasury!$D$1:$G$3498, 4, FALSE)</f>
        <v>2.18</v>
      </c>
      <c r="U65" s="1">
        <f>VLOOKUP(B65, 'OFZ Yield'!$A:$M, 5, FALSE)</f>
        <v>8.07</v>
      </c>
      <c r="V65" s="1">
        <f>VLOOKUP(B65, 'OFZ Yield'!$A:$M, 7, FALSE)</f>
        <v>7.86</v>
      </c>
      <c r="W65" s="1">
        <f>VLOOKUP(B65, 'OFZ Yield'!$A:$M, 9, FALSE)</f>
        <v>7.66</v>
      </c>
      <c r="X65" s="1" t="str">
        <f>VLOOKUP(B65, IMOEX!$A$1:$B$3284, 2, FALSE)</f>
        <v>1.868,42</v>
      </c>
      <c r="Y65" s="1">
        <f t="shared" si="4"/>
        <v>0.1701546319</v>
      </c>
      <c r="Z65" s="1">
        <f t="shared" si="5"/>
        <v>16.30197334</v>
      </c>
      <c r="AA65" s="1">
        <f>IFNA(VLOOKUP(A65, 'Неочищенные данные'!A67:AI501, 35, False), 0)</f>
        <v>0</v>
      </c>
      <c r="AB65" s="1">
        <f t="shared" si="6"/>
        <v>0</v>
      </c>
    </row>
    <row r="66" ht="15.75" customHeight="1">
      <c r="A66" s="29" t="s">
        <v>93</v>
      </c>
      <c r="B66" s="33">
        <v>42530.0</v>
      </c>
      <c r="C66" s="29" t="s">
        <v>36</v>
      </c>
      <c r="D66" s="29">
        <f>IFNA(VLOOKUP(C66, 'Рейтинг'!$A$2:$C$22, 3, FALSE), VLOOKUP(C66, 'Рейтинг'!$B$2:$C$22, 2, FALSE))</f>
        <v>0</v>
      </c>
      <c r="E66" s="31">
        <f>IF(ISNUMBER('Неочищенные данные'!D68), 'Неочищенные данные'!D68 * 1000, SUBSTITUTE((SUBSTITUTE('Неочищенные данные'!D68, " ", "")), ",", ".") * 1000)</f>
        <v>11911630000</v>
      </c>
      <c r="F66" s="31">
        <f>IF(ISNUMBER('Неочищенные данные'!E68), 'Неочищенные данные'!E68 * 1000, SUBSTITUTE((SUBSTITUTE('Неочищенные данные'!E68, " ", "")), ",", ".") * 1000)</f>
        <v>156152037000</v>
      </c>
      <c r="G66" s="31">
        <f>IF(ISNUMBER('Неочищенные данные'!F68), 'Неочищенные данные'!F68 * 1000, SUBSTITUTE((SUBSTITUTE('Неочищенные данные'!F68, " ", "")), ",", ".") * 1000)</f>
        <v>168214294000</v>
      </c>
      <c r="H66" s="31">
        <f>IF(ISNUMBER('Неочищенные данные'!G68), 'Неочищенные данные'!G68 * 1000, SUBSTITUTE((SUBSTITUTE('Неочищенные данные'!G68, " ", "")), ",", ".") * 1000)</f>
        <v>0</v>
      </c>
      <c r="I66" s="31">
        <f>IF(ISNUMBER('Неочищенные данные'!H68), 'Неочищенные данные'!H68 * 1000, SUBSTITUTE((SUBSTITUTE('Неочищенные данные'!H68, " ", "")), ",", ".") * 1000)</f>
        <v>0</v>
      </c>
      <c r="J66" s="31">
        <f>IF(ISNUMBER('Неочищенные данные'!I68), 'Неочищенные данные'!I68 * 1000, SUBSTITUTE((SUBSTITUTE('Неочищенные данные'!I68, " ", "")), ",", ".") * 1000)</f>
        <v>162768896000</v>
      </c>
      <c r="K66" s="31">
        <f>IF(ISNUMBER('Неочищенные данные'!J68), 'Неочищенные данные'!J68 * 1000, SUBSTITUTE((SUBSTITUTE('Неочищенные данные'!J68, " ", "")), ",", ".") * 1000)</f>
        <v>160624291000</v>
      </c>
      <c r="L66" s="31">
        <f>IF(ISNUMBER('Неочищенные данные'!K68), 'Неочищенные данные'!K68 * 1000, SUBSTITUTE((SUBSTITUTE('Неочищенные данные'!K68, " ", "")), ",", ".") * 1000)</f>
        <v>5445398000</v>
      </c>
      <c r="M66" s="31">
        <f>IF(ISNUMBER('Неочищенные данные'!L68), 'Неочищенные данные'!L68 * 1000, SUBSTITUTE((SUBSTITUTE('Неочищенные данные'!L68, " ", "")), ",", ".") * 1000)</f>
        <v>2064028000</v>
      </c>
      <c r="N66" s="31">
        <f>IF(ISNUMBER('Неочищенные данные'!M68), 'Неочищенные данные'!M68 * 1000, SUBSTITUTE((SUBSTITUTE('Неочищенные данные'!M68, " ", "")), ",", ".") * 1000)</f>
        <v>37057755000</v>
      </c>
      <c r="O66" s="31">
        <f>IF(ISNUMBER('Неочищенные данные'!N68), 'Неочищенные данные'!N68 * 1000, SUBSTITUTE((SUBSTITUTE('Неочищенные данные'!N68, " ", "")), ",", ".") * 1000)</f>
        <v>3948124000</v>
      </c>
      <c r="P66" s="1">
        <f>VLOOKUP(YEAR(B66), 'ИПЦ ГКС'!$B$5:$D$34, 3, TRUE)</f>
        <v>5.39</v>
      </c>
      <c r="Q66" s="32">
        <f>VLOOKUP(B66, RUONIA!A66:B2531, 2, FALSE)</f>
        <v>10.76</v>
      </c>
      <c r="R66" s="1">
        <f>VLOOKUP(B66, Treasury!$D$1:$G$3498, 2, FALSE)</f>
        <v>0.77</v>
      </c>
      <c r="S66" s="1">
        <f>VLOOKUP(B66, Treasury!$D$1:$G$3498, 3, FALSE)</f>
        <v>1.22</v>
      </c>
      <c r="T66" s="1">
        <f>VLOOKUP(B66, Treasury!$D$1:$G$3498, 4, FALSE)</f>
        <v>1.68</v>
      </c>
      <c r="U66" s="1">
        <f>VLOOKUP(B66, 'OFZ Yield'!$A:$M, 5, FALSE)</f>
        <v>9.76</v>
      </c>
      <c r="V66" s="1">
        <f>VLOOKUP(B66, 'OFZ Yield'!$A:$M, 7, FALSE)</f>
        <v>9.22</v>
      </c>
      <c r="W66" s="1">
        <f>VLOOKUP(B66, 'OFZ Yield'!$A:$M, 9, FALSE)</f>
        <v>8.78</v>
      </c>
      <c r="X66" s="1" t="str">
        <f>VLOOKUP(B66, IMOEX!$A$1:$B$3284, 2, FALSE)</f>
        <v>1.934,92</v>
      </c>
      <c r="Y66" s="1">
        <f t="shared" si="4"/>
        <v>0.3790407974</v>
      </c>
      <c r="Z66" s="1">
        <f t="shared" si="5"/>
        <v>29.89109263</v>
      </c>
      <c r="AA66" s="1">
        <f>IFNA(VLOOKUP(A66, 'Неочищенные данные'!A68:AI502, 35, False), 0)</f>
        <v>0</v>
      </c>
      <c r="AB66" s="1">
        <f t="shared" si="6"/>
        <v>0</v>
      </c>
    </row>
    <row r="67" ht="15.75" customHeight="1">
      <c r="A67" s="29" t="s">
        <v>99</v>
      </c>
      <c r="B67" s="33">
        <v>44000.0</v>
      </c>
      <c r="C67" s="29" t="s">
        <v>59</v>
      </c>
      <c r="D67" s="29">
        <f>IFNA(VLOOKUP(C67, 'Рейтинг'!$A$2:$C$22, 3, FALSE), VLOOKUP(C67, 'Рейтинг'!$B$2:$C$22, 2, FALSE))</f>
        <v>0</v>
      </c>
      <c r="E67" s="31">
        <f>IF(ISNUMBER('Неочищенные данные'!D69), 'Неочищенные данные'!D69 * 1000, SUBSTITUTE((SUBSTITUTE('Неочищенные данные'!D69, " ", "")), ",", ".") * 1000)</f>
        <v>776362000</v>
      </c>
      <c r="F67" s="31">
        <f>IF(ISNUMBER('Неочищенные данные'!E69), 'Неочищенные данные'!E69 * 1000, SUBSTITUTE((SUBSTITUTE('Неочищенные данные'!E69, " ", "")), ",", ".") * 1000)</f>
        <v>279178497000</v>
      </c>
      <c r="G67" s="31">
        <f>IF(ISNUMBER('Неочищенные данные'!F69), 'Неочищенные данные'!F69 * 1000, SUBSTITUTE((SUBSTITUTE('Неочищенные данные'!F69, " ", "")), ",", ".") * 1000)</f>
        <v>281477182000</v>
      </c>
      <c r="H67" s="31">
        <f>IF(ISNUMBER('Неочищенные данные'!G69), 'Неочищенные данные'!G69 * 1000, SUBSTITUTE((SUBSTITUTE('Неочищенные данные'!G69, " ", "")), ",", ".") * 1000)</f>
        <v>0</v>
      </c>
      <c r="I67" s="31">
        <f>IF(ISNUMBER('Неочищенные данные'!H69), 'Неочищенные данные'!H69 * 1000, SUBSTITUTE((SUBSTITUTE('Неочищенные данные'!H69, " ", "")), ",", ".") * 1000)</f>
        <v>548014000</v>
      </c>
      <c r="J67" s="31">
        <f>IF(ISNUMBER('Неочищенные данные'!I69), 'Неочищенные данные'!I69 * 1000, SUBSTITUTE((SUBSTITUTE('Неочищенные данные'!I69, " ", "")), ",", ".") * 1000)</f>
        <v>253910605000</v>
      </c>
      <c r="K67" s="31">
        <f>IF(ISNUMBER('Неочищенные данные'!J69), 'Неочищенные данные'!J69 * 1000, SUBSTITUTE((SUBSTITUTE('Неочищенные данные'!J69, " ", "")), ",", ".") * 1000)</f>
        <v>251320224000</v>
      </c>
      <c r="L67" s="31">
        <f>IF(ISNUMBER('Неочищенные данные'!K69), 'Неочищенные данные'!K69 * 1000, SUBSTITUTE((SUBSTITUTE('Неочищенные данные'!K69, " ", "")), ",", ".") * 1000)</f>
        <v>27566577000</v>
      </c>
      <c r="M67" s="31">
        <f>IF(ISNUMBER('Неочищенные данные'!L69), 'Неочищенные данные'!L69 * 1000, SUBSTITUTE((SUBSTITUTE('Неочищенные данные'!L69, " ", "")), ",", ".") * 1000)</f>
        <v>8687451000</v>
      </c>
      <c r="N67" s="31">
        <f>IF(ISNUMBER('Неочищенные данные'!M69), 'Неочищенные данные'!M69 * 1000, SUBSTITUTE((SUBSTITUTE('Неочищенные данные'!M69, " ", "")), ",", ".") * 1000)</f>
        <v>3236489000</v>
      </c>
      <c r="O67" s="31">
        <f>IF(ISNUMBER('Неочищенные данные'!N69), 'Неочищенные данные'!N69 * 1000, SUBSTITUTE((SUBSTITUTE('Неочищенные данные'!N69, " ", "")), ",", ".") * 1000)</f>
        <v>1553554000</v>
      </c>
      <c r="P67" s="1">
        <f>VLOOKUP(YEAR(B67), 'ИПЦ ГКС'!$B$5:$D$34, 3, TRUE)</f>
        <v>2.4</v>
      </c>
      <c r="Q67" s="32">
        <f>VLOOKUP(B67, RUONIA!A67:B2532, 2, FALSE)</f>
        <v>4.75</v>
      </c>
      <c r="R67" s="1">
        <f>VLOOKUP(B67, Treasury!$D$1:$G$3498, 2, FALSE)</f>
        <v>0.19</v>
      </c>
      <c r="S67" s="1">
        <f>VLOOKUP(B67, Treasury!$D$1:$G$3498, 3, FALSE)</f>
        <v>0.34</v>
      </c>
      <c r="T67" s="1">
        <f>VLOOKUP(B67, Treasury!$D$1:$G$3498, 4, FALSE)</f>
        <v>0.71</v>
      </c>
      <c r="U67" s="1">
        <f>VLOOKUP(B67, 'OFZ Yield'!$A:$M, 5, FALSE)</f>
        <v>4.19</v>
      </c>
      <c r="V67" s="1">
        <f>VLOOKUP(B67, 'OFZ Yield'!$A:$M, 7, FALSE)</f>
        <v>4.69</v>
      </c>
      <c r="W67" s="1">
        <f>VLOOKUP(B67, 'OFZ Yield'!$A:$M, 9, FALSE)</f>
        <v>5.31</v>
      </c>
      <c r="X67" s="1" t="str">
        <f>VLOOKUP(B67, IMOEX!$A$1:$B$3284, 2, FALSE)</f>
        <v>2.724,33</v>
      </c>
      <c r="Y67" s="1">
        <f t="shared" si="4"/>
        <v>0.3151443503</v>
      </c>
      <c r="Z67" s="1">
        <f t="shared" si="5"/>
        <v>9.210813697</v>
      </c>
      <c r="AA67" s="1">
        <f>IFNA(VLOOKUP(A67, 'Неочищенные данные'!A69:AI503, 35, False), 0)</f>
        <v>1</v>
      </c>
      <c r="AB67" s="1">
        <f t="shared" si="6"/>
        <v>0</v>
      </c>
    </row>
    <row r="68" ht="15.75" customHeight="1">
      <c r="A68" s="29" t="s">
        <v>99</v>
      </c>
      <c r="B68" s="33">
        <v>43636.0</v>
      </c>
      <c r="C68" s="29" t="s">
        <v>59</v>
      </c>
      <c r="D68" s="29">
        <f>IFNA(VLOOKUP(C68, 'Рейтинг'!$A$2:$C$22, 3, FALSE), VLOOKUP(C68, 'Рейтинг'!$B$2:$C$22, 2, FALSE))</f>
        <v>0</v>
      </c>
      <c r="E68" s="31">
        <f>IF(ISNUMBER('Неочищенные данные'!D70), 'Неочищенные данные'!D70 * 1000, SUBSTITUTE((SUBSTITUTE('Неочищенные данные'!D70, " ", "")), ",", ".") * 1000)</f>
        <v>387887000</v>
      </c>
      <c r="F68" s="31">
        <f>IF(ISNUMBER('Неочищенные данные'!E70), 'Неочищенные данные'!E70 * 1000, SUBSTITUTE((SUBSTITUTE('Неочищенные данные'!E70, " ", "")), ",", ".") * 1000)</f>
        <v>208922725000</v>
      </c>
      <c r="G68" s="31">
        <f>IF(ISNUMBER('Неочищенные данные'!F70), 'Неочищенные данные'!F70 * 1000, SUBSTITUTE((SUBSTITUTE('Неочищенные данные'!F70, " ", "")), ",", ".") * 1000)</f>
        <v>211487615000</v>
      </c>
      <c r="H68" s="31">
        <f>IF(ISNUMBER('Неочищенные данные'!G70), 'Неочищенные данные'!G70 * 1000, SUBSTITUTE((SUBSTITUTE('Неочищенные данные'!G70, " ", "")), ",", ".") * 1000)</f>
        <v>0</v>
      </c>
      <c r="I68" s="31">
        <f>IF(ISNUMBER('Неочищенные данные'!H70), 'Неочищенные данные'!H70 * 1000, SUBSTITUTE((SUBSTITUTE('Неочищенные данные'!H70, " ", "")), ",", ".") * 1000)</f>
        <v>485216000</v>
      </c>
      <c r="J68" s="31">
        <f>IF(ISNUMBER('Неочищенные данные'!I70), 'Неочищенные данные'!I70 * 1000, SUBSTITUTE((SUBSTITUTE('Неочищенные данные'!I70, " ", "")), ",", ".") * 1000)</f>
        <v>185847465000</v>
      </c>
      <c r="K68" s="31">
        <f>IF(ISNUMBER('Неочищенные данные'!J70), 'Неочищенные данные'!J70 * 1000, SUBSTITUTE((SUBSTITUTE('Неочищенные данные'!J70, " ", "")), ",", ".") * 1000)</f>
        <v>183475791000</v>
      </c>
      <c r="L68" s="31">
        <f>IF(ISNUMBER('Неочищенные данные'!K70), 'Неочищенные данные'!K70 * 1000, SUBSTITUTE((SUBSTITUTE('Неочищенные данные'!K70, " ", "")), ",", ".") * 1000)</f>
        <v>25640150000</v>
      </c>
      <c r="M68" s="31">
        <f>IF(ISNUMBER('Неочищенные данные'!L70), 'Неочищенные данные'!L70 * 1000, SUBSTITUTE((SUBSTITUTE('Неочищенные данные'!L70, " ", "")), ",", ".") * 1000)</f>
        <v>2941075000</v>
      </c>
      <c r="N68" s="31">
        <f>IF(ISNUMBER('Неочищенные данные'!M70), 'Неочищенные данные'!M70 * 1000, SUBSTITUTE((SUBSTITUTE('Неочищенные данные'!M70, " ", "")), ",", ".") * 1000)</f>
        <v>3438184000</v>
      </c>
      <c r="O68" s="31">
        <f>IF(ISNUMBER('Неочищенные данные'!N70), 'Неочищенные данные'!N70 * 1000, SUBSTITUTE((SUBSTITUTE('Неочищенные данные'!N70, " ", "")), ",", ".") * 1000)</f>
        <v>1321153000</v>
      </c>
      <c r="P68" s="1">
        <f>VLOOKUP(YEAR(B68), 'ИПЦ ГКС'!$B$5:$D$34, 3, TRUE)</f>
        <v>3.04</v>
      </c>
      <c r="Q68" s="32">
        <f>VLOOKUP(B68, RUONIA!A68:B2533, 2, FALSE)</f>
        <v>7.4</v>
      </c>
      <c r="R68" s="1">
        <f>VLOOKUP(B68, Treasury!$D$1:$G$3498, 2, FALSE)</f>
        <v>1.72</v>
      </c>
      <c r="S68" s="1">
        <f>VLOOKUP(B68, Treasury!$D$1:$G$3498, 3, FALSE)</f>
        <v>1.74</v>
      </c>
      <c r="T68" s="1">
        <f>VLOOKUP(B68, Treasury!$D$1:$G$3498, 4, FALSE)</f>
        <v>2.01</v>
      </c>
      <c r="U68" s="1">
        <f>VLOOKUP(B68, 'OFZ Yield'!$A:$M, 5, FALSE)</f>
        <v>7.05</v>
      </c>
      <c r="V68" s="1">
        <f>VLOOKUP(B68, 'OFZ Yield'!$A:$M, 7, FALSE)</f>
        <v>7.19</v>
      </c>
      <c r="W68" s="1">
        <f>VLOOKUP(B68, 'OFZ Yield'!$A:$M, 9, FALSE)</f>
        <v>7.37</v>
      </c>
      <c r="X68" s="1" t="str">
        <f>VLOOKUP(B68, IMOEX!$A$1:$B$3284, 2, FALSE)</f>
        <v>2.780,20</v>
      </c>
      <c r="Y68" s="1">
        <f t="shared" si="4"/>
        <v>0.1147058422</v>
      </c>
      <c r="Z68" s="1">
        <f t="shared" si="5"/>
        <v>7.248298664</v>
      </c>
      <c r="AA68" s="1">
        <f>IFNA(VLOOKUP(A68, 'Неочищенные данные'!A70:AI504, 35, False), 0)</f>
        <v>1</v>
      </c>
      <c r="AB68" s="1">
        <f t="shared" si="6"/>
        <v>0</v>
      </c>
    </row>
    <row r="69" ht="15.75" customHeight="1">
      <c r="A69" s="29" t="s">
        <v>99</v>
      </c>
      <c r="B69" s="33">
        <v>43406.0</v>
      </c>
      <c r="C69" s="29" t="s">
        <v>84</v>
      </c>
      <c r="D69" s="29">
        <f>IFNA(VLOOKUP(C69, 'Рейтинг'!$A$2:$C$22, 3, FALSE), VLOOKUP(C69, 'Рейтинг'!$B$2:$C$22, 2, FALSE))</f>
        <v>0.0027</v>
      </c>
      <c r="E69" s="31">
        <f>IF(ISNUMBER('Неочищенные данные'!D71), 'Неочищенные данные'!D71 * 1000, SUBSTITUTE((SUBSTITUTE('Неочищенные данные'!D71, " ", "")), ",", ".") * 1000)</f>
        <v>367173000</v>
      </c>
      <c r="F69" s="31">
        <f>IF(ISNUMBER('Неочищенные данные'!E71), 'Неочищенные данные'!E71 * 1000, SUBSTITUTE((SUBSTITUTE('Неочищенные данные'!E71, " ", "")), ",", ".") * 1000)</f>
        <v>8356572000</v>
      </c>
      <c r="G69" s="31">
        <f>IF(ISNUMBER('Неочищенные данные'!F71), 'Неочищенные данные'!F71 * 1000, SUBSTITUTE((SUBSTITUTE('Неочищенные данные'!F71, " ", "")), ",", ".") * 1000)</f>
        <v>8766071000</v>
      </c>
      <c r="H69" s="31">
        <f>IF(ISNUMBER('Неочищенные данные'!G71), 'Неочищенные данные'!G71 * 1000, SUBSTITUTE((SUBSTITUTE('Неочищенные данные'!G71, " ", "")), ",", ".") * 1000)</f>
        <v>0</v>
      </c>
      <c r="I69" s="31">
        <f>IF(ISNUMBER('Неочищенные данные'!H71), 'Неочищенные данные'!H71 * 1000, SUBSTITUTE((SUBSTITUTE('Неочищенные данные'!H71, " ", "")), ",", ".") * 1000)</f>
        <v>111000</v>
      </c>
      <c r="J69" s="31">
        <f>IF(ISNUMBER('Неочищенные данные'!I71), 'Неочищенные данные'!I71 * 1000, SUBSTITUTE((SUBSTITUTE('Неочищенные данные'!I71, " ", "")), ",", ".") * 1000)</f>
        <v>7016982000</v>
      </c>
      <c r="K69" s="31">
        <f>IF(ISNUMBER('Неочищенные данные'!J71), 'Неочищенные данные'!J71 * 1000, SUBSTITUTE((SUBSTITUTE('Неочищенные данные'!J71, " ", "")), ",", ".") * 1000)</f>
        <v>7006721000</v>
      </c>
      <c r="L69" s="31">
        <f>IF(ISNUMBER('Неочищенные данные'!K71), 'Неочищенные данные'!K71 * 1000, SUBSTITUTE((SUBSTITUTE('Неочищенные данные'!K71, " ", "")), ",", ".") * 1000)</f>
        <v>1749079000</v>
      </c>
      <c r="M69" s="31">
        <f>IF(ISNUMBER('Неочищенные данные'!L71), 'Неочищенные данные'!L71 * 1000, SUBSTITUTE((SUBSTITUTE('Неочищенные данные'!L71, " ", "")), ",", ".") * 1000)</f>
        <v>180594000</v>
      </c>
      <c r="N69" s="31">
        <f>IF(ISNUMBER('Неочищенные данные'!M71), 'Неочищенные данные'!M71 * 1000, SUBSTITUTE((SUBSTITUTE('Неочищенные данные'!M71, " ", "")), ",", ".") * 1000)</f>
        <v>189766000</v>
      </c>
      <c r="O69" s="31">
        <f>IF(ISNUMBER('Неочищенные данные'!N71), 'Неочищенные данные'!N71 * 1000, SUBSTITUTE((SUBSTITUTE('Неочищенные данные'!N71, " ", "")), ",", ".") * 1000)</f>
        <v>279194000</v>
      </c>
      <c r="P69" s="1">
        <f>VLOOKUP(YEAR(B69), 'ИПЦ ГКС'!$B$5:$D$34, 3, TRUE)</f>
        <v>4.26</v>
      </c>
      <c r="Q69" s="32">
        <f>VLOOKUP(B69, RUONIA!A69:B2534, 2, FALSE)</f>
        <v>7.28</v>
      </c>
      <c r="R69" s="1">
        <f>VLOOKUP(B69, Treasury!$D$1:$G$3498, 2, FALSE)</f>
        <v>2.91</v>
      </c>
      <c r="S69" s="1">
        <f>VLOOKUP(B69, Treasury!$D$1:$G$3498, 3, FALSE)</f>
        <v>3.04</v>
      </c>
      <c r="T69" s="1">
        <f>VLOOKUP(B69, Treasury!$D$1:$G$3498, 4, FALSE)</f>
        <v>3.22</v>
      </c>
      <c r="U69" s="1">
        <f>VLOOKUP(B69, 'OFZ Yield'!$A:$M, 5, FALSE)</f>
        <v>7.7</v>
      </c>
      <c r="V69" s="1">
        <f>VLOOKUP(B69, 'OFZ Yield'!$A:$M, 7, FALSE)</f>
        <v>8.25</v>
      </c>
      <c r="W69" s="1">
        <f>VLOOKUP(B69, 'OFZ Yield'!$A:$M, 9, FALSE)</f>
        <v>8.6</v>
      </c>
      <c r="X69" s="1" t="str">
        <f>VLOOKUP(B69, IMOEX!$A$1:$B$3284, 2, FALSE)</f>
        <v>2.377,95</v>
      </c>
      <c r="Y69" s="1">
        <f t="shared" si="4"/>
        <v>0.1032509109</v>
      </c>
      <c r="Z69" s="1">
        <f t="shared" si="5"/>
        <v>4.011815361</v>
      </c>
      <c r="AA69" s="1">
        <f>IFNA(VLOOKUP(A69, 'Неочищенные данные'!A71:AI505, 35, False), 0)</f>
        <v>1</v>
      </c>
      <c r="AB69" s="1">
        <f t="shared" si="6"/>
        <v>0</v>
      </c>
    </row>
    <row r="70" ht="15.75" customHeight="1">
      <c r="A70" s="29" t="s">
        <v>99</v>
      </c>
      <c r="B70" s="33">
        <v>43073.0</v>
      </c>
      <c r="C70" s="29" t="s">
        <v>84</v>
      </c>
      <c r="D70" s="29">
        <f>IFNA(VLOOKUP(C70, 'Рейтинг'!$A$2:$C$22, 3, FALSE), VLOOKUP(C70, 'Рейтинг'!$B$2:$C$22, 2, FALSE))</f>
        <v>0.0027</v>
      </c>
      <c r="E70" s="31">
        <f>IF(ISNUMBER('Неочищенные данные'!D72), 'Неочищенные данные'!D72 * 1000, SUBSTITUTE((SUBSTITUTE('Неочищенные данные'!D72, " ", "")), ",", ".") * 1000)</f>
        <v>828747000</v>
      </c>
      <c r="F70" s="31">
        <f>IF(ISNUMBER('Неочищенные данные'!E72), 'Неочищенные данные'!E72 * 1000, SUBSTITUTE((SUBSTITUTE('Неочищенные данные'!E72, " ", "")), ",", ".") * 1000)</f>
        <v>6892175000</v>
      </c>
      <c r="G70" s="31">
        <f>IF(ISNUMBER('Неочищенные данные'!F72), 'Неочищенные данные'!F72 * 1000, SUBSTITUTE((SUBSTITUTE('Неочищенные данные'!F72, " ", "")), ",", ".") * 1000)</f>
        <v>7750538000</v>
      </c>
      <c r="H70" s="31">
        <f>IF(ISNUMBER('Неочищенные данные'!G72), 'Неочищенные данные'!G72 * 1000, SUBSTITUTE((SUBSTITUTE('Неочищенные данные'!G72, " ", "")), ",", ".") * 1000)</f>
        <v>0</v>
      </c>
      <c r="I70" s="31">
        <f>IF(ISNUMBER('Неочищенные данные'!H72), 'Неочищенные данные'!H72 * 1000, SUBSTITUTE((SUBSTITUTE('Неочищенные данные'!H72, " ", "")), ",", ".") * 1000)</f>
        <v>127000</v>
      </c>
      <c r="J70" s="31">
        <f>IF(ISNUMBER('Неочищенные данные'!I72), 'Неочищенные данные'!I72 * 1000, SUBSTITUTE((SUBSTITUTE('Неочищенные данные'!I72, " ", "")), ",", ".") * 1000)</f>
        <v>7176074000</v>
      </c>
      <c r="K70" s="31">
        <f>IF(ISNUMBER('Неочищенные данные'!J72), 'Неочищенные данные'!J72 * 1000, SUBSTITUTE((SUBSTITUTE('Неочищенные данные'!J72, " ", "")), ",", ".") * 1000)</f>
        <v>7124850000</v>
      </c>
      <c r="L70" s="31">
        <f>IF(ISNUMBER('Неочищенные данные'!K72), 'Неочищенные данные'!K72 * 1000, SUBSTITUTE((SUBSTITUTE('Неочищенные данные'!K72, " ", "")), ",", ".") * 1000)</f>
        <v>574464000</v>
      </c>
      <c r="M70" s="31">
        <f>IF(ISNUMBER('Неочищенные данные'!L72), 'Неочищенные данные'!L72 * 1000, SUBSTITUTE((SUBSTITUTE('Неочищенные данные'!L72, " ", "")), ",", ".") * 1000)</f>
        <v>175064000</v>
      </c>
      <c r="N70" s="31">
        <f>IF(ISNUMBER('Неочищенные данные'!M72), 'Неочищенные данные'!M72 * 1000, SUBSTITUTE((SUBSTITUTE('Неочищенные данные'!M72, " ", "")), ",", ".") * 1000)</f>
        <v>38502000</v>
      </c>
      <c r="O70" s="31">
        <f>IF(ISNUMBER('Неочищенные данные'!N72), 'Неочищенные данные'!N72 * 1000, SUBSTITUTE((SUBSTITUTE('Неочищенные данные'!N72, " ", "")), ",", ".") * 1000)</f>
        <v>443509000</v>
      </c>
      <c r="P70" s="1">
        <f>VLOOKUP(YEAR(B70), 'ИПЦ ГКС'!$B$5:$D$34, 3, TRUE)</f>
        <v>2.51</v>
      </c>
      <c r="Q70" s="32">
        <f>VLOOKUP(B70, RUONIA!A70:B2535, 2, FALSE)</f>
        <v>7.83</v>
      </c>
      <c r="R70" s="1">
        <f>VLOOKUP(B70, Treasury!$D$1:$G$3498, 2, FALSE)</f>
        <v>1.8</v>
      </c>
      <c r="S70" s="1">
        <f>VLOOKUP(B70, Treasury!$D$1:$G$3498, 3, FALSE)</f>
        <v>2.15</v>
      </c>
      <c r="T70" s="1">
        <f>VLOOKUP(B70, Treasury!$D$1:$G$3498, 4, FALSE)</f>
        <v>2.37</v>
      </c>
      <c r="U70" s="1">
        <f>VLOOKUP(B70, 'OFZ Yield'!$A:$M, 5, FALSE)</f>
        <v>7.18</v>
      </c>
      <c r="V70" s="1">
        <f>VLOOKUP(B70, 'OFZ Yield'!$A:$M, 7, FALSE)</f>
        <v>7.28</v>
      </c>
      <c r="W70" s="1">
        <f>VLOOKUP(B70, 'OFZ Yield'!$A:$M, 9, FALSE)</f>
        <v>7.52</v>
      </c>
      <c r="X70" s="1" t="str">
        <f>VLOOKUP(B70, IMOEX!$A$1:$B$3284, 2, FALSE)</f>
        <v>2.119,42</v>
      </c>
      <c r="Y70" s="1">
        <f t="shared" si="4"/>
        <v>0.3047432041</v>
      </c>
      <c r="Z70" s="1">
        <f t="shared" si="5"/>
        <v>12.4917732</v>
      </c>
      <c r="AA70" s="1">
        <f>IFNA(VLOOKUP(A70, 'Неочищенные данные'!A72:AI506, 35, False), 0)</f>
        <v>1</v>
      </c>
      <c r="AB70" s="1">
        <f t="shared" si="6"/>
        <v>0</v>
      </c>
    </row>
    <row r="71" ht="15.75" customHeight="1">
      <c r="A71" s="29" t="s">
        <v>99</v>
      </c>
      <c r="B71" s="33">
        <v>42934.0</v>
      </c>
      <c r="C71" s="29" t="s">
        <v>30</v>
      </c>
      <c r="D71" s="29">
        <f>IFNA(VLOOKUP(C71, 'Рейтинг'!$A$2:$C$22, 3, FALSE), VLOOKUP(C71, 'Рейтинг'!$B$2:$C$22, 2, FALSE))</f>
        <v>0.004</v>
      </c>
      <c r="E71" s="31">
        <f>IF(ISNUMBER('Неочищенные данные'!D73), 'Неочищенные данные'!D73 * 1000, SUBSTITUTE((SUBSTITUTE('Неочищенные данные'!D73, " ", "")), ",", ".") * 1000)</f>
        <v>222064000</v>
      </c>
      <c r="F71" s="31">
        <f>IF(ISNUMBER('Неочищенные данные'!E73), 'Неочищенные данные'!E73 * 1000, SUBSTITUTE((SUBSTITUTE('Неочищенные данные'!E73, " ", "")), ",", ".") * 1000)</f>
        <v>7334407000</v>
      </c>
      <c r="G71" s="31">
        <f>IF(ISNUMBER('Неочищенные данные'!F73), 'Неочищенные данные'!F73 * 1000, SUBSTITUTE((SUBSTITUTE('Неочищенные данные'!F73, " ", "")), ",", ".") * 1000)</f>
        <v>7566388000</v>
      </c>
      <c r="H71" s="31">
        <f>IF(ISNUMBER('Неочищенные данные'!G73), 'Неочищенные данные'!G73 * 1000, SUBSTITUTE((SUBSTITUTE('Неочищенные данные'!G73, " ", "")), ",", ".") * 1000)</f>
        <v>0</v>
      </c>
      <c r="I71" s="31">
        <f>IF(ISNUMBER('Неочищенные данные'!H73), 'Неочищенные данные'!H73 * 1000, SUBSTITUTE((SUBSTITUTE('Неочищенные данные'!H73, " ", "")), ",", ".") * 1000)</f>
        <v>166000</v>
      </c>
      <c r="J71" s="31">
        <f>IF(ISNUMBER('Неочищенные данные'!I73), 'Неочищенные данные'!I73 * 1000, SUBSTITUTE((SUBSTITUTE('Неочищенные данные'!I73, " ", "")), ",", ".") * 1000)</f>
        <v>6595600000</v>
      </c>
      <c r="K71" s="31">
        <f>IF(ISNUMBER('Неочищенные данные'!J73), 'Неочищенные данные'!J73 * 1000, SUBSTITUTE((SUBSTITUTE('Неочищенные данные'!J73, " ", "")), ",", ".") * 1000)</f>
        <v>6589110000</v>
      </c>
      <c r="L71" s="31">
        <f>IF(ISNUMBER('Неочищенные данные'!K73), 'Неочищенные данные'!K73 * 1000, SUBSTITUTE((SUBSTITUTE('Неочищенные данные'!K73, " ", "")), ",", ".") * 1000)</f>
        <v>970778000</v>
      </c>
      <c r="M71" s="31">
        <f>IF(ISNUMBER('Неочищенные данные'!L73), 'Неочищенные данные'!L73 * 1000, SUBSTITUTE((SUBSTITUTE('Неочищенные данные'!L73, " ", "")), ",", ".") * 1000)</f>
        <v>493878000</v>
      </c>
      <c r="N71" s="31">
        <f>IF(ISNUMBER('Неочищенные данные'!M73), 'Неочищенные данные'!M73 * 1000, SUBSTITUTE((SUBSTITUTE('Неочищенные данные'!M73, " ", "")), ",", ".") * 1000)</f>
        <v>60709000</v>
      </c>
      <c r="O71" s="31">
        <f>IF(ISNUMBER('Неочищенные данные'!N73), 'Неочищенные данные'!N73 * 1000, SUBSTITUTE((SUBSTITUTE('Неочищенные данные'!N73, " ", "")), ",", ".") * 1000)</f>
        <v>475183000</v>
      </c>
      <c r="P71" s="1">
        <f>VLOOKUP(YEAR(B71), 'ИПЦ ГКС'!$B$5:$D$34, 3, TRUE)</f>
        <v>2.51</v>
      </c>
      <c r="Q71" s="32">
        <f>VLOOKUP(B71, RUONIA!A71:B2536, 2, FALSE)</f>
        <v>8.86</v>
      </c>
      <c r="R71" s="1">
        <f>VLOOKUP(B71, Treasury!$D$1:$G$3498, 2, FALSE)</f>
        <v>1.36</v>
      </c>
      <c r="S71" s="1">
        <f>VLOOKUP(B71, Treasury!$D$1:$G$3498, 3, FALSE)</f>
        <v>1.82</v>
      </c>
      <c r="T71" s="1">
        <f>VLOOKUP(B71, Treasury!$D$1:$G$3498, 4, FALSE)</f>
        <v>2.27</v>
      </c>
      <c r="U71" s="1">
        <f>VLOOKUP(B71, 'OFZ Yield'!$A:$M, 5, FALSE)</f>
        <v>8.05</v>
      </c>
      <c r="V71" s="1">
        <f>VLOOKUP(B71, 'OFZ Yield'!$A:$M, 7, FALSE)</f>
        <v>7.99</v>
      </c>
      <c r="W71" s="1">
        <f>VLOOKUP(B71, 'OFZ Yield'!$A:$M, 9, FALSE)</f>
        <v>7.82</v>
      </c>
      <c r="X71" s="1" t="str">
        <f>VLOOKUP(B71, IMOEX!$A$1:$B$3284, 2, FALSE)</f>
        <v>1.947,71</v>
      </c>
      <c r="Y71" s="1">
        <f t="shared" si="4"/>
        <v>0.5087445327</v>
      </c>
      <c r="Z71" s="1">
        <f t="shared" si="5"/>
        <v>6.79413831</v>
      </c>
      <c r="AA71" s="1">
        <f>IFNA(VLOOKUP(A71, 'Неочищенные данные'!A73:AI507, 35, False), 0)</f>
        <v>1</v>
      </c>
      <c r="AB71" s="1">
        <f t="shared" si="6"/>
        <v>0</v>
      </c>
    </row>
    <row r="72" ht="15.75" customHeight="1">
      <c r="A72" s="29" t="s">
        <v>99</v>
      </c>
      <c r="B72" s="33">
        <v>42671.0</v>
      </c>
      <c r="C72" s="29" t="s">
        <v>36</v>
      </c>
      <c r="D72" s="29">
        <f>IFNA(VLOOKUP(C72, 'Рейтинг'!$A$2:$C$22, 3, FALSE), VLOOKUP(C72, 'Рейтинг'!$B$2:$C$22, 2, FALSE))</f>
        <v>0</v>
      </c>
      <c r="E72" s="31">
        <f>IF(ISNUMBER('Неочищенные данные'!D74), 'Неочищенные данные'!D74 * 1000, SUBSTITUTE((SUBSTITUTE('Неочищенные данные'!D74, " ", "")), ",", ".") * 1000)</f>
        <v>81376000</v>
      </c>
      <c r="F72" s="31">
        <f>IF(ISNUMBER('Неочищенные данные'!E74), 'Неочищенные данные'!E74 * 1000, SUBSTITUTE((SUBSTITUTE('Неочищенные данные'!E74, " ", "")), ",", ".") * 1000)</f>
        <v>7485736000</v>
      </c>
      <c r="G72" s="31">
        <f>IF(ISNUMBER('Неочищенные данные'!F74), 'Неочищенные данные'!F74 * 1000, SUBSTITUTE((SUBSTITUTE('Неочищенные данные'!F74, " ", "")), ",", ".") * 1000)</f>
        <v>7577308000</v>
      </c>
      <c r="H72" s="31">
        <f>IF(ISNUMBER('Неочищенные данные'!G74), 'Неочищенные данные'!G74 * 1000, SUBSTITUTE((SUBSTITUTE('Неочищенные данные'!G74, " ", "")), ",", ".") * 1000)</f>
        <v>0</v>
      </c>
      <c r="I72" s="31">
        <f>IF(ISNUMBER('Неочищенные данные'!H74), 'Неочищенные данные'!H74 * 1000, SUBSTITUTE((SUBSTITUTE('Неочищенные данные'!H74, " ", "")), ",", ".") * 1000)</f>
        <v>119000</v>
      </c>
      <c r="J72" s="31">
        <f>IF(ISNUMBER('Неочищенные данные'!I74), 'Неочищенные данные'!I74 * 1000, SUBSTITUTE((SUBSTITUTE('Неочищенные данные'!I74, " ", "")), ",", ".") * 1000)</f>
        <v>7100399000</v>
      </c>
      <c r="K72" s="31">
        <f>IF(ISNUMBER('Неочищенные данные'!J74), 'Неочищенные данные'!J74 * 1000, SUBSTITUTE((SUBSTITUTE('Неочищенные данные'!J74, " ", "")), ",", ".") * 1000)</f>
        <v>7031784000</v>
      </c>
      <c r="L72" s="31">
        <f>IF(ISNUMBER('Неочищенные данные'!K74), 'Неочищенные данные'!K74 * 1000, SUBSTITUTE((SUBSTITUTE('Неочищенные данные'!K74, " ", "")), ",", ".") * 1000)</f>
        <v>476910000</v>
      </c>
      <c r="M72" s="31">
        <f>IF(ISNUMBER('Неочищенные данные'!L74), 'Неочищенные данные'!L74 * 1000, SUBSTITUTE((SUBSTITUTE('Неочищенные данные'!L74, " ", "")), ",", ".") * 1000)</f>
        <v>509988000</v>
      </c>
      <c r="N72" s="31">
        <f>IF(ISNUMBER('Неочищенные данные'!M74), 'Неочищенные данные'!M74 * 1000, SUBSTITUTE((SUBSTITUTE('Неочищенные данные'!M74, " ", "")), ",", ".") * 1000)</f>
        <v>2563419000</v>
      </c>
      <c r="O72" s="31">
        <f>IF(ISNUMBER('Неочищенные данные'!N74), 'Неочищенные данные'!N74 * 1000, SUBSTITUTE((SUBSTITUTE('Неочищенные данные'!N74, " ", "")), ",", ".") * 1000)</f>
        <v>423211000</v>
      </c>
      <c r="P72" s="1">
        <f>VLOOKUP(YEAR(B72), 'ИПЦ ГКС'!$B$5:$D$34, 3, TRUE)</f>
        <v>5.39</v>
      </c>
      <c r="Q72" s="32">
        <f>VLOOKUP(B72, RUONIA!A72:B2537, 2, FALSE)</f>
        <v>10.23</v>
      </c>
      <c r="R72" s="1">
        <f>VLOOKUP(B72, Treasury!$D$1:$G$3498, 2, FALSE)</f>
        <v>0.86</v>
      </c>
      <c r="S72" s="1">
        <f>VLOOKUP(B72, Treasury!$D$1:$G$3498, 3, FALSE)</f>
        <v>1.33</v>
      </c>
      <c r="T72" s="1">
        <f>VLOOKUP(B72, Treasury!$D$1:$G$3498, 4, FALSE)</f>
        <v>1.86</v>
      </c>
      <c r="U72" s="1">
        <f>VLOOKUP(B72, 'OFZ Yield'!$A:$M, 5, FALSE)</f>
        <v>8.91</v>
      </c>
      <c r="V72" s="1">
        <f>VLOOKUP(B72, 'OFZ Yield'!$A:$M, 7, FALSE)</f>
        <v>8.72</v>
      </c>
      <c r="W72" s="1">
        <f>VLOOKUP(B72, 'OFZ Yield'!$A:$M, 9, FALSE)</f>
        <v>8.65</v>
      </c>
      <c r="X72" s="1" t="str">
        <f>VLOOKUP(B72, IMOEX!$A$1:$B$3284, 2, FALSE)</f>
        <v>1.981,76</v>
      </c>
      <c r="Y72" s="1">
        <f t="shared" si="4"/>
        <v>1.069358999</v>
      </c>
      <c r="Z72" s="1">
        <f t="shared" si="5"/>
        <v>14.88834162</v>
      </c>
      <c r="AA72" s="1">
        <f>IFNA(VLOOKUP(A72, 'Неочищенные данные'!A74:AI508, 35, False), 0)</f>
        <v>1</v>
      </c>
      <c r="AB72" s="1">
        <f t="shared" si="6"/>
        <v>0</v>
      </c>
    </row>
    <row r="73" ht="15.75" customHeight="1">
      <c r="A73" s="29" t="s">
        <v>105</v>
      </c>
      <c r="B73" s="33">
        <v>43824.0</v>
      </c>
      <c r="C73" s="29" t="s">
        <v>30</v>
      </c>
      <c r="D73" s="29">
        <f>IFNA(VLOOKUP(C73, 'Рейтинг'!$A$2:$C$22, 3, FALSE), VLOOKUP(C73, 'Рейтинг'!$B$2:$C$22, 2, FALSE))</f>
        <v>0.004</v>
      </c>
      <c r="E73" s="31">
        <f>IF(ISNUMBER('Неочищенные данные'!D75), 'Неочищенные данные'!D75 * 1000, SUBSTITUTE((SUBSTITUTE('Неочищенные данные'!D75, " ", "")), ",", ".") * 1000)</f>
        <v>1180502000</v>
      </c>
      <c r="F73" s="31">
        <f>IF(ISNUMBER('Неочищенные данные'!E75), 'Неочищенные данные'!E75 * 1000, SUBSTITUTE((SUBSTITUTE('Неочищенные данные'!E75, " ", "")), ",", ".") * 1000)</f>
        <v>20168923000</v>
      </c>
      <c r="G73" s="31">
        <f>IF(ISNUMBER('Неочищенные данные'!F75), 'Неочищенные данные'!F75 * 1000, SUBSTITUTE((SUBSTITUTE('Неочищенные данные'!F75, " ", "")), ",", ".") * 1000)</f>
        <v>21403326000</v>
      </c>
      <c r="H73" s="31">
        <f>IF(ISNUMBER('Неочищенные данные'!G75), 'Неочищенные данные'!G75 * 1000, SUBSTITUTE((SUBSTITUTE('Неочищенные данные'!G75, " ", "")), ",", ".") * 1000)</f>
        <v>0</v>
      </c>
      <c r="I73" s="31">
        <f>IF(ISNUMBER('Неочищенные данные'!H75), 'Неочищенные данные'!H75 * 1000, SUBSTITUTE((SUBSTITUTE('Неочищенные данные'!H75, " ", "")), ",", ".") * 1000)</f>
        <v>0</v>
      </c>
      <c r="J73" s="31">
        <f>IF(ISNUMBER('Неочищенные данные'!I75), 'Неочищенные данные'!I75 * 1000, SUBSTITUTE((SUBSTITUTE('Неочищенные данные'!I75, " ", "")), ",", ".") * 1000)</f>
        <v>19696007000</v>
      </c>
      <c r="K73" s="31">
        <f>IF(ISNUMBER('Неочищенные данные'!J75), 'Неочищенные данные'!J75 * 1000, SUBSTITUTE((SUBSTITUTE('Неочищенные данные'!J75, " ", "")), ",", ".") * 1000)</f>
        <v>19594093000</v>
      </c>
      <c r="L73" s="31">
        <f>IF(ISNUMBER('Неочищенные данные'!K75), 'Неочищенные данные'!K75 * 1000, SUBSTITUTE((SUBSTITUTE('Неочищенные данные'!K75, " ", "")), ",", ".") * 1000)</f>
        <v>1707319000</v>
      </c>
      <c r="M73" s="31">
        <f>IF(ISNUMBER('Неочищенные данные'!L75), 'Неочищенные данные'!L75 * 1000, SUBSTITUTE((SUBSTITUTE('Неочищенные данные'!L75, " ", "")), ",", ".") * 1000)</f>
        <v>334301000</v>
      </c>
      <c r="N73" s="31">
        <f>IF(ISNUMBER('Неочищенные данные'!M75), 'Неочищенные данные'!M75 * 1000, SUBSTITUTE((SUBSTITUTE('Неочищенные данные'!M75, " ", "")), ",", ".") * 1000)</f>
        <v>3189314000</v>
      </c>
      <c r="O73" s="31">
        <f>IF(ISNUMBER('Неочищенные данные'!N75), 'Неочищенные данные'!N75 * 1000, SUBSTITUTE((SUBSTITUTE('Неочищенные данные'!N75, " ", "")), ",", ".") * 1000)</f>
        <v>1322151000</v>
      </c>
      <c r="P73" s="1">
        <f>VLOOKUP(YEAR(B73), 'ИПЦ ГКС'!$B$5:$D$34, 3, TRUE)</f>
        <v>3.04</v>
      </c>
      <c r="Q73" s="32">
        <f>VLOOKUP(B73, RUONIA!A73:B2538, 2, FALSE)</f>
        <v>6.22</v>
      </c>
      <c r="R73" s="1" t="str">
        <f>VLOOKUP(B73, Treasury!$D$1:$G$3498, 2, FALSE)</f>
        <v>#N/A</v>
      </c>
      <c r="S73" s="1" t="str">
        <f>VLOOKUP(B73, Treasury!$D$1:$G$3498, 3, FALSE)</f>
        <v>#N/A</v>
      </c>
      <c r="T73" s="1" t="str">
        <f>VLOOKUP(B73, Treasury!$D$1:$G$3498, 4, FALSE)</f>
        <v>#N/A</v>
      </c>
      <c r="U73" s="1">
        <f>VLOOKUP(B73, 'OFZ Yield'!$A:$M, 5, FALSE)</f>
        <v>5.43</v>
      </c>
      <c r="V73" s="1">
        <f>VLOOKUP(B73, 'OFZ Yield'!$A:$M, 7, FALSE)</f>
        <v>5.81</v>
      </c>
      <c r="W73" s="1">
        <f>VLOOKUP(B73, 'OFZ Yield'!$A:$M, 9, FALSE)</f>
        <v>6.31</v>
      </c>
      <c r="X73" s="1" t="str">
        <f>VLOOKUP(B73, IMOEX!$A$1:$B$3284, 2, FALSE)</f>
        <v>3.030,84</v>
      </c>
      <c r="Y73" s="1">
        <f t="shared" si="4"/>
        <v>0.1958046504</v>
      </c>
      <c r="Z73" s="1">
        <f t="shared" si="5"/>
        <v>11.53621965</v>
      </c>
      <c r="AA73" s="1">
        <f>IFNA(VLOOKUP(A73, 'Неочищенные данные'!A75:AI509, 35, False), 0)</f>
        <v>0</v>
      </c>
      <c r="AB73" s="1">
        <f t="shared" si="6"/>
        <v>0</v>
      </c>
    </row>
    <row r="74" ht="15.75" customHeight="1">
      <c r="A74" s="29" t="s">
        <v>105</v>
      </c>
      <c r="B74" s="33">
        <v>43521.0</v>
      </c>
      <c r="C74" s="29" t="s">
        <v>107</v>
      </c>
      <c r="D74" s="29">
        <f>IFNA(VLOOKUP(C74, 'Рейтинг'!$A$2:$C$22, 3, FALSE), VLOOKUP(C74, 'Рейтинг'!$B$2:$C$22, 2, FALSE))</f>
        <v>0.004</v>
      </c>
      <c r="E74" s="31">
        <f>IF(ISNUMBER('Неочищенные данные'!D76), 'Неочищенные данные'!D76 * 1000, SUBSTITUTE((SUBSTITUTE('Неочищенные данные'!D76, " ", "")), ",", ".") * 1000)</f>
        <v>1687068000</v>
      </c>
      <c r="F74" s="31">
        <f>IF(ISNUMBER('Неочищенные данные'!E76), 'Неочищенные данные'!E76 * 1000, SUBSTITUTE((SUBSTITUTE('Неочищенные данные'!E76, " ", "")), ",", ".") * 1000)</f>
        <v>17072077000</v>
      </c>
      <c r="G74" s="31">
        <f>IF(ISNUMBER('Неочищенные данные'!F76), 'Неочищенные данные'!F76 * 1000, SUBSTITUTE((SUBSTITUTE('Неочищенные данные'!F76, " ", "")), ",", ".") * 1000)</f>
        <v>18807752000</v>
      </c>
      <c r="H74" s="31">
        <f>IF(ISNUMBER('Неочищенные данные'!G76), 'Неочищенные данные'!G76 * 1000, SUBSTITUTE((SUBSTITUTE('Неочищенные данные'!G76, " ", "")), ",", ".") * 1000)</f>
        <v>0</v>
      </c>
      <c r="I74" s="31">
        <f>IF(ISNUMBER('Неочищенные данные'!H76), 'Неочищенные данные'!H76 * 1000, SUBSTITUTE((SUBSTITUTE('Неочищенные данные'!H76, " ", "")), ",", ".") * 1000)</f>
        <v>6000</v>
      </c>
      <c r="J74" s="31">
        <f>IF(ISNUMBER('Неочищенные данные'!I76), 'Неочищенные данные'!I76 * 1000, SUBSTITUTE((SUBSTITUTE('Неочищенные данные'!I76, " ", "")), ",", ".") * 1000)</f>
        <v>17085647000</v>
      </c>
      <c r="K74" s="31">
        <f>IF(ISNUMBER('Неочищенные данные'!J76), 'Неочищенные данные'!J76 * 1000, SUBSTITUTE((SUBSTITUTE('Неочищенные данные'!J76, " ", "")), ",", ".") * 1000)</f>
        <v>17071771000</v>
      </c>
      <c r="L74" s="31">
        <f>IF(ISNUMBER('Неочищенные данные'!K76), 'Неочищенные данные'!K76 * 1000, SUBSTITUTE((SUBSTITUTE('Неочищенные данные'!K76, " ", "")), ",", ".") * 1000)</f>
        <v>1722105000</v>
      </c>
      <c r="M74" s="31">
        <f>IF(ISNUMBER('Неочищенные данные'!L76), 'Неочищенные данные'!L76 * 1000, SUBSTITUTE((SUBSTITUTE('Неочищенные данные'!L76, " ", "")), ",", ".") * 1000)</f>
        <v>349548000</v>
      </c>
      <c r="N74" s="31">
        <f>IF(ISNUMBER('Неочищенные данные'!M76), 'Неочищенные данные'!M76 * 1000, SUBSTITUTE((SUBSTITUTE('Неочищенные данные'!M76, " ", "")), ",", ".") * 1000)</f>
        <v>1009198000</v>
      </c>
      <c r="O74" s="31">
        <f>IF(ISNUMBER('Неочищенные данные'!N76), 'Неочищенные данные'!N76 * 1000, SUBSTITUTE((SUBSTITUTE('Неочищенные данные'!N76, " ", "")), ",", ".") * 1000)</f>
        <v>204084000</v>
      </c>
      <c r="P74" s="1">
        <f>VLOOKUP(YEAR(B74), 'ИПЦ ГКС'!$B$5:$D$34, 3, TRUE)</f>
        <v>3.04</v>
      </c>
      <c r="Q74" s="32">
        <f>VLOOKUP(B74, RUONIA!A74:B2539, 2, FALSE)</f>
        <v>7.5</v>
      </c>
      <c r="R74" s="1">
        <f>VLOOKUP(B74, Treasury!$D$1:$G$3498, 2, FALSE)</f>
        <v>2.51</v>
      </c>
      <c r="S74" s="1">
        <f>VLOOKUP(B74, Treasury!$D$1:$G$3498, 3, FALSE)</f>
        <v>2.48</v>
      </c>
      <c r="T74" s="1">
        <f>VLOOKUP(B74, Treasury!$D$1:$G$3498, 4, FALSE)</f>
        <v>2.67</v>
      </c>
      <c r="U74" s="1">
        <f>VLOOKUP(B74, 'OFZ Yield'!$A:$M, 5, FALSE)</f>
        <v>7.58</v>
      </c>
      <c r="V74" s="1">
        <f>VLOOKUP(B74, 'OFZ Yield'!$A:$M, 7, FALSE)</f>
        <v>7.88</v>
      </c>
      <c r="W74" s="1">
        <f>VLOOKUP(B74, 'OFZ Yield'!$A:$M, 9, FALSE)</f>
        <v>8.23</v>
      </c>
      <c r="X74" s="1" t="str">
        <f>VLOOKUP(B74, IMOEX!$A$1:$B$3284, 2, FALSE)</f>
        <v>2.494,63</v>
      </c>
      <c r="Y74" s="1">
        <f t="shared" si="4"/>
        <v>0.2029771704</v>
      </c>
      <c r="Z74" s="1">
        <f t="shared" si="5"/>
        <v>9.921373552</v>
      </c>
      <c r="AA74" s="1">
        <f>IFNA(VLOOKUP(A74, 'Неочищенные данные'!A76:AI510, 35, False), 0)</f>
        <v>0</v>
      </c>
      <c r="AB74" s="1">
        <f t="shared" si="6"/>
        <v>0</v>
      </c>
    </row>
    <row r="75" ht="15.75" customHeight="1">
      <c r="A75" s="29" t="s">
        <v>105</v>
      </c>
      <c r="B75" s="33">
        <v>43187.0</v>
      </c>
      <c r="C75" s="29" t="s">
        <v>107</v>
      </c>
      <c r="D75" s="29">
        <f>IFNA(VLOOKUP(C75, 'Рейтинг'!$A$2:$C$22, 3, FALSE), VLOOKUP(C75, 'Рейтинг'!$B$2:$C$22, 2, FALSE))</f>
        <v>0.004</v>
      </c>
      <c r="E75" s="31">
        <f>IF(ISNUMBER('Неочищенные данные'!D77), 'Неочищенные данные'!D77 * 1, SUBSTITUTE((SUBSTITUTE('Неочищенные данные'!D77, " ", "")), ",", ".") * 1)</f>
        <v>965835445.2</v>
      </c>
      <c r="F75" s="31">
        <f>IF(ISNUMBER('Неочищенные данные'!E77), 'Неочищенные данные'!E77 * 1, SUBSTITUTE((SUBSTITUTE('Неочищенные данные'!E77, " ", "")), ",", ".") * 1)</f>
        <v>15178426803</v>
      </c>
      <c r="G75" s="31">
        <f>IF(ISNUMBER('Неочищенные данные'!F77), 'Неочищенные данные'!F77 * 1, SUBSTITUTE((SUBSTITUTE('Неочищенные данные'!F77, " ", "")), ",", ".") * 1)</f>
        <v>16332721714</v>
      </c>
      <c r="H75" s="31">
        <f>IF(ISNUMBER('Неочищенные данные'!G77), 'Неочищенные данные'!G77 * 1, SUBSTITUTE((SUBSTITUTE('Неочищенные данные'!G77, " ", "")), ",", ".") * 1)</f>
        <v>0</v>
      </c>
      <c r="I75" s="31">
        <f>IF(ISNUMBER('Неочищенные данные'!H77), 'Неочищенные данные'!H77 * 1, SUBSTITUTE((SUBSTITUTE('Неочищенные данные'!H77, " ", "")), ",", ".") * 1)</f>
        <v>786352.69</v>
      </c>
      <c r="J75" s="31">
        <f>IF(ISNUMBER('Неочищенные данные'!I77), 'Неочищенные данные'!I77 * 1, SUBSTITUTE((SUBSTITUTE('Неочищенные данные'!I77, " ", "")), ",", ".") * 1)</f>
        <v>14801460760</v>
      </c>
      <c r="K75" s="31">
        <f>IF(ISNUMBER('Неочищенные данные'!J77), 'Неочищенные данные'!J77 * 1, SUBSTITUTE((SUBSTITUTE('Неочищенные данные'!J77, " ", "")), ",", ".") * 1)</f>
        <v>14633483371</v>
      </c>
      <c r="L75" s="31">
        <f>IF(ISNUMBER('Неочищенные данные'!K77), 'Неочищенные данные'!K77 * 1, SUBSTITUTE((SUBSTITUTE('Неочищенные данные'!K77, " ", "")), ",", ".") * 1)</f>
        <v>16322721714</v>
      </c>
      <c r="M75" s="31">
        <f>IF(ISNUMBER('Неочищенные данные'!L77), 'Неочищенные данные'!L77 * 1, SUBSTITUTE((SUBSTITUTE('Неочищенные данные'!L77, " ", "")), ",", ".") * 1)</f>
        <v>336513886.6</v>
      </c>
      <c r="N75" s="31">
        <f>IF(ISNUMBER('Неочищенные данные'!M77), 'Неочищенные данные'!M77 * 1, SUBSTITUTE((SUBSTITUTE('Неочищенные данные'!M77, " ", "")), ",", ".") * 1)</f>
        <v>855910426</v>
      </c>
      <c r="O75" s="31">
        <f>IF(ISNUMBER('Неочищенные данные'!N77), 'Неочищенные данные'!N77 * 1, SUBSTITUTE((SUBSTITUTE('Неочищенные данные'!N77, " ", "")), ",", ".") * 1)</f>
        <v>243549377.9</v>
      </c>
      <c r="P75" s="1">
        <f>VLOOKUP(YEAR(B75), 'ИПЦ ГКС'!$B$5:$D$34, 3, TRUE)</f>
        <v>4.26</v>
      </c>
      <c r="Q75" s="32">
        <f>VLOOKUP(B75, RUONIA!A75:B2540, 2, FALSE)</f>
        <v>6.88</v>
      </c>
      <c r="R75" s="1">
        <f>VLOOKUP(B75, Treasury!$D$1:$G$3498, 2, FALSE)</f>
        <v>2.28</v>
      </c>
      <c r="S75" s="1">
        <f>VLOOKUP(B75, Treasury!$D$1:$G$3498, 3, FALSE)</f>
        <v>2.59</v>
      </c>
      <c r="T75" s="1">
        <f>VLOOKUP(B75, Treasury!$D$1:$G$3498, 4, FALSE)</f>
        <v>2.77</v>
      </c>
      <c r="U75" s="1">
        <f>VLOOKUP(B75, 'OFZ Yield'!$A:$M, 5, FALSE)</f>
        <v>6.2</v>
      </c>
      <c r="V75" s="1">
        <f>VLOOKUP(B75, 'OFZ Yield'!$A:$M, 7, FALSE)</f>
        <v>6.43</v>
      </c>
      <c r="W75" s="1">
        <f>VLOOKUP(B75, 'OFZ Yield'!$A:$M, 9, FALSE)</f>
        <v>6.85</v>
      </c>
      <c r="X75" s="1" t="str">
        <f>VLOOKUP(B75, IMOEX!$A$1:$B$3284, 2, FALSE)</f>
        <v>2.249,23</v>
      </c>
      <c r="Y75" s="1">
        <f t="shared" si="4"/>
        <v>0.02061628523</v>
      </c>
      <c r="Z75" s="1">
        <f t="shared" si="5"/>
        <v>0.9068010237</v>
      </c>
      <c r="AA75" s="1">
        <f>IFNA(VLOOKUP(A75, 'Неочищенные данные'!A77:AI511, 35, False), 0)</f>
        <v>0</v>
      </c>
      <c r="AB75" s="1">
        <f t="shared" si="6"/>
        <v>0</v>
      </c>
    </row>
    <row r="76" ht="15.75" customHeight="1">
      <c r="A76" s="29" t="s">
        <v>105</v>
      </c>
      <c r="B76" s="33">
        <v>42993.0</v>
      </c>
      <c r="C76" s="29" t="s">
        <v>59</v>
      </c>
      <c r="D76" s="29">
        <f>IFNA(VLOOKUP(C76, 'Рейтинг'!$A$2:$C$22, 3, FALSE), VLOOKUP(C76, 'Рейтинг'!$B$2:$C$22, 2, FALSE))</f>
        <v>0</v>
      </c>
      <c r="E76" s="31">
        <f>IF(ISNUMBER('Неочищенные данные'!D78), 'Неочищенные данные'!D78 * 1000, SUBSTITUTE((SUBSTITUTE('Неочищенные данные'!D78, " ", "")), ",", ".") * 1000)</f>
        <v>659644000</v>
      </c>
      <c r="F76" s="31">
        <f>IF(ISNUMBER('Неочищенные данные'!E78), 'Неочищенные данные'!E78 * 1000, SUBSTITUTE((SUBSTITUTE('Неочищенные данные'!E78, " ", "")), ",", ".") * 1000)</f>
        <v>13804384000</v>
      </c>
      <c r="G76" s="31">
        <f>IF(ISNUMBER('Неочищенные данные'!F78), 'Неочищенные данные'!F78 * 1000, SUBSTITUTE((SUBSTITUTE('Неочищенные данные'!F78, " ", "")), ",", ".") * 1000)</f>
        <v>14485878000</v>
      </c>
      <c r="H76" s="31">
        <f>IF(ISNUMBER('Неочищенные данные'!G78), 'Неочищенные данные'!G78 * 1000, SUBSTITUTE((SUBSTITUTE('Неочищенные данные'!G78, " ", "")), ",", ".") * 1000)</f>
        <v>0</v>
      </c>
      <c r="I76" s="31">
        <f>IF(ISNUMBER('Неочищенные данные'!H78), 'Неочищенные данные'!H78 * 1000, SUBSTITUTE((SUBSTITUTE('Неочищенные данные'!H78, " ", "")), ",", ".") * 1000)</f>
        <v>776000</v>
      </c>
      <c r="J76" s="31">
        <f>IF(ISNUMBER('Неочищенные данные'!I78), 'Неочищенные данные'!I78 * 1000, SUBSTITUTE((SUBSTITUTE('Неочищенные данные'!I78, " ", "")), ",", ".") * 1000)</f>
        <v>13176199000</v>
      </c>
      <c r="K76" s="31">
        <f>IF(ISNUMBER('Неочищенные данные'!J78), 'Неочищенные данные'!J78 * 1000, SUBSTITUTE((SUBSTITUTE('Неочищенные данные'!J78, " ", "")), ",", ".") * 1000)</f>
        <v>13163113000</v>
      </c>
      <c r="L76" s="31">
        <f>IF(ISNUMBER('Неочищенные данные'!K78), 'Неочищенные данные'!K78 * 1000, SUBSTITUTE((SUBSTITUTE('Неочищенные данные'!K78, " ", "")), ",", ".") * 1000)</f>
        <v>14485878000</v>
      </c>
      <c r="M76" s="31">
        <f>IF(ISNUMBER('Неочищенные данные'!L78), 'Неочищенные данные'!L78 * 1000, SUBSTITUTE((SUBSTITUTE('Неочищенные данные'!L78, " ", "")), ",", ".") * 1000)</f>
        <v>828067000</v>
      </c>
      <c r="N76" s="31">
        <f>IF(ISNUMBER('Неочищенные данные'!M78), 'Неочищенные данные'!M78 * 1000, SUBSTITUTE((SUBSTITUTE('Неочищенные данные'!M78, " ", "")), ",", ".") * 1000)</f>
        <v>2559175000</v>
      </c>
      <c r="O76" s="31">
        <f>IF(ISNUMBER('Неочищенные данные'!N78), 'Неочищенные данные'!N78 * 1000, SUBSTITUTE((SUBSTITUTE('Неочищенные данные'!N78, " ", "")), ",", ".") * 1000)</f>
        <v>666368000</v>
      </c>
      <c r="P76" s="1">
        <f>VLOOKUP(YEAR(B76), 'ИПЦ ГКС'!$B$5:$D$34, 3, TRUE)</f>
        <v>2.51</v>
      </c>
      <c r="Q76" s="32">
        <f>VLOOKUP(B76, RUONIA!A76:B2541, 2, FALSE)</f>
        <v>8.69</v>
      </c>
      <c r="R76" s="1">
        <f>VLOOKUP(B76, Treasury!$D$1:$G$3498, 2, FALSE)</f>
        <v>1.39</v>
      </c>
      <c r="S76" s="1">
        <f>VLOOKUP(B76, Treasury!$D$1:$G$3498, 3, FALSE)</f>
        <v>1.81</v>
      </c>
      <c r="T76" s="1">
        <f>VLOOKUP(B76, Treasury!$D$1:$G$3498, 4, FALSE)</f>
        <v>2.2</v>
      </c>
      <c r="U76" s="1">
        <f>VLOOKUP(B76, 'OFZ Yield'!$A:$M, 5, FALSE)</f>
        <v>7.6</v>
      </c>
      <c r="V76" s="1">
        <f>VLOOKUP(B76, 'OFZ Yield'!$A:$M, 7, FALSE)</f>
        <v>7.58</v>
      </c>
      <c r="W76" s="1">
        <f>VLOOKUP(B76, 'OFZ Yield'!$A:$M, 9, FALSE)</f>
        <v>7.5</v>
      </c>
      <c r="X76" s="1" t="str">
        <f>VLOOKUP(B76, IMOEX!$A$1:$B$3284, 2, FALSE)</f>
        <v>2.053,81</v>
      </c>
      <c r="Y76" s="1">
        <f t="shared" si="4"/>
        <v>0.05716374251</v>
      </c>
      <c r="Z76" s="1">
        <f t="shared" si="5"/>
        <v>0.9095892565</v>
      </c>
      <c r="AA76" s="1">
        <f>IFNA(VLOOKUP(A76, 'Неочищенные данные'!A78:AI512, 35, False), 0)</f>
        <v>0</v>
      </c>
      <c r="AB76" s="1">
        <f t="shared" si="6"/>
        <v>0</v>
      </c>
    </row>
    <row r="77" ht="15.75" customHeight="1">
      <c r="A77" s="29" t="s">
        <v>105</v>
      </c>
      <c r="B77" s="33">
        <v>42703.0</v>
      </c>
      <c r="C77" s="29" t="s">
        <v>36</v>
      </c>
      <c r="D77" s="29">
        <f>IFNA(VLOOKUP(C77, 'Рейтинг'!$A$2:$C$22, 3, FALSE), VLOOKUP(C77, 'Рейтинг'!$B$2:$C$22, 2, FALSE))</f>
        <v>0</v>
      </c>
      <c r="E77" s="31">
        <f>IF(ISNUMBER('Неочищенные данные'!D79), 'Неочищенные данные'!D79 * 1000, SUBSTITUTE((SUBSTITUTE('Неочищенные данные'!D79, " ", "")), ",", ".") * 1000)</f>
        <v>522305000</v>
      </c>
      <c r="F77" s="31">
        <f>IF(ISNUMBER('Неочищенные данные'!E79), 'Неочищенные данные'!E79 * 1000, SUBSTITUTE((SUBSTITUTE('Неочищенные данные'!E79, " ", "")), ",", ".") * 1000)</f>
        <v>11230838000</v>
      </c>
      <c r="G77" s="31">
        <f>IF(ISNUMBER('Неочищенные данные'!F79), 'Неочищенные данные'!F79 * 1000, SUBSTITUTE((SUBSTITUTE('Неочищенные данные'!F79, " ", "")), ",", ".") * 1000)</f>
        <v>11762954000</v>
      </c>
      <c r="H77" s="31">
        <f>IF(ISNUMBER('Неочищенные данные'!G79), 'Неочищенные данные'!G79 * 1000, SUBSTITUTE((SUBSTITUTE('Неочищенные данные'!G79, " ", "")), ",", ".") * 1000)</f>
        <v>0</v>
      </c>
      <c r="I77" s="31">
        <f>IF(ISNUMBER('Неочищенные данные'!H79), 'Неочищенные данные'!H79 * 1000, SUBSTITUTE((SUBSTITUTE('Неочищенные данные'!H79, " ", "")), ",", ".") * 1000)</f>
        <v>0</v>
      </c>
      <c r="J77" s="31">
        <f>IF(ISNUMBER('Неочищенные данные'!I79), 'Неочищенные данные'!I79 * 1000, SUBSTITUTE((SUBSTITUTE('Неочищенные данные'!I79, " ", "")), ",", ".") * 1000)</f>
        <v>11334770000</v>
      </c>
      <c r="K77" s="31">
        <f>IF(ISNUMBER('Неочищенные данные'!J79), 'Неочищенные данные'!J79 * 1000, SUBSTITUTE((SUBSTITUTE('Неочищенные данные'!J79, " ", "")), ",", ".") * 1000)</f>
        <v>11288584000</v>
      </c>
      <c r="L77" s="31">
        <f>IF(ISNUMBER('Неочищенные данные'!K79), 'Неочищенные данные'!K79 * 1000, SUBSTITUTE((SUBSTITUTE('Неочищенные данные'!K79, " ", "")), ",", ".") * 1000)</f>
        <v>428184000</v>
      </c>
      <c r="M77" s="31">
        <f>IF(ISNUMBER('Неочищенные данные'!L79), 'Неочищенные данные'!L79 * 1000, SUBSTITUTE((SUBSTITUTE('Неочищенные данные'!L79, " ", "")), ",", ".") * 1000)</f>
        <v>100283000</v>
      </c>
      <c r="N77" s="31">
        <f>IF(ISNUMBER('Неочищенные данные'!M79), 'Неочищенные данные'!M79 * 1000, SUBSTITUTE((SUBSTITUTE('Неочищенные данные'!M79, " ", "")), ",", ".") * 1000)</f>
        <v>3488112000</v>
      </c>
      <c r="O77" s="31">
        <f>IF(ISNUMBER('Неочищенные данные'!N79), 'Неочищенные данные'!N79 * 1000, SUBSTITUTE((SUBSTITUTE('Неочищенные данные'!N79, " ", "")), ",", ".") * 1000)</f>
        <v>728816000</v>
      </c>
      <c r="P77" s="1">
        <f>VLOOKUP(YEAR(B77), 'ИПЦ ГКС'!$B$5:$D$34, 3, TRUE)</f>
        <v>5.39</v>
      </c>
      <c r="Q77" s="32">
        <f>VLOOKUP(B77, RUONIA!A77:B2542, 2, FALSE)</f>
        <v>10.17</v>
      </c>
      <c r="R77" s="1">
        <f>VLOOKUP(B77, Treasury!$D$1:$G$3498, 2, FALSE)</f>
        <v>1.09</v>
      </c>
      <c r="S77" s="1">
        <f>VLOOKUP(B77, Treasury!$D$1:$G$3498, 3, FALSE)</f>
        <v>1.78</v>
      </c>
      <c r="T77" s="1">
        <f>VLOOKUP(B77, Treasury!$D$1:$G$3498, 4, FALSE)</f>
        <v>2.3</v>
      </c>
      <c r="U77" s="1">
        <f>VLOOKUP(B77, 'OFZ Yield'!$A:$M, 5, FALSE)</f>
        <v>8.96</v>
      </c>
      <c r="V77" s="1">
        <f>VLOOKUP(B77, 'OFZ Yield'!$A:$M, 7, FALSE)</f>
        <v>8.85</v>
      </c>
      <c r="W77" s="1">
        <f>VLOOKUP(B77, 'OFZ Yield'!$A:$M, 9, FALSE)</f>
        <v>8.9</v>
      </c>
      <c r="X77" s="1" t="str">
        <f>VLOOKUP(B77, IMOEX!$A$1:$B$3284, 2, FALSE)</f>
        <v>2.086,84</v>
      </c>
      <c r="Y77" s="1">
        <f t="shared" si="4"/>
        <v>0.2342053883</v>
      </c>
      <c r="Z77" s="1">
        <f t="shared" si="5"/>
        <v>26.47172711</v>
      </c>
      <c r="AA77" s="1">
        <f>IFNA(VLOOKUP(A77, 'Неочищенные данные'!A79:AI513, 35, False), 0)</f>
        <v>0</v>
      </c>
      <c r="AB77" s="1">
        <f t="shared" si="6"/>
        <v>0</v>
      </c>
    </row>
    <row r="78" ht="15.75" customHeight="1">
      <c r="A78" s="29" t="s">
        <v>105</v>
      </c>
      <c r="B78" s="33">
        <v>42347.0</v>
      </c>
      <c r="C78" s="29" t="s">
        <v>36</v>
      </c>
      <c r="D78" s="29">
        <f>IFNA(VLOOKUP(C78, 'Рейтинг'!$A$2:$C$22, 3, FALSE), VLOOKUP(C78, 'Рейтинг'!$B$2:$C$22, 2, FALSE))</f>
        <v>0</v>
      </c>
      <c r="E78" s="31">
        <f>IF(ISNUMBER('Неочищенные данные'!D80), 'Неочищенные данные'!D80 * 1000, SUBSTITUTE((SUBSTITUTE('Неочищенные данные'!D80, " ", "")), ",", ".") * 1000)</f>
        <v>301273000</v>
      </c>
      <c r="F78" s="31">
        <f>IF(ISNUMBER('Неочищенные данные'!E80), 'Неочищенные данные'!E80 * 1000, SUBSTITUTE((SUBSTITUTE('Неочищенные данные'!E80, " ", "")), ",", ".") * 1000)</f>
        <v>7660783000</v>
      </c>
      <c r="G78" s="31">
        <f>IF(ISNUMBER('Неочищенные данные'!F80), 'Неочищенные данные'!F80 * 1000, SUBSTITUTE((SUBSTITUTE('Неочищенные данные'!F80, " ", "")), ",", ".") * 1000)</f>
        <v>7966177000</v>
      </c>
      <c r="H78" s="31">
        <f>IF(ISNUMBER('Неочищенные данные'!G80), 'Неочищенные данные'!G80 * 1000, SUBSTITUTE((SUBSTITUTE('Неочищенные данные'!G80, " ", "")), ",", ".") * 1000)</f>
        <v>0</v>
      </c>
      <c r="I78" s="31">
        <f>IF(ISNUMBER('Неочищенные данные'!H80), 'Неочищенные данные'!H80 * 1000, SUBSTITUTE((SUBSTITUTE('Неочищенные данные'!H80, " ", "")), ",", ".") * 1000)</f>
        <v>0</v>
      </c>
      <c r="J78" s="31">
        <f>IF(ISNUMBER('Неочищенные данные'!I80), 'Неочищенные данные'!I80 * 1000, SUBSTITUTE((SUBSTITUTE('Неочищенные данные'!I80, " ", "")), ",", ".") * 1000)</f>
        <v>7638276000</v>
      </c>
      <c r="K78" s="31">
        <f>IF(ISNUMBER('Неочищенные данные'!J80), 'Неочищенные данные'!J80 * 1000, SUBSTITUTE((SUBSTITUTE('Неочищенные данные'!J80, " ", "")), ",", ".") * 1000)</f>
        <v>7610687000</v>
      </c>
      <c r="L78" s="31">
        <f>IF(ISNUMBER('Неочищенные данные'!K80), 'Неочищенные данные'!K80 * 1000, SUBSTITUTE((SUBSTITUTE('Неочищенные данные'!K80, " ", "")), ",", ".") * 1000)</f>
        <v>327901000</v>
      </c>
      <c r="M78" s="31">
        <f>IF(ISNUMBER('Неочищенные данные'!L80), 'Неочищенные данные'!L80 * 1000, SUBSTITUTE((SUBSTITUTE('Неочищенные данные'!L80, " ", "")), ",", ".") * 1000)</f>
        <v>81965000</v>
      </c>
      <c r="N78" s="31">
        <f>IF(ISNUMBER('Неочищенные данные'!M80), 'Неочищенные данные'!M80 * 1000, SUBSTITUTE((SUBSTITUTE('Неочищенные данные'!M80, " ", "")), ",", ".") * 1000)</f>
        <v>1926766000</v>
      </c>
      <c r="O78" s="31">
        <f>IF(ISNUMBER('Неочищенные данные'!N80), 'Неочищенные данные'!N80 * 1000, SUBSTITUTE((SUBSTITUTE('Неочищенные данные'!N80, " ", "")), ",", ".") * 1000)</f>
        <v>744045000</v>
      </c>
      <c r="P78" s="1">
        <f>VLOOKUP(YEAR(B78), 'ИПЦ ГКС'!$B$5:$D$34, 3, TRUE)</f>
        <v>12.91</v>
      </c>
      <c r="Q78" s="32">
        <f>VLOOKUP(B78, RUONIA!A78:B2543, 2, FALSE)</f>
        <v>11.3</v>
      </c>
      <c r="R78" s="1">
        <f>VLOOKUP(B78, Treasury!$D$1:$G$3498, 2, FALSE)</f>
        <v>0.93</v>
      </c>
      <c r="S78" s="1">
        <f>VLOOKUP(B78, Treasury!$D$1:$G$3498, 3, FALSE)</f>
        <v>1.64</v>
      </c>
      <c r="T78" s="1">
        <f>VLOOKUP(B78, Treasury!$D$1:$G$3498, 4, FALSE)</f>
        <v>2.22</v>
      </c>
      <c r="U78" s="1">
        <f>VLOOKUP(B78, 'OFZ Yield'!$A:$M, 5, FALSE)</f>
        <v>10.48</v>
      </c>
      <c r="V78" s="1">
        <f>VLOOKUP(B78, 'OFZ Yield'!$A:$M, 7, FALSE)</f>
        <v>10.24</v>
      </c>
      <c r="W78" s="1">
        <f>VLOOKUP(B78, 'OFZ Yield'!$A:$M, 9, FALSE)</f>
        <v>9.91</v>
      </c>
      <c r="X78" s="1" t="str">
        <f>VLOOKUP(B78, IMOEX!$A$1:$B$3284, 2, FALSE)</f>
        <v>1.733,09</v>
      </c>
      <c r="Y78" s="1">
        <f t="shared" si="4"/>
        <v>0.2499687406</v>
      </c>
      <c r="Z78" s="1">
        <f t="shared" si="5"/>
        <v>23.29445778</v>
      </c>
      <c r="AA78" s="1">
        <f>IFNA(VLOOKUP(A78, 'Неочищенные данные'!A80:AI514, 35, False), 0)</f>
        <v>0</v>
      </c>
      <c r="AB78" s="1">
        <f t="shared" si="6"/>
        <v>0</v>
      </c>
    </row>
    <row r="79" ht="15.75" customHeight="1">
      <c r="A79" s="29" t="s">
        <v>105</v>
      </c>
      <c r="B79" s="33">
        <v>42003.0</v>
      </c>
      <c r="C79" s="29" t="s">
        <v>36</v>
      </c>
      <c r="D79" s="29">
        <f>IFNA(VLOOKUP(C79, 'Рейтинг'!$A$2:$C$22, 3, FALSE), VLOOKUP(C79, 'Рейтинг'!$B$2:$C$22, 2, FALSE))</f>
        <v>0</v>
      </c>
      <c r="E79" s="31">
        <f>IF(ISNUMBER('Неочищенные данные'!D81), 'Неочищенные данные'!D81 * 1000, SUBSTITUTE((SUBSTITUTE('Неочищенные данные'!D81, " ", "")), ",", ".") * 1000)</f>
        <v>227776000</v>
      </c>
      <c r="F79" s="31">
        <f>IF(ISNUMBER('Неочищенные данные'!E81), 'Неочищенные данные'!E81 * 1000, SUBSTITUTE((SUBSTITUTE('Неочищенные данные'!E81, " ", "")), ",", ".") * 1000)</f>
        <v>5631408000</v>
      </c>
      <c r="G79" s="31">
        <f>IF(ISNUMBER('Неочищенные данные'!F81), 'Неочищенные данные'!F81 * 1000, SUBSTITUTE((SUBSTITUTE('Неочищенные данные'!F81, " ", "")), ",", ".") * 1000)</f>
        <v>5863693000</v>
      </c>
      <c r="H79" s="31">
        <f>IF(ISNUMBER('Неочищенные данные'!G81), 'Неочищенные данные'!G81 * 1000, SUBSTITUTE((SUBSTITUTE('Неочищенные данные'!G81, " ", "")), ",", ".") * 1000)</f>
        <v>0</v>
      </c>
      <c r="I79" s="31">
        <f>IF(ISNUMBER('Неочищенные данные'!H81), 'Неочищенные данные'!H81 * 1000, SUBSTITUTE((SUBSTITUTE('Неочищенные данные'!H81, " ", "")), ",", ".") * 1000)</f>
        <v>0</v>
      </c>
      <c r="J79" s="31">
        <f>IF(ISNUMBER('Неочищенные данные'!I81), 'Неочищенные данные'!I81 * 1000, SUBSTITUTE((SUBSTITUTE('Неочищенные данные'!I81, " ", "")), ",", ".") * 1000)</f>
        <v>5617757000</v>
      </c>
      <c r="K79" s="31">
        <f>IF(ISNUMBER('Неочищенные данные'!J81), 'Неочищенные данные'!J81 * 1000, SUBSTITUTE((SUBSTITUTE('Неочищенные данные'!J81, " ", "")), ",", ".") * 1000)</f>
        <v>5603665000</v>
      </c>
      <c r="L79" s="31">
        <f>IF(ISNUMBER('Неочищенные данные'!K81), 'Неочищенные данные'!K81 * 1000, SUBSTITUTE((SUBSTITUTE('Неочищенные данные'!K81, " ", "")), ",", ".") * 1000)</f>
        <v>245936000</v>
      </c>
      <c r="M79" s="31">
        <f>IF(ISNUMBER('Неочищенные данные'!L81), 'Неочищенные данные'!L81 * 1000, SUBSTITUTE((SUBSTITUTE('Неочищенные данные'!L81, " ", "")), ",", ".") * 1000)</f>
        <v>9621000</v>
      </c>
      <c r="N79" s="31">
        <f>IF(ISNUMBER('Неочищенные данные'!M81), 'Неочищенные данные'!M81 * 1000, SUBSTITUTE((SUBSTITUTE('Неочищенные данные'!M81, " ", "")), ",", ".") * 1000)</f>
        <v>1376716000</v>
      </c>
      <c r="O79" s="31">
        <f>IF(ISNUMBER('Неочищенные данные'!N81), 'Неочищенные данные'!N81 * 1000, SUBSTITUTE((SUBSTITUTE('Неочищенные данные'!N81, " ", "")), ",", ".") * 1000)</f>
        <v>808314000</v>
      </c>
      <c r="P79" s="1">
        <f>VLOOKUP(YEAR(B79), 'ИПЦ ГКС'!$B$5:$D$34, 3, TRUE)</f>
        <v>11.35</v>
      </c>
      <c r="Q79" s="32">
        <f>VLOOKUP(B79, RUONIA!A79:B2544, 2, FALSE)</f>
        <v>17.39</v>
      </c>
      <c r="R79" s="1">
        <f>VLOOKUP(B79, Treasury!$D$1:$G$3498, 2, FALSE)</f>
        <v>0.69</v>
      </c>
      <c r="S79" s="1">
        <f>VLOOKUP(B79, Treasury!$D$1:$G$3498, 3, FALSE)</f>
        <v>1.68</v>
      </c>
      <c r="T79" s="1">
        <f>VLOOKUP(B79, Treasury!$D$1:$G$3498, 4, FALSE)</f>
        <v>2.2</v>
      </c>
      <c r="U79" s="1">
        <f>VLOOKUP(B79, 'OFZ Yield'!$A:$M, 5, FALSE)</f>
        <v>13.9</v>
      </c>
      <c r="V79" s="1">
        <f>VLOOKUP(B79, 'OFZ Yield'!$A:$M, 7, FALSE)</f>
        <v>15.51</v>
      </c>
      <c r="W79" s="1">
        <f>VLOOKUP(B79, 'OFZ Yield'!$A:$M, 9, FALSE)</f>
        <v>14.31</v>
      </c>
      <c r="X79" s="1" t="str">
        <f>VLOOKUP(B79, IMOEX!$A$1:$B$3284, 2, FALSE)</f>
        <v>1.396,61</v>
      </c>
      <c r="Y79" s="1">
        <f t="shared" si="4"/>
        <v>0.03911993364</v>
      </c>
      <c r="Z79" s="1">
        <f t="shared" si="5"/>
        <v>22.8423533</v>
      </c>
      <c r="AA79" s="1">
        <f>IFNA(VLOOKUP(A79, 'Неочищенные данные'!A81:AI515, 35, False), 0)</f>
        <v>0</v>
      </c>
      <c r="AB79" s="1">
        <f t="shared" si="6"/>
        <v>0</v>
      </c>
    </row>
    <row r="80" ht="15.75" customHeight="1">
      <c r="A80" s="29" t="s">
        <v>105</v>
      </c>
      <c r="B80" s="33">
        <v>41606.0</v>
      </c>
      <c r="C80" s="29" t="s">
        <v>36</v>
      </c>
      <c r="D80" s="29">
        <f>IFNA(VLOOKUP(C80, 'Рейтинг'!$A$2:$C$22, 3, FALSE), VLOOKUP(C80, 'Рейтинг'!$B$2:$C$22, 2, FALSE))</f>
        <v>0</v>
      </c>
      <c r="E80" s="31">
        <f>IF(ISNUMBER('Неочищенные данные'!D82), 'Неочищенные данные'!D82 * 1000, SUBSTITUTE((SUBSTITUTE('Неочищенные данные'!D82, " ", "")), ",", ".") * 1000)</f>
        <v>142586000</v>
      </c>
      <c r="F80" s="31">
        <f>IF(ISNUMBER('Неочищенные данные'!E82), 'Неочищенные данные'!E82 * 1000, SUBSTITUTE((SUBSTITUTE('Неочищенные данные'!E82, " ", "")), ",", ".") * 1000)</f>
        <v>4928747000</v>
      </c>
      <c r="G80" s="31">
        <f>IF(ISNUMBER('Неочищенные данные'!F82), 'Неочищенные данные'!F82 * 1000, SUBSTITUTE((SUBSTITUTE('Неочищенные данные'!F82, " ", "")), ",", ".") * 1000)</f>
        <v>5187712000</v>
      </c>
      <c r="H80" s="31">
        <f>IF(ISNUMBER('Неочищенные данные'!G82), 'Неочищенные данные'!G82 * 1000, SUBSTITUTE((SUBSTITUTE('Неочищенные данные'!G82, " ", "")), ",", ".") * 1000)</f>
        <v>0</v>
      </c>
      <c r="I80" s="31">
        <f>IF(ISNUMBER('Неочищенные данные'!H82), 'Неочищенные данные'!H82 * 1000, SUBSTITUTE((SUBSTITUTE('Неочищенные данные'!H82, " ", "")), ",", ".") * 1000)</f>
        <v>8278000</v>
      </c>
      <c r="J80" s="31">
        <f>IF(ISNUMBER('Неочищенные данные'!I82), 'Неочищенные данные'!I82 * 1000, SUBSTITUTE((SUBSTITUTE('Неочищенные данные'!I82, " ", "")), ",", ".") * 1000)</f>
        <v>4939975000</v>
      </c>
      <c r="K80" s="31">
        <f>IF(ISNUMBER('Неочищенные данные'!J82), 'Неочищенные данные'!J82 * 1000, SUBSTITUTE((SUBSTITUTE('Неочищенные данные'!J82, " ", "")), ",", ".") * 1000)</f>
        <v>4929470000</v>
      </c>
      <c r="L80" s="31">
        <f>IF(ISNUMBER('Неочищенные данные'!K82), 'Неочищенные данные'!K82 * 1000, SUBSTITUTE((SUBSTITUTE('Неочищенные данные'!K82, " ", "")), ",", ".") * 1000)</f>
        <v>247737000</v>
      </c>
      <c r="M80" s="31">
        <f>IF(ISNUMBER('Неочищенные данные'!L82), 'Неочищенные данные'!L82 * 1000, SUBSTITUTE((SUBSTITUTE('Неочищенные данные'!L82, " ", "")), ",", ".") * 1000)</f>
        <v>320105000</v>
      </c>
      <c r="N80" s="31">
        <f>IF(ISNUMBER('Неочищенные данные'!M82), 'Неочищенные данные'!M82 * 1000, SUBSTITUTE((SUBSTITUTE('Неочищенные данные'!M82, " ", "")), ",", ".") * 1000)</f>
        <v>0</v>
      </c>
      <c r="O80" s="31">
        <f>IF(ISNUMBER('Неочищенные данные'!N82), 'Неочищенные данные'!N82 * 1000, SUBSTITUTE((SUBSTITUTE('Неочищенные данные'!N82, " ", "")), ",", ".") * 1000)</f>
        <v>0</v>
      </c>
      <c r="P80" s="1">
        <f>VLOOKUP(YEAR(B80), 'ИПЦ ГКС'!$B$5:$D$34, 3, TRUE)</f>
        <v>6.47</v>
      </c>
      <c r="Q80" s="32">
        <f>VLOOKUP(B80, RUONIA!A80:B2545, 2, FALSE)</f>
        <v>6.5</v>
      </c>
      <c r="R80" s="1" t="str">
        <f>VLOOKUP(B80, Treasury!$D$1:$G$3498, 2, FALSE)</f>
        <v>#N/A</v>
      </c>
      <c r="S80" s="1" t="str">
        <f>VLOOKUP(B80, Treasury!$D$1:$G$3498, 3, FALSE)</f>
        <v>#N/A</v>
      </c>
      <c r="T80" s="1" t="str">
        <f>VLOOKUP(B80, Treasury!$D$1:$G$3498, 4, FALSE)</f>
        <v>#N/A</v>
      </c>
      <c r="U80" s="1">
        <f>VLOOKUP(B80, 'OFZ Yield'!$A:$M, 5, FALSE)</f>
        <v>6.23</v>
      </c>
      <c r="V80" s="1">
        <f>VLOOKUP(B80, 'OFZ Yield'!$A:$M, 7, FALSE)</f>
        <v>6.79</v>
      </c>
      <c r="W80" s="1">
        <f>VLOOKUP(B80, 'OFZ Yield'!$A:$M, 9, FALSE)</f>
        <v>7.58</v>
      </c>
      <c r="X80" s="1" t="str">
        <f>VLOOKUP(B80, IMOEX!$A$1:$B$3284, 2, FALSE)</f>
        <v>1.479,46</v>
      </c>
      <c r="Y80" s="1">
        <f t="shared" si="4"/>
        <v>1.292116236</v>
      </c>
      <c r="Z80" s="1">
        <f t="shared" si="5"/>
        <v>19.94040051</v>
      </c>
      <c r="AA80" s="1">
        <f>IFNA(VLOOKUP(A80, 'Неочищенные данные'!A82:AI516, 35, False), 0)</f>
        <v>0</v>
      </c>
      <c r="AB80" s="1">
        <f t="shared" si="6"/>
        <v>0</v>
      </c>
    </row>
    <row r="81" ht="15.75" customHeight="1">
      <c r="A81" s="29" t="s">
        <v>113</v>
      </c>
      <c r="B81" s="33">
        <v>43857.0</v>
      </c>
      <c r="C81" s="29" t="s">
        <v>59</v>
      </c>
      <c r="D81" s="29">
        <f>IFNA(VLOOKUP(C81, 'Рейтинг'!$A$2:$C$22, 3, FALSE), VLOOKUP(C81, 'Рейтинг'!$B$2:$C$22, 2, FALSE))</f>
        <v>0</v>
      </c>
      <c r="E81" s="31">
        <f>IF(ISNUMBER('Неочищенные данные'!D83), 'Неочищенные данные'!D83 * 1000, SUBSTITUTE((SUBSTITUTE('Неочищенные данные'!D83, " ", "")), ",", ".") * 1000)</f>
        <v>1449182000</v>
      </c>
      <c r="F81" s="31">
        <f>IF(ISNUMBER('Неочищенные данные'!E83), 'Неочищенные данные'!E83 * 1000, SUBSTITUTE((SUBSTITUTE('Неочищенные данные'!E83, " ", "")), ",", ".") * 1000)</f>
        <v>672056549000</v>
      </c>
      <c r="G81" s="31">
        <f>IF(ISNUMBER('Неочищенные данные'!F83), 'Неочищенные данные'!F83 * 1000, SUBSTITUTE((SUBSTITUTE('Неочищенные данные'!F83, " ", "")), ",", ".") * 1000)</f>
        <v>678622354000</v>
      </c>
      <c r="H81" s="31">
        <f>IF(ISNUMBER('Неочищенные данные'!G83), 'Неочищенные данные'!G83 * 1000, SUBSTITUTE((SUBSTITUTE('Неочищенные данные'!G83, " ", "")), ",", ".") * 1000)</f>
        <v>0</v>
      </c>
      <c r="I81" s="31">
        <f>IF(ISNUMBER('Неочищенные данные'!H83), 'Неочищенные данные'!H83 * 1000, SUBSTITUTE((SUBSTITUTE('Неочищенные данные'!H83, " ", "")), ",", ".") * 1000)</f>
        <v>44493000</v>
      </c>
      <c r="J81" s="31">
        <f>IF(ISNUMBER('Неочищенные данные'!I83), 'Неочищенные данные'!I83 * 1000, SUBSTITUTE((SUBSTITUTE('Неочищенные данные'!I83, " ", "")), ",", ".") * 1000)</f>
        <v>644672954000</v>
      </c>
      <c r="K81" s="31">
        <f>IF(ISNUMBER('Неочищенные данные'!J83), 'Неочищенные данные'!J83 * 1000, SUBSTITUTE((SUBSTITUTE('Неочищенные данные'!J83, " ", "")), ",", ".") * 1000)</f>
        <v>642050755000</v>
      </c>
      <c r="L81" s="31">
        <f>IF(ISNUMBER('Неочищенные данные'!K83), 'Неочищенные данные'!K83 * 1000, SUBSTITUTE((SUBSTITUTE('Неочищенные данные'!K83, " ", "")), ",", ".") * 1000)</f>
        <v>33949400000</v>
      </c>
      <c r="M81" s="31">
        <f>IF(ISNUMBER('Неочищенные данные'!L83), 'Неочищенные данные'!L83 * 1000, SUBSTITUTE((SUBSTITUTE('Неочищенные данные'!L83, " ", "")), ",", ".") * 1000)</f>
        <v>15200831000</v>
      </c>
      <c r="N81" s="31">
        <f>IF(ISNUMBER('Неочищенные данные'!M83), 'Неочищенные данные'!M83 * 1000, SUBSTITUTE((SUBSTITUTE('Неочищенные данные'!M83, " ", "")), ",", ".") * 1000)</f>
        <v>7615703000</v>
      </c>
      <c r="O81" s="31">
        <f>IF(ISNUMBER('Неочищенные данные'!N83), 'Неочищенные данные'!N83 * 1000, SUBSTITUTE((SUBSTITUTE('Неочищенные данные'!N83, " ", "")), ",", ".") * 1000)</f>
        <v>12447197000</v>
      </c>
      <c r="P81" s="1">
        <f>VLOOKUP(YEAR(B81), 'ИПЦ ГКС'!$B$5:$D$34, 3, TRUE)</f>
        <v>2.4</v>
      </c>
      <c r="Q81" s="32">
        <f>VLOOKUP(B81, RUONIA!A81:B2546, 2, FALSE)</f>
        <v>6.19</v>
      </c>
      <c r="R81" s="1">
        <f>VLOOKUP(B81, Treasury!$D$1:$G$3498, 2, FALSE)</f>
        <v>1.44</v>
      </c>
      <c r="S81" s="1">
        <f>VLOOKUP(B81, Treasury!$D$1:$G$3498, 3, FALSE)</f>
        <v>1.44</v>
      </c>
      <c r="T81" s="1">
        <f>VLOOKUP(B81, Treasury!$D$1:$G$3498, 4, FALSE)</f>
        <v>1.61</v>
      </c>
      <c r="U81" s="1">
        <f>VLOOKUP(B81, 'OFZ Yield'!$A:$M, 5, FALSE)</f>
        <v>5.51</v>
      </c>
      <c r="V81" s="1">
        <f>VLOOKUP(B81, 'OFZ Yield'!$A:$M, 7, FALSE)</f>
        <v>5.66</v>
      </c>
      <c r="W81" s="1">
        <f>VLOOKUP(B81, 'OFZ Yield'!$A:$M, 9, FALSE)</f>
        <v>6.13</v>
      </c>
      <c r="X81" s="1" t="str">
        <f>VLOOKUP(B81, IMOEX!$A$1:$B$3284, 2, FALSE)</f>
        <v>3.085,16</v>
      </c>
      <c r="Y81" s="1">
        <f t="shared" si="4"/>
        <v>0.4477496215</v>
      </c>
      <c r="Z81" s="1">
        <f t="shared" si="5"/>
        <v>18.98922968</v>
      </c>
      <c r="AA81" s="1">
        <f>IFNA(VLOOKUP(A81, 'Неочищенные данные'!A83:AI517, 35, False), 0)</f>
        <v>1</v>
      </c>
      <c r="AB81" s="1">
        <f t="shared" si="6"/>
        <v>0</v>
      </c>
    </row>
    <row r="82" ht="15.75" customHeight="1">
      <c r="A82" s="29" t="s">
        <v>113</v>
      </c>
      <c r="B82" s="33">
        <v>43665.0</v>
      </c>
      <c r="C82" s="29" t="s">
        <v>59</v>
      </c>
      <c r="D82" s="29">
        <f>IFNA(VLOOKUP(C82, 'Рейтинг'!$A$2:$C$22, 3, FALSE), VLOOKUP(C82, 'Рейтинг'!$B$2:$C$22, 2, FALSE))</f>
        <v>0</v>
      </c>
      <c r="E82" s="31">
        <f>IF(ISNUMBER('Неочищенные данные'!D84), 'Неочищенные данные'!D84 * 1000, SUBSTITUTE((SUBSTITUTE('Неочищенные данные'!D84, " ", "")), ",", ".") * 1000)</f>
        <v>35530305000</v>
      </c>
      <c r="F82" s="31">
        <f>IF(ISNUMBER('Неочищенные данные'!E84), 'Неочищенные данные'!E84 * 1000, SUBSTITUTE((SUBSTITUTE('Неочищенные данные'!E84, " ", "")), ",", ".") * 1000)</f>
        <v>606150460000</v>
      </c>
      <c r="G82" s="31">
        <f>IF(ISNUMBER('Неочищенные данные'!F84), 'Неочищенные данные'!F84 * 1000, SUBSTITUTE((SUBSTITUTE('Неочищенные данные'!F84, " ", "")), ",", ".") * 1000)</f>
        <v>647260664000</v>
      </c>
      <c r="H82" s="31">
        <f>IF(ISNUMBER('Неочищенные данные'!G84), 'Неочищенные данные'!G84 * 1000, SUBSTITUTE((SUBSTITUTE('Неочищенные данные'!G84, " ", "")), ",", ".") * 1000)</f>
        <v>0</v>
      </c>
      <c r="I82" s="31">
        <f>IF(ISNUMBER('Неочищенные данные'!H84), 'Неочищенные данные'!H84 * 1000, SUBSTITUTE((SUBSTITUTE('Неочищенные данные'!H84, " ", "")), ",", ".") * 1000)</f>
        <v>27348000</v>
      </c>
      <c r="J82" s="31">
        <f>IF(ISNUMBER('Неочищенные данные'!I84), 'Неочищенные данные'!I84 * 1000, SUBSTITUTE((SUBSTITUTE('Неочищенные данные'!I84, " ", "")), ",", ".") * 1000)</f>
        <v>594350716000</v>
      </c>
      <c r="K82" s="31">
        <f>IF(ISNUMBER('Неочищенные данные'!J84), 'Неочищенные данные'!J84 * 1000, SUBSTITUTE((SUBSTITUTE('Неочищенные данные'!J84, " ", "")), ",", ".") * 1000)</f>
        <v>593884670000</v>
      </c>
      <c r="L82" s="31">
        <f>IF(ISNUMBER('Неочищенные данные'!K84), 'Неочищенные данные'!K84 * 1000, SUBSTITUTE((SUBSTITUTE('Неочищенные данные'!K84, " ", "")), ",", ".") * 1000)</f>
        <v>52909948000</v>
      </c>
      <c r="M82" s="31">
        <f>IF(ISNUMBER('Неочищенные данные'!L84), 'Неочищенные данные'!L84 * 1000, SUBSTITUTE((SUBSTITUTE('Неочищенные данные'!L84, " ", "")), ",", ".") * 1000)</f>
        <v>34161379000</v>
      </c>
      <c r="N82" s="31">
        <f>IF(ISNUMBER('Неочищенные данные'!M84), 'Неочищенные данные'!M84 * 1000, SUBSTITUTE((SUBSTITUTE('Неочищенные данные'!M84, " ", "")), ",", ".") * 1000)</f>
        <v>5387929000</v>
      </c>
      <c r="O82" s="31">
        <f>IF(ISNUMBER('Неочищенные данные'!N84), 'Неочищенные данные'!N84 * 1000, SUBSTITUTE((SUBSTITUTE('Неочищенные данные'!N84, " ", "")), ",", ".") * 1000)</f>
        <v>9413574000</v>
      </c>
      <c r="P82" s="1">
        <f>VLOOKUP(YEAR(B82), 'ИПЦ ГКС'!$B$5:$D$34, 3, TRUE)</f>
        <v>3.04</v>
      </c>
      <c r="Q82" s="32">
        <f>VLOOKUP(B82, RUONIA!A82:B2547, 2, FALSE)</f>
        <v>7.27</v>
      </c>
      <c r="R82" s="1">
        <f>VLOOKUP(B82, Treasury!$D$1:$G$3498, 2, FALSE)</f>
        <v>1.8</v>
      </c>
      <c r="S82" s="1">
        <f>VLOOKUP(B82, Treasury!$D$1:$G$3498, 3, FALSE)</f>
        <v>1.8</v>
      </c>
      <c r="T82" s="1">
        <f>VLOOKUP(B82, Treasury!$D$1:$G$3498, 4, FALSE)</f>
        <v>2.05</v>
      </c>
      <c r="U82" s="1">
        <f>VLOOKUP(B82, 'OFZ Yield'!$A:$M, 5, FALSE)</f>
        <v>6.97</v>
      </c>
      <c r="V82" s="1">
        <f>VLOOKUP(B82, 'OFZ Yield'!$A:$M, 7, FALSE)</f>
        <v>7.1</v>
      </c>
      <c r="W82" s="1">
        <f>VLOOKUP(B82, 'OFZ Yield'!$A:$M, 9, FALSE)</f>
        <v>7.31</v>
      </c>
      <c r="X82" s="1" t="str">
        <f>VLOOKUP(B82, IMOEX!$A$1:$B$3284, 2, FALSE)</f>
        <v>2.700,57</v>
      </c>
      <c r="Y82" s="1">
        <f t="shared" si="4"/>
        <v>0.6456513433</v>
      </c>
      <c r="Z82" s="1">
        <f t="shared" si="5"/>
        <v>11.23325081</v>
      </c>
      <c r="AA82" s="1">
        <f>IFNA(VLOOKUP(A82, 'Неочищенные данные'!A84:AI518, 35, False), 0)</f>
        <v>1</v>
      </c>
      <c r="AB82" s="1">
        <f t="shared" si="6"/>
        <v>0</v>
      </c>
    </row>
    <row r="83" ht="15.75" customHeight="1">
      <c r="A83" s="29" t="s">
        <v>113</v>
      </c>
      <c r="B83" s="33">
        <v>43446.0</v>
      </c>
      <c r="C83" s="29" t="s">
        <v>59</v>
      </c>
      <c r="D83" s="29">
        <f>IFNA(VLOOKUP(C83, 'Рейтинг'!$A$2:$C$22, 3, FALSE), VLOOKUP(C83, 'Рейтинг'!$B$2:$C$22, 2, FALSE))</f>
        <v>0</v>
      </c>
      <c r="E83" s="31">
        <f>IF(ISNUMBER('Неочищенные данные'!D85), 'Неочищенные данные'!D85 * 1000000, SUBSTITUTE((SUBSTITUTE('Неочищенные данные'!D85, " ", "")), ",", ".") * 1000)</f>
        <v>2135000000</v>
      </c>
      <c r="F83" s="31">
        <f>IF(ISNUMBER('Неочищенные данные'!E85), 'Неочищенные данные'!E85 * 1000000, SUBSTITUTE((SUBSTITUTE('Неочищенные данные'!E85, " ", "")), ",", ".") * 1000)</f>
        <v>625332000000</v>
      </c>
      <c r="G83" s="31">
        <f>IF(ISNUMBER('Неочищенные данные'!F85), 'Неочищенные данные'!F85 * 1000000, SUBSTITUTE((SUBSTITUTE('Неочищенные данные'!F85, " ", "")), ",", ".") * 1000)</f>
        <v>627764000000</v>
      </c>
      <c r="H83" s="31">
        <f>IF(ISNUMBER('Неочищенные данные'!G85), 'Неочищенные данные'!G85 * 1000000, SUBSTITUTE((SUBSTITUTE('Неочищенные данные'!G85, " ", "")), ",", ".") * 1000)</f>
        <v>0</v>
      </c>
      <c r="I83" s="31">
        <f>IF(ISNUMBER('Неочищенные данные'!H85), 'Неочищенные данные'!H85 * 1000000, SUBSTITUTE((SUBSTITUTE('Неочищенные данные'!H85, " ", "")), ",", ".") * 1000)</f>
        <v>1825000000</v>
      </c>
      <c r="J83" s="31">
        <f>IF(ISNUMBER('Неочищенные данные'!I85), 'Неочищенные данные'!I85 * 1000000, SUBSTITUTE((SUBSTITUTE('Неочищенные данные'!I85, " ", "")), ",", ".") * 1000)</f>
        <v>602425000000</v>
      </c>
      <c r="K83" s="31">
        <f>IF(ISNUMBER('Неочищенные данные'!J85), 'Неочищенные данные'!J85 * 1000000, SUBSTITUTE((SUBSTITUTE('Неочищенные данные'!J85, " ", "")), ",", ".") * 1000)</f>
        <v>599497000000</v>
      </c>
      <c r="L83" s="31">
        <f>IF(ISNUMBER('Неочищенные данные'!K85), 'Неочищенные данные'!K85 * 1000000, SUBSTITUTE((SUBSTITUTE('Неочищенные данные'!K85, " ", "")), ",", ".") * 1000)</f>
        <v>25339000000</v>
      </c>
      <c r="M83" s="31">
        <f>IF(ISNUMBER('Неочищенные данные'!L85), 'Неочищенные данные'!L85 * 1000000, SUBSTITUTE((SUBSTITUTE('Неочищенные данные'!L85, " ", "")), ",", ".") * 1000)</f>
        <v>8458000000</v>
      </c>
      <c r="N83" s="31">
        <f>IF(ISNUMBER('Неочищенные данные'!M85), 'Неочищенные данные'!M85 * 1000000, SUBSTITUTE((SUBSTITUTE('Неочищенные данные'!M85, " ", "")), ",", ".") * 1000)</f>
        <v>101463000000</v>
      </c>
      <c r="O83" s="31">
        <f>IF(ISNUMBER('Неочищенные данные'!N85), 'Неочищенные данные'!N85 * 1000000, SUBSTITUTE((SUBSTITUTE('Неочищенные данные'!N85, " ", "")), ",", ".") * 1000)</f>
        <v>17913000000</v>
      </c>
      <c r="P83" s="1">
        <f>VLOOKUP(YEAR(B83), 'ИПЦ ГКС'!$B$5:$D$34, 3, TRUE)</f>
        <v>4.26</v>
      </c>
      <c r="Q83" s="32">
        <f>VLOOKUP(B83, RUONIA!A83:B2548, 2, FALSE)</f>
        <v>7.4</v>
      </c>
      <c r="R83" s="1">
        <f>VLOOKUP(B83, Treasury!$D$1:$G$3498, 2, FALSE)</f>
        <v>2.77</v>
      </c>
      <c r="S83" s="1">
        <f>VLOOKUP(B83, Treasury!$D$1:$G$3498, 3, FALSE)</f>
        <v>2.77</v>
      </c>
      <c r="T83" s="1">
        <f>VLOOKUP(B83, Treasury!$D$1:$G$3498, 4, FALSE)</f>
        <v>2.91</v>
      </c>
      <c r="U83" s="1">
        <f>VLOOKUP(B83, 'OFZ Yield'!$A:$M, 5, FALSE)</f>
        <v>7.78</v>
      </c>
      <c r="V83" s="1">
        <f>VLOOKUP(B83, 'OFZ Yield'!$A:$M, 7, FALSE)</f>
        <v>8.3</v>
      </c>
      <c r="W83" s="1">
        <f>VLOOKUP(B83, 'OFZ Yield'!$A:$M, 9, FALSE)</f>
        <v>8.65</v>
      </c>
      <c r="X83" s="1" t="str">
        <f>VLOOKUP(B83, IMOEX!$A$1:$B$3284, 2, FALSE)</f>
        <v>2.370,35</v>
      </c>
      <c r="Y83" s="1">
        <f t="shared" si="4"/>
        <v>0.3337937567</v>
      </c>
      <c r="Z83" s="1">
        <f t="shared" si="5"/>
        <v>23.7746162</v>
      </c>
      <c r="AA83" s="1">
        <f>IFNA(VLOOKUP(A83, 'Неочищенные данные'!A85:AI519, 35, False), 0)</f>
        <v>1</v>
      </c>
      <c r="AB83" s="1">
        <f t="shared" si="6"/>
        <v>0</v>
      </c>
    </row>
    <row r="84" ht="15.75" customHeight="1">
      <c r="A84" s="29" t="s">
        <v>113</v>
      </c>
      <c r="B84" s="33">
        <v>43096.0</v>
      </c>
      <c r="C84" s="29" t="s">
        <v>59</v>
      </c>
      <c r="D84" s="29">
        <f>IFNA(VLOOKUP(C84, 'Рейтинг'!$A$2:$C$22, 3, FALSE), VLOOKUP(C84, 'Рейтинг'!$B$2:$C$22, 2, FALSE))</f>
        <v>0</v>
      </c>
      <c r="E84" s="31">
        <f>IF(ISNUMBER('Неочищенные данные'!D86), 'Неочищенные данные'!D86 * 1000000, SUBSTITUTE((SUBSTITUTE('Неочищенные данные'!D86, " ", "")), ",", ".") * 1000)</f>
        <v>4750000000</v>
      </c>
      <c r="F84" s="31">
        <f>IF(ISNUMBER('Неочищенные данные'!E86), 'Неочищенные данные'!E86 * 1000000, SUBSTITUTE((SUBSTITUTE('Неочищенные данные'!E86, " ", "")), ",", ".") * 1000)</f>
        <v>508305000000</v>
      </c>
      <c r="G84" s="31">
        <f>IF(ISNUMBER('Неочищенные данные'!F86), 'Неочищенные данные'!F86 * 1000000, SUBSTITUTE((SUBSTITUTE('Неочищенные данные'!F86, " ", "")), ",", ".") * 1000)</f>
        <v>513381000000</v>
      </c>
      <c r="H84" s="31">
        <f>IF(ISNUMBER('Неочищенные данные'!G86), 'Неочищенные данные'!G86 * 1000000, SUBSTITUTE((SUBSTITUTE('Неочищенные данные'!G86, " ", "")), ",", ".") * 1000)</f>
        <v>0</v>
      </c>
      <c r="I84" s="31">
        <f>IF(ISNUMBER('Неочищенные данные'!H86), 'Неочищенные данные'!H86 * 1000000, SUBSTITUTE((SUBSTITUTE('Неочищенные данные'!H86, " ", "")), ",", ".") * 1000)</f>
        <v>3506000000</v>
      </c>
      <c r="J84" s="31">
        <f>IF(ISNUMBER('Неочищенные данные'!I86), 'Неочищенные данные'!I86 * 1000000, SUBSTITUTE((SUBSTITUTE('Неочищенные данные'!I86, " ", "")), ",", ".") * 1000)</f>
        <v>496500000000</v>
      </c>
      <c r="K84" s="31">
        <f>IF(ISNUMBER('Неочищенные данные'!J86), 'Неочищенные данные'!J86 * 1000000, SUBSTITUTE((SUBSTITUTE('Неочищенные данные'!J86, " ", "")), ",", ".") * 1000)</f>
        <v>492065000000</v>
      </c>
      <c r="L84" s="31">
        <f>IF(ISNUMBER('Неочищенные данные'!K86), 'Неочищенные данные'!K86 * 1000000, SUBSTITUTE((SUBSTITUTE('Неочищенные данные'!K86, " ", "")), ",", ".") * 1000)</f>
        <v>16881000000</v>
      </c>
      <c r="M84" s="31">
        <f>IF(ISNUMBER('Неочищенные данные'!L86), 'Неочищенные данные'!L86 * 1000000, SUBSTITUTE((SUBSTITUTE('Неочищенные данные'!L86, " ", "")), ",", ".") * 1000)</f>
        <v>8107000000</v>
      </c>
      <c r="N84" s="31">
        <f>IF(ISNUMBER('Неочищенные данные'!M86), 'Неочищенные данные'!M86 * 1000000, SUBSTITUTE((SUBSTITUTE('Неочищенные данные'!M86, " ", "")), ",", ".") * 1000)</f>
        <v>109662000000</v>
      </c>
      <c r="O84" s="31">
        <f>IF(ISNUMBER('Неочищенные данные'!N86), 'Неочищенные данные'!N86 * 1000000, SUBSTITUTE((SUBSTITUTE('Неочищенные данные'!N86, " ", "")), ",", ".") * 1000)</f>
        <v>21790000000</v>
      </c>
      <c r="P84" s="1">
        <f>VLOOKUP(YEAR(B84), 'ИПЦ ГКС'!$B$5:$D$34, 3, TRUE)</f>
        <v>2.51</v>
      </c>
      <c r="Q84" s="32">
        <f>VLOOKUP(B84, RUONIA!A84:B2549, 2, FALSE)</f>
        <v>7.41</v>
      </c>
      <c r="R84" s="1">
        <f>VLOOKUP(B84, Treasury!$D$1:$G$3498, 2, FALSE)</f>
        <v>1.89</v>
      </c>
      <c r="S84" s="1">
        <f>VLOOKUP(B84, Treasury!$D$1:$G$3498, 3, FALSE)</f>
        <v>2.22</v>
      </c>
      <c r="T84" s="1">
        <f>VLOOKUP(B84, Treasury!$D$1:$G$3498, 4, FALSE)</f>
        <v>2.42</v>
      </c>
      <c r="U84" s="1">
        <f>VLOOKUP(B84, 'OFZ Yield'!$A:$M, 5, FALSE)</f>
        <v>6.7</v>
      </c>
      <c r="V84" s="1">
        <f>VLOOKUP(B84, 'OFZ Yield'!$A:$M, 7, FALSE)</f>
        <v>6.98</v>
      </c>
      <c r="W84" s="1">
        <f>VLOOKUP(B84, 'OFZ Yield'!$A:$M, 9, FALSE)</f>
        <v>7.37</v>
      </c>
      <c r="X84" s="1" t="str">
        <f>VLOOKUP(B84, IMOEX!$A$1:$B$3284, 2, FALSE)</f>
        <v>2.106,17</v>
      </c>
      <c r="Y84" s="1">
        <f t="shared" si="4"/>
        <v>0.4802440614</v>
      </c>
      <c r="Z84" s="1">
        <f t="shared" si="5"/>
        <v>29.41176471</v>
      </c>
      <c r="AA84" s="1">
        <f>IFNA(VLOOKUP(A84, 'Неочищенные данные'!A86:AI520, 35, False), 0)</f>
        <v>1</v>
      </c>
      <c r="AB84" s="1">
        <f t="shared" si="6"/>
        <v>0</v>
      </c>
    </row>
    <row r="85" ht="15.75" customHeight="1">
      <c r="A85" s="29" t="s">
        <v>113</v>
      </c>
      <c r="B85" s="33">
        <v>42900.0</v>
      </c>
      <c r="C85" s="29" t="s">
        <v>59</v>
      </c>
      <c r="D85" s="29">
        <f>IFNA(VLOOKUP(C85, 'Рейтинг'!$A$2:$C$22, 3, FALSE), VLOOKUP(C85, 'Рейтинг'!$B$2:$C$22, 2, FALSE))</f>
        <v>0</v>
      </c>
      <c r="E85" s="31">
        <f>IF(ISNUMBER('Неочищенные данные'!D87), 'Неочищенные данные'!D87 * 1000, SUBSTITUTE((SUBSTITUTE('Неочищенные данные'!D87, " ", "")), ",", ".") * 1000)</f>
        <v>16329830000</v>
      </c>
      <c r="F85" s="31">
        <f>IF(ISNUMBER('Неочищенные данные'!E87), 'Неочищенные данные'!E87 * 1000, SUBSTITUTE((SUBSTITUTE('Неочищенные данные'!E87, " ", "")), ",", ".") * 1000)</f>
        <v>419905095000</v>
      </c>
      <c r="G85" s="31">
        <f>IF(ISNUMBER('Неочищенные данные'!F87), 'Неочищенные данные'!F87 * 1000, SUBSTITUTE((SUBSTITUTE('Неочищенные данные'!F87, " ", "")), ",", ".") * 1000)</f>
        <v>480706929000</v>
      </c>
      <c r="H85" s="31">
        <f>IF(ISNUMBER('Неочищенные данные'!G87), 'Неочищенные данные'!G87 * 1000, SUBSTITUTE((SUBSTITUTE('Неочищенные данные'!G87, " ", "")), ",", ".") * 1000)</f>
        <v>0</v>
      </c>
      <c r="I85" s="31">
        <f>IF(ISNUMBER('Неочищенные данные'!H87), 'Неочищенные данные'!H87 * 1000, SUBSTITUTE((SUBSTITUTE('Неочищенные данные'!H87, " ", "")), ",", ".") * 1000)</f>
        <v>1271318000</v>
      </c>
      <c r="J85" s="31">
        <f>IF(ISNUMBER('Неочищенные данные'!I87), 'Неочищенные данные'!I87 * 1000, SUBSTITUTE((SUBSTITUTE('Неочищенные данные'!I87, " ", "")), ",", ".") * 1000)</f>
        <v>450186841000</v>
      </c>
      <c r="K85" s="31">
        <f>IF(ISNUMBER('Неочищенные данные'!J87), 'Неочищенные данные'!J87 * 1000, SUBSTITUTE((SUBSTITUTE('Неочищенные данные'!J87, " ", "")), ",", ".") * 1000)</f>
        <v>448675763000</v>
      </c>
      <c r="L85" s="31">
        <f>IF(ISNUMBER('Неочищенные данные'!K87), 'Неочищенные данные'!K87 * 1000, SUBSTITUTE((SUBSTITUTE('Неочищенные данные'!K87, " ", "")), ",", ".") * 1000)</f>
        <v>30520088000</v>
      </c>
      <c r="M85" s="31">
        <f>IF(ISNUMBER('Неочищенные данные'!L87), 'Неочищенные данные'!L87 * 1000, SUBSTITUTE((SUBSTITUTE('Неочищенные данные'!L87, " ", "")), ",", ".") * 1000)</f>
        <v>21835707000</v>
      </c>
      <c r="N85" s="31">
        <f>IF(ISNUMBER('Неочищенные данные'!M87), 'Неочищенные данные'!M87 * 1000, SUBSTITUTE((SUBSTITUTE('Неочищенные данные'!M87, " ", "")), ",", ".") * 1000)</f>
        <v>104095911000</v>
      </c>
      <c r="O85" s="31">
        <f>IF(ISNUMBER('Неочищенные данные'!N87), 'Неочищенные данные'!N87 * 1000, SUBSTITUTE((SUBSTITUTE('Неочищенные данные'!N87, " ", "")), ",", ".") * 1000)</f>
        <v>20600726000</v>
      </c>
      <c r="P85" s="1">
        <f>VLOOKUP(YEAR(B85), 'ИПЦ ГКС'!$B$5:$D$34, 3, TRUE)</f>
        <v>2.51</v>
      </c>
      <c r="Q85" s="32">
        <f>VLOOKUP(B85, RUONIA!A85:B2550, 2, FALSE)</f>
        <v>9.19</v>
      </c>
      <c r="R85" s="1">
        <f>VLOOKUP(B85, Treasury!$D$1:$G$3498, 2, FALSE)</f>
        <v>1.35</v>
      </c>
      <c r="S85" s="1">
        <f>VLOOKUP(B85, Treasury!$D$1:$G$3498, 3, FALSE)</f>
        <v>1.74</v>
      </c>
      <c r="T85" s="1">
        <f>VLOOKUP(B85, Treasury!$D$1:$G$3498, 4, FALSE)</f>
        <v>2.15</v>
      </c>
      <c r="U85" s="1">
        <f>VLOOKUP(B85, 'OFZ Yield'!$A:$M, 5, FALSE)</f>
        <v>7.96</v>
      </c>
      <c r="V85" s="1">
        <f>VLOOKUP(B85, 'OFZ Yield'!$A:$M, 7, FALSE)</f>
        <v>7.8</v>
      </c>
      <c r="W85" s="1">
        <f>VLOOKUP(B85, 'OFZ Yield'!$A:$M, 9, FALSE)</f>
        <v>7.67</v>
      </c>
      <c r="X85" s="1" t="str">
        <f>VLOOKUP(B85, IMOEX!$A$1:$B$3284, 2, FALSE)</f>
        <v>1.838,32</v>
      </c>
      <c r="Y85" s="1">
        <f t="shared" si="4"/>
        <v>0.7154536055</v>
      </c>
      <c r="Z85" s="1">
        <f t="shared" si="5"/>
        <v>14.75050927</v>
      </c>
      <c r="AA85" s="1">
        <f>IFNA(VLOOKUP(A85, 'Неочищенные данные'!A87:AI521, 35, False), 0)</f>
        <v>1</v>
      </c>
      <c r="AB85" s="1">
        <f t="shared" si="6"/>
        <v>0</v>
      </c>
    </row>
    <row r="86" ht="15.75" customHeight="1">
      <c r="A86" s="29" t="s">
        <v>113</v>
      </c>
      <c r="B86" s="33">
        <v>42710.0</v>
      </c>
      <c r="C86" s="29" t="s">
        <v>36</v>
      </c>
      <c r="D86" s="29">
        <f>IFNA(VLOOKUP(C86, 'Рейтинг'!$A$2:$C$22, 3, FALSE), VLOOKUP(C86, 'Рейтинг'!$B$2:$C$22, 2, FALSE))</f>
        <v>0</v>
      </c>
      <c r="E86" s="31">
        <f>IF(ISNUMBER('Неочищенные данные'!D88), 'Неочищенные данные'!D88 * 1000000, SUBSTITUTE((SUBSTITUTE('Неочищенные данные'!D88, " ", "")), ",", ".") * 1000)</f>
        <v>46145000000</v>
      </c>
      <c r="F86" s="31">
        <f>IF(ISNUMBER('Неочищенные данные'!E88), 'Неочищенные данные'!E88 * 1000000, SUBSTITUTE((SUBSTITUTE('Неочищенные данные'!E88, " ", "")), ",", ".") * 1000)</f>
        <v>333132000000</v>
      </c>
      <c r="G86" s="31">
        <f>IF(ISNUMBER('Неочищенные данные'!F88), 'Неочищенные данные'!F88 * 1000000, SUBSTITUTE((SUBSTITUTE('Неочищенные данные'!F88, " ", "")), ",", ".") * 1000)</f>
        <v>379474000000</v>
      </c>
      <c r="H86" s="31">
        <f>IF(ISNUMBER('Неочищенные данные'!G88), 'Неочищенные данные'!G88 * 1000000, SUBSTITUTE((SUBSTITUTE('Неочищенные данные'!G88, " ", "")), ",", ".") * 1000)</f>
        <v>0</v>
      </c>
      <c r="I86" s="31">
        <f>IF(ISNUMBER('Неочищенные данные'!H88), 'Неочищенные данные'!H88 * 1000000, SUBSTITUTE((SUBSTITUTE('Неочищенные данные'!H88, " ", "")), ",", ".") * 1000)</f>
        <v>2279000000</v>
      </c>
      <c r="J86" s="31">
        <f>IF(ISNUMBER('Неочищенные данные'!I88), 'Неочищенные данные'!I88 * 1000000, SUBSTITUTE((SUBSTITUTE('Неочищенные данные'!I88, " ", "")), ",", ".") * 1000)</f>
        <v>371074000000</v>
      </c>
      <c r="K86" s="31">
        <f>IF(ISNUMBER('Неочищенные данные'!J88), 'Неочищенные данные'!J88 * 1000000, SUBSTITUTE((SUBSTITUTE('Неочищенные данные'!J88, " ", "")), ",", ".") * 1000)</f>
        <v>368063000000</v>
      </c>
      <c r="L86" s="31">
        <f>IF(ISNUMBER('Неочищенные данные'!K88), 'Неочищенные данные'!K88 * 1000000, SUBSTITUTE((SUBSTITUTE('Неочищенные данные'!K88, " ", "")), ",", ".") * 1000)</f>
        <v>8400000000</v>
      </c>
      <c r="M86" s="31">
        <f>IF(ISNUMBER('Неочищенные данные'!L88), 'Неочищенные данные'!L88 * 1000000, SUBSTITUTE((SUBSTITUTE('Неочищенные данные'!L88, " ", "")), ",", ".") * 1000)</f>
        <v>5813000000</v>
      </c>
      <c r="N86" s="31">
        <f>IF(ISNUMBER('Неочищенные данные'!M88), 'Неочищенные данные'!M88 * 1000000, SUBSTITUTE((SUBSTITUTE('Неочищенные данные'!M88, " ", "")), ",", ".") * 1000)</f>
        <v>103263000000</v>
      </c>
      <c r="O86" s="31">
        <f>IF(ISNUMBER('Неочищенные данные'!N88), 'Неочищенные данные'!N88 * 1000000, SUBSTITUTE((SUBSTITUTE('Неочищенные данные'!N88, " ", "")), ",", ".") * 1000)</f>
        <v>19358000000</v>
      </c>
      <c r="P86" s="1">
        <f>VLOOKUP(YEAR(B86), 'ИПЦ ГКС'!$B$5:$D$34, 3, TRUE)</f>
        <v>5.39</v>
      </c>
      <c r="Q86" s="32">
        <f>VLOOKUP(B86, RUONIA!A86:B2551, 2, FALSE)</f>
        <v>10.13</v>
      </c>
      <c r="R86" s="1">
        <f>VLOOKUP(B86, Treasury!$D$1:$G$3498, 2, FALSE)</f>
        <v>1.12</v>
      </c>
      <c r="S86" s="1">
        <f>VLOOKUP(B86, Treasury!$D$1:$G$3498, 3, FALSE)</f>
        <v>1.84</v>
      </c>
      <c r="T86" s="1">
        <f>VLOOKUP(B86, Treasury!$D$1:$G$3498, 4, FALSE)</f>
        <v>2.39</v>
      </c>
      <c r="U86" s="1">
        <f>VLOOKUP(B86, 'OFZ Yield'!$A:$M, 5, FALSE)</f>
        <v>8.86</v>
      </c>
      <c r="V86" s="1">
        <f>VLOOKUP(B86, 'OFZ Yield'!$A:$M, 7, FALSE)</f>
        <v>8.7</v>
      </c>
      <c r="W86" s="1">
        <f>VLOOKUP(B86, 'OFZ Yield'!$A:$M, 9, FALSE)</f>
        <v>8.72</v>
      </c>
      <c r="X86" s="1" t="str">
        <f>VLOOKUP(B86, IMOEX!$A$1:$B$3284, 2, FALSE)</f>
        <v>2.152,35</v>
      </c>
      <c r="Y86" s="1">
        <f t="shared" si="4"/>
        <v>0.6920238095</v>
      </c>
      <c r="Z86" s="1">
        <f t="shared" si="5"/>
        <v>44.17547619</v>
      </c>
      <c r="AA86" s="1">
        <f>IFNA(VLOOKUP(A86, 'Неочищенные данные'!A88:AI522, 35, False), 0)</f>
        <v>1</v>
      </c>
      <c r="AB86" s="1">
        <f t="shared" si="6"/>
        <v>0</v>
      </c>
    </row>
    <row r="87" ht="15.75" customHeight="1">
      <c r="A87" s="29" t="s">
        <v>113</v>
      </c>
      <c r="B87" s="33">
        <v>42418.0</v>
      </c>
      <c r="C87" s="29" t="s">
        <v>36</v>
      </c>
      <c r="D87" s="29">
        <f>IFNA(VLOOKUP(C87, 'Рейтинг'!$A$2:$C$22, 3, FALSE), VLOOKUP(C87, 'Рейтинг'!$B$2:$C$22, 2, FALSE))</f>
        <v>0</v>
      </c>
      <c r="E87" s="31">
        <f>IF(ISNUMBER('Неочищенные данные'!D89), 'Неочищенные данные'!D89 * 1000000, SUBSTITUTE((SUBSTITUTE('Неочищенные данные'!D89, " ", "")), ",", ".") * 1000)</f>
        <v>2329000000</v>
      </c>
      <c r="F87" s="31">
        <f>IF(ISNUMBER('Неочищенные данные'!E89), 'Неочищенные данные'!E89 * 1000000, SUBSTITUTE((SUBSTITUTE('Неочищенные данные'!E89, " ", "")), ",", ".") * 1000)</f>
        <v>259145000000</v>
      </c>
      <c r="G87" s="31">
        <f>IF(ISNUMBER('Неочищенные данные'!F89), 'Неочищенные данные'!F89 * 1000000, SUBSTITUTE((SUBSTITUTE('Неочищенные данные'!F89, " ", "")), ",", ".") * 1000)</f>
        <v>261587000000</v>
      </c>
      <c r="H87" s="31">
        <f>IF(ISNUMBER('Неочищенные данные'!G89), 'Неочищенные данные'!G89 * 1000000, SUBSTITUTE((SUBSTITUTE('Неочищенные данные'!G89, " ", "")), ",", ".") * 1000)</f>
        <v>0</v>
      </c>
      <c r="I87" s="31">
        <f>IF(ISNUMBER('Неочищенные данные'!H89), 'Неочищенные данные'!H89 * 1000000, SUBSTITUTE((SUBSTITUTE('Неочищенные данные'!H89, " ", "")), ",", ".") * 1000)</f>
        <v>2107000000</v>
      </c>
      <c r="J87" s="31">
        <f>IF(ISNUMBER('Неочищенные данные'!I89), 'Неочищенные данные'!I89 * 1000000, SUBSTITUTE((SUBSTITUTE('Неочищенные данные'!I89, " ", "")), ",", ".") * 1000)</f>
        <v>258920000000</v>
      </c>
      <c r="K87" s="31">
        <f>IF(ISNUMBER('Неочищенные данные'!J89), 'Неочищенные данные'!J89 * 1000000, SUBSTITUTE((SUBSTITUTE('Неочищенные данные'!J89, " ", "")), ",", ".") * 1000)</f>
        <v>256480000000</v>
      </c>
      <c r="L87" s="31">
        <f>IF(ISNUMBER('Неочищенные данные'!K89), 'Неочищенные данные'!K89 * 1000000, SUBSTITUTE((SUBSTITUTE('Неочищенные данные'!K89, " ", "")), ",", ".") * 1000)</f>
        <v>2667000000</v>
      </c>
      <c r="M87" s="31">
        <f>IF(ISNUMBER('Неочищенные данные'!L89), 'Неочищенные данные'!L89 * 1000000, SUBSTITUTE((SUBSTITUTE('Неочищенные данные'!L89, " ", "")), ",", ".") * 1000)</f>
        <v>3874000000</v>
      </c>
      <c r="N87" s="31">
        <f>IF(ISNUMBER('Неочищенные данные'!M89), 'Неочищенные данные'!M89 * 1000000, SUBSTITUTE((SUBSTITUTE('Неочищенные данные'!M89, " ", "")), ",", ".") * 1000)</f>
        <v>162275000000</v>
      </c>
      <c r="O87" s="31">
        <f>IF(ISNUMBER('Неочищенные данные'!N89), 'Неочищенные данные'!N89 * 1000000, SUBSTITUTE((SUBSTITUTE('Неочищенные данные'!N89, " ", "")), ",", ".") * 1000)</f>
        <v>8083000000</v>
      </c>
      <c r="P87" s="1">
        <f>VLOOKUP(YEAR(B87), 'ИПЦ ГКС'!$B$5:$D$34, 3, TRUE)</f>
        <v>5.39</v>
      </c>
      <c r="Q87" s="32">
        <f>VLOOKUP(B87, RUONIA!A87:B2552, 2, FALSE)</f>
        <v>10.98</v>
      </c>
      <c r="R87" s="1">
        <f>VLOOKUP(B87, Treasury!$D$1:$G$3498, 2, FALSE)</f>
        <v>0.71</v>
      </c>
      <c r="S87" s="1">
        <f>VLOOKUP(B87, Treasury!$D$1:$G$3498, 3, FALSE)</f>
        <v>1.21</v>
      </c>
      <c r="T87" s="1">
        <f>VLOOKUP(B87, Treasury!$D$1:$G$3498, 4, FALSE)</f>
        <v>1.75</v>
      </c>
      <c r="U87" s="1">
        <f>VLOOKUP(B87, 'OFZ Yield'!$A:$M, 5, FALSE)</f>
        <v>9.9</v>
      </c>
      <c r="V87" s="1">
        <f>VLOOKUP(B87, 'OFZ Yield'!$A:$M, 7, FALSE)</f>
        <v>10.1</v>
      </c>
      <c r="W87" s="1">
        <f>VLOOKUP(B87, 'OFZ Yield'!$A:$M, 9, FALSE)</f>
        <v>10</v>
      </c>
      <c r="X87" s="1" t="str">
        <f>VLOOKUP(B87, IMOEX!$A$1:$B$3284, 2, FALSE)</f>
        <v>1.807,21</v>
      </c>
      <c r="Y87" s="1">
        <f t="shared" si="4"/>
        <v>1.452568429</v>
      </c>
      <c r="Z87" s="1">
        <f t="shared" si="5"/>
        <v>97.08286464</v>
      </c>
      <c r="AA87" s="1">
        <f>IFNA(VLOOKUP(A87, 'Неочищенные данные'!A89:AI523, 35, False), 0)</f>
        <v>1</v>
      </c>
      <c r="AB87" s="1">
        <f t="shared" si="6"/>
        <v>0</v>
      </c>
    </row>
    <row r="88" ht="15.75" customHeight="1">
      <c r="A88" s="29" t="s">
        <v>113</v>
      </c>
      <c r="B88" s="33">
        <v>41962.0</v>
      </c>
      <c r="C88" s="29" t="s">
        <v>36</v>
      </c>
      <c r="D88" s="29">
        <f>IFNA(VLOOKUP(C88, 'Рейтинг'!$A$2:$C$22, 3, FALSE), VLOOKUP(C88, 'Рейтинг'!$B$2:$C$22, 2, FALSE))</f>
        <v>0</v>
      </c>
      <c r="E88" s="31">
        <f>IF(ISNUMBER('Неочищенные данные'!D90), 'Неочищенные данные'!D90 * 1000, SUBSTITUTE((SUBSTITUTE('Неочищенные данные'!D90, " ", "")), ",", ".") * 1000)</f>
        <v>1076873000</v>
      </c>
      <c r="F88" s="31">
        <f>IF(ISNUMBER('Неочищенные данные'!E90), 'Неочищенные данные'!E90 * 1000, SUBSTITUTE((SUBSTITUTE('Неочищенные данные'!E90, " ", "")), ",", ".") * 1000)</f>
        <v>84544377000</v>
      </c>
      <c r="G88" s="31">
        <f>IF(ISNUMBER('Неочищенные данные'!F90), 'Неочищенные данные'!F90 * 1000, SUBSTITUTE((SUBSTITUTE('Неочищенные данные'!F90, " ", "")), ",", ".") * 1000)</f>
        <v>86282016000</v>
      </c>
      <c r="H88" s="31">
        <f>IF(ISNUMBER('Неочищенные данные'!G90), 'Неочищенные данные'!G90 * 1000, SUBSTITUTE((SUBSTITUTE('Неочищенные данные'!G90, " ", "")), ",", ".") * 1000)</f>
        <v>0</v>
      </c>
      <c r="I88" s="31">
        <f>IF(ISNUMBER('Неочищенные данные'!H90), 'Неочищенные данные'!H90 * 1000, SUBSTITUTE((SUBSTITUTE('Неочищенные данные'!H90, " ", "")), ",", ".") * 1000)</f>
        <v>675569000</v>
      </c>
      <c r="J88" s="31">
        <f>IF(ISNUMBER('Неочищенные данные'!I90), 'Неочищенные данные'!I90 * 1000, SUBSTITUTE((SUBSTITUTE('Неочищенные данные'!I90, " ", "")), ",", ".") * 1000)</f>
        <v>85203816000</v>
      </c>
      <c r="K88" s="31">
        <f>IF(ISNUMBER('Неочищенные данные'!J90), 'Неочищенные данные'!J90 * 1000, SUBSTITUTE((SUBSTITUTE('Неочищенные данные'!J90, " ", "")), ",", ".") * 1000)</f>
        <v>84494291000</v>
      </c>
      <c r="L88" s="31">
        <f>IF(ISNUMBER('Неочищенные данные'!K90), 'Неочищенные данные'!K90 * 1000, SUBSTITUTE((SUBSTITUTE('Неочищенные данные'!K90, " ", "")), ",", ".") * 1000)</f>
        <v>1078200000</v>
      </c>
      <c r="M88" s="31">
        <f>IF(ISNUMBER('Неочищенные данные'!L90), 'Неочищенные данные'!L90 * 1000, SUBSTITUTE((SUBSTITUTE('Неочищенные данные'!L90, " ", "")), ",", ".") * 1000)</f>
        <v>1753510000</v>
      </c>
      <c r="N88" s="31">
        <f>IF(ISNUMBER('Неочищенные данные'!M90), 'Неочищенные данные'!M90 * 1000, SUBSTITUTE((SUBSTITUTE('Неочищенные данные'!M90, " ", "")), ",", ".") * 1000)</f>
        <v>0</v>
      </c>
      <c r="O88" s="31">
        <f>IF(ISNUMBER('Неочищенные данные'!N90), 'Неочищенные данные'!N90 * 1000, SUBSTITUTE((SUBSTITUTE('Неочищенные данные'!N90, " ", "")), ",", ".") * 1000)</f>
        <v>0</v>
      </c>
      <c r="P88" s="1">
        <f>VLOOKUP(YEAR(B88), 'ИПЦ ГКС'!$B$5:$D$34, 3, TRUE)</f>
        <v>11.35</v>
      </c>
      <c r="Q88" s="32">
        <f>VLOOKUP(B88, RUONIA!A88:B2553, 2, FALSE)</f>
        <v>10.03</v>
      </c>
      <c r="R88" s="1">
        <f>VLOOKUP(B88, Treasury!$D$1:$G$3498, 2, FALSE)</f>
        <v>0.54</v>
      </c>
      <c r="S88" s="1">
        <f>VLOOKUP(B88, Treasury!$D$1:$G$3498, 3, FALSE)</f>
        <v>1.66</v>
      </c>
      <c r="T88" s="1">
        <f>VLOOKUP(B88, Treasury!$D$1:$G$3498, 4, FALSE)</f>
        <v>2.36</v>
      </c>
      <c r="U88" s="1">
        <f>VLOOKUP(B88, 'OFZ Yield'!$A:$M, 5, FALSE)</f>
        <v>9.97</v>
      </c>
      <c r="V88" s="1">
        <f>VLOOKUP(B88, 'OFZ Yield'!$A:$M, 7, FALSE)</f>
        <v>10.53</v>
      </c>
      <c r="W88" s="1">
        <f>VLOOKUP(B88, 'OFZ Yield'!$A:$M, 9, FALSE)</f>
        <v>10.45</v>
      </c>
      <c r="X88" s="1" t="str">
        <f>VLOOKUP(B88, IMOEX!$A$1:$B$3284, 2, FALSE)</f>
        <v>1.517,97</v>
      </c>
      <c r="Y88" s="1">
        <f t="shared" si="4"/>
        <v>1.626330922</v>
      </c>
      <c r="Z88" s="1">
        <f t="shared" si="5"/>
        <v>79.0241291</v>
      </c>
      <c r="AA88" s="1">
        <f>IFNA(VLOOKUP(A88, 'Неочищенные данные'!A90:AI524, 35, False), 0)</f>
        <v>0</v>
      </c>
      <c r="AB88" s="1">
        <f t="shared" si="6"/>
        <v>0</v>
      </c>
    </row>
    <row r="89" ht="15.75" customHeight="1">
      <c r="A89" s="29" t="s">
        <v>113</v>
      </c>
      <c r="B89" s="33">
        <v>41562.0</v>
      </c>
      <c r="C89" s="29" t="s">
        <v>36</v>
      </c>
      <c r="D89" s="29">
        <f>IFNA(VLOOKUP(C89, 'Рейтинг'!$A$2:$C$22, 3, FALSE), VLOOKUP(C89, 'Рейтинг'!$B$2:$C$22, 2, FALSE))</f>
        <v>0</v>
      </c>
      <c r="E89" s="31">
        <f>IF(ISNUMBER('Неочищенные данные'!D91), 'Неочищенные данные'!D91 * 1000, SUBSTITUTE((SUBSTITUTE('Неочищенные данные'!D91, " ", "")), ",", ".") * 1000)</f>
        <v>6293033000</v>
      </c>
      <c r="F89" s="31">
        <f>IF(ISNUMBER('Неочищенные данные'!E91), 'Неочищенные данные'!E91 * 1000, SUBSTITUTE((SUBSTITUTE('Неочищенные данные'!E91, " ", "")), ",", ".") * 1000)</f>
        <v>74023541000</v>
      </c>
      <c r="G89" s="31">
        <f>IF(ISNUMBER('Неочищенные данные'!F91), 'Неочищенные данные'!F91 * 1000, SUBSTITUTE((SUBSTITUTE('Неочищенные данные'!F91, " ", "")), ",", ".") * 1000)</f>
        <v>81769043000</v>
      </c>
      <c r="H89" s="31">
        <f>IF(ISNUMBER('Неочищенные данные'!G91), 'Неочищенные данные'!G91 * 1000, SUBSTITUTE((SUBSTITUTE('Неочищенные данные'!G91, " ", "")), ",", ".") * 1000)</f>
        <v>0</v>
      </c>
      <c r="I89" s="31">
        <f>IF(ISNUMBER('Неочищенные данные'!H91), 'Неочищенные данные'!H91 * 1000, SUBSTITUTE((SUBSTITUTE('Неочищенные данные'!H91, " ", "")), ",", ".") * 1000)</f>
        <v>23047000</v>
      </c>
      <c r="J89" s="31">
        <f>IF(ISNUMBER('Неочищенные данные'!I91), 'Неочищенные данные'!I91 * 1000, SUBSTITUTE((SUBSTITUTE('Неочищенные данные'!I91, " ", "")), ",", ".") * 1000)</f>
        <v>81284051000</v>
      </c>
      <c r="K89" s="31">
        <f>IF(ISNUMBER('Неочищенные данные'!J91), 'Неочищенные данные'!J91 * 1000, SUBSTITUTE((SUBSTITUTE('Неочищенные данные'!J91, " ", "")), ",", ".") * 1000)</f>
        <v>81239774000</v>
      </c>
      <c r="L89" s="31">
        <f>IF(ISNUMBER('Неочищенные данные'!K91), 'Неочищенные данные'!K91 * 1000, SUBSTITUTE((SUBSTITUTE('Неочищенные данные'!K91, " ", "")), ",", ".") * 1000)</f>
        <v>484992000</v>
      </c>
      <c r="M89" s="31">
        <f>IF(ISNUMBER('Неочищенные данные'!L91), 'Неочищенные данные'!L91 * 1000, SUBSTITUTE((SUBSTITUTE('Неочищенные данные'!L91, " ", "")), ",", ".") * 1000)</f>
        <v>1753510000</v>
      </c>
      <c r="N89" s="31">
        <f>IF(ISNUMBER('Неочищенные данные'!M91), 'Неочищенные данные'!M91 * 1000, SUBSTITUTE((SUBSTITUTE('Неочищенные данные'!M91, " ", "")), ",", ".") * 1000)</f>
        <v>0</v>
      </c>
      <c r="O89" s="31">
        <f>IF(ISNUMBER('Неочищенные данные'!N91), 'Неочищенные данные'!N91 * 1000, SUBSTITUTE((SUBSTITUTE('Неочищенные данные'!N91, " ", "")), ",", ".") * 1000)</f>
        <v>0</v>
      </c>
      <c r="P89" s="1">
        <f>VLOOKUP(YEAR(B89), 'ИПЦ ГКС'!$B$5:$D$34, 3, TRUE)</f>
        <v>6.47</v>
      </c>
      <c r="Q89" s="32">
        <f>VLOOKUP(B89, RUONIA!A89:B2554, 2, FALSE)</f>
        <v>6.17</v>
      </c>
      <c r="R89" s="1">
        <f>VLOOKUP(B89, Treasury!$D$1:$G$3498, 2, FALSE)</f>
        <v>0.37</v>
      </c>
      <c r="S89" s="1">
        <f>VLOOKUP(B89, Treasury!$D$1:$G$3498, 3, FALSE)</f>
        <v>1.45</v>
      </c>
      <c r="T89" s="1">
        <f>VLOOKUP(B89, Treasury!$D$1:$G$3498, 4, FALSE)</f>
        <v>2.75</v>
      </c>
      <c r="U89" s="1">
        <f>VLOOKUP(B89, 'OFZ Yield'!$A:$M, 5, FALSE)</f>
        <v>6.1</v>
      </c>
      <c r="V89" s="1">
        <f>VLOOKUP(B89, 'OFZ Yield'!$A:$M, 7, FALSE)</f>
        <v>6.54</v>
      </c>
      <c r="W89" s="1">
        <f>VLOOKUP(B89, 'OFZ Yield'!$A:$M, 9, FALSE)</f>
        <v>7.24</v>
      </c>
      <c r="X89" s="1" t="str">
        <f>VLOOKUP(B89, IMOEX!$A$1:$B$3284, 2, FALSE)</f>
        <v>1.531,67</v>
      </c>
      <c r="Y89" s="1">
        <f t="shared" si="4"/>
        <v>3.615544174</v>
      </c>
      <c r="Z89" s="1">
        <f t="shared" si="5"/>
        <v>167.598746</v>
      </c>
      <c r="AA89" s="1">
        <f>IFNA(VLOOKUP(A89, 'Неочищенные данные'!A91:AI525, 35, False), 0)</f>
        <v>0</v>
      </c>
      <c r="AB89" s="1">
        <f t="shared" si="6"/>
        <v>0</v>
      </c>
    </row>
    <row r="90" ht="15.75" customHeight="1">
      <c r="A90" s="29" t="s">
        <v>123</v>
      </c>
      <c r="B90" s="33">
        <v>44097.0</v>
      </c>
      <c r="C90" s="29" t="s">
        <v>107</v>
      </c>
      <c r="D90" s="29">
        <f>IFNA(VLOOKUP(C90, 'Рейтинг'!$A$2:$C$22, 3, FALSE), VLOOKUP(C90, 'Рейтинг'!$B$2:$C$22, 2, FALSE))</f>
        <v>0.004</v>
      </c>
      <c r="E90" s="31">
        <f>IF(ISNUMBER('Неочищенные данные'!D92), 'Неочищенные данные'!D92 * 1000, SUBSTITUTE((SUBSTITUTE('Неочищенные данные'!D92, " ", "")), ",", ".") * 1000)</f>
        <v>1277388000</v>
      </c>
      <c r="F90" s="31">
        <f>IF(ISNUMBER('Неочищенные данные'!E92), 'Неочищенные данные'!E92 * 1000, SUBSTITUTE((SUBSTITUTE('Неочищенные данные'!E92, " ", "")), ",", ".") * 1000)</f>
        <v>24782617000</v>
      </c>
      <c r="G90" s="31">
        <f>IF(ISNUMBER('Неочищенные данные'!F92), 'Неочищенные данные'!F92 * 1000, SUBSTITUTE((SUBSTITUTE('Неочищенные данные'!F92, " ", "")), ",", ".") * 1000)</f>
        <v>26063704000</v>
      </c>
      <c r="H90" s="31">
        <f>IF(ISNUMBER('Неочищенные данные'!G92), 'Неочищенные данные'!G92 * 1000, SUBSTITUTE((SUBSTITUTE('Неочищенные данные'!G92, " ", "")), ",", ".") * 1000)</f>
        <v>0</v>
      </c>
      <c r="I90" s="31">
        <f>IF(ISNUMBER('Неочищенные данные'!H92), 'Неочищенные данные'!H92 * 1000, SUBSTITUTE((SUBSTITUTE('Неочищенные данные'!H92, " ", "")), ",", ".") * 1000)</f>
        <v>605000</v>
      </c>
      <c r="J90" s="31">
        <f>IF(ISNUMBER('Неочищенные данные'!I92), 'Неочищенные данные'!I92 * 1000, SUBSTITUTE((SUBSTITUTE('Неочищенные данные'!I92, " ", "")), ",", ".") * 1000)</f>
        <v>23075672000</v>
      </c>
      <c r="K90" s="31">
        <f>IF(ISNUMBER('Неочищенные данные'!J92), 'Неочищенные данные'!J92 * 1000, SUBSTITUTE((SUBSTITUTE('Неочищенные данные'!J92, " ", "")), ",", ".") * 1000)</f>
        <v>23011154000</v>
      </c>
      <c r="L90" s="31">
        <f>IF(ISNUMBER('Неочищенные данные'!K92), 'Неочищенные данные'!K92 * 1000, SUBSTITUTE((SUBSTITUTE('Неочищенные данные'!K92, " ", "")), ",", ".") * 1000)</f>
        <v>2988032000</v>
      </c>
      <c r="M90" s="31">
        <f>IF(ISNUMBER('Неочищенные данные'!L92), 'Неочищенные данные'!L92 * 1000, SUBSTITUTE((SUBSTITUTE('Неочищенные данные'!L92, " ", "")), ",", ".") * 1000)</f>
        <v>1690845000</v>
      </c>
      <c r="N90" s="31">
        <f>IF(ISNUMBER('Неочищенные данные'!M92), 'Неочищенные данные'!M92 * 1000, SUBSTITUTE((SUBSTITUTE('Неочищенные данные'!M92, " ", "")), ",", ".") * 1000)</f>
        <v>341337000</v>
      </c>
      <c r="O90" s="31">
        <f>IF(ISNUMBER('Неочищенные данные'!N92), 'Неочищенные данные'!N92 * 1000, SUBSTITUTE((SUBSTITUTE('Неочищенные данные'!N92, " ", "")), ",", ".") * 1000)</f>
        <v>599190000</v>
      </c>
      <c r="P90" s="1">
        <f>VLOOKUP(YEAR(B90), 'ИПЦ ГКС'!$B$5:$D$34, 3, TRUE)</f>
        <v>2.4</v>
      </c>
      <c r="Q90" s="1" t="str">
        <f>VLOOKUP(B90, RUONIA!A90:B2555, 2, FALSE)</f>
        <v>#N/A</v>
      </c>
      <c r="R90" s="1">
        <f>VLOOKUP(B90, Treasury!$D$1:$G$3498, 2, FALSE)</f>
        <v>0.14</v>
      </c>
      <c r="S90" s="1">
        <f>VLOOKUP(B90, Treasury!$D$1:$G$3498, 3, FALSE)</f>
        <v>0.28</v>
      </c>
      <c r="T90" s="1">
        <f>VLOOKUP(B90, Treasury!$D$1:$G$3498, 4, FALSE)</f>
        <v>0.68</v>
      </c>
      <c r="U90" s="1">
        <f>VLOOKUP(B90, 'OFZ Yield'!$A:$M, 5, FALSE)</f>
        <v>4.3</v>
      </c>
      <c r="V90" s="1">
        <f>VLOOKUP(B90, 'OFZ Yield'!$A:$M, 7, FALSE)</f>
        <v>5</v>
      </c>
      <c r="W90" s="1">
        <f>VLOOKUP(B90, 'OFZ Yield'!$A:$M, 9, FALSE)</f>
        <v>6.04</v>
      </c>
      <c r="X90" s="1" t="str">
        <f>VLOOKUP(B90, IMOEX!$A$1:$B$3284, 2, FALSE)</f>
        <v>2.916,39</v>
      </c>
      <c r="Y90" s="1">
        <f t="shared" si="4"/>
        <v>0.5658724538</v>
      </c>
      <c r="Z90" s="1">
        <f t="shared" si="5"/>
        <v>7.722699088</v>
      </c>
      <c r="AA90" s="1">
        <f>IFNA(VLOOKUP(A90, 'Неочищенные данные'!A92:AI526, 35, False), 0)</f>
        <v>0</v>
      </c>
      <c r="AB90" s="1">
        <f t="shared" si="6"/>
        <v>0</v>
      </c>
    </row>
    <row r="91" ht="15.75" customHeight="1">
      <c r="A91" s="29" t="s">
        <v>123</v>
      </c>
      <c r="B91" s="33">
        <v>43738.0</v>
      </c>
      <c r="C91" s="29" t="s">
        <v>107</v>
      </c>
      <c r="D91" s="29">
        <f>IFNA(VLOOKUP(C91, 'Рейтинг'!$A$2:$C$22, 3, FALSE), VLOOKUP(C91, 'Рейтинг'!$B$2:$C$22, 2, FALSE))</f>
        <v>0.004</v>
      </c>
      <c r="E91" s="31">
        <f>IF(ISNUMBER('Неочищенные данные'!D93), 'Неочищенные данные'!D93 * 1000, SUBSTITUTE((SUBSTITUTE('Неочищенные данные'!D93, " ", "")), ",", ".") * 1000)</f>
        <v>264576000</v>
      </c>
      <c r="F91" s="31">
        <f>IF(ISNUMBER('Неочищенные данные'!E93), 'Неочищенные данные'!E93 * 1000, SUBSTITUTE((SUBSTITUTE('Неочищенные данные'!E93, " ", "")), ",", ".") * 1000)</f>
        <v>23321936000</v>
      </c>
      <c r="G91" s="31">
        <f>IF(ISNUMBER('Неочищенные данные'!F93), 'Неочищенные данные'!F93 * 1000, SUBSTITUTE((SUBSTITUTE('Неочищенные данные'!F93, " ", "")), ",", ".") * 1000)</f>
        <v>24321616000</v>
      </c>
      <c r="H91" s="31">
        <f>IF(ISNUMBER('Неочищенные данные'!G93), 'Неочищенные данные'!G93 * 1000, SUBSTITUTE((SUBSTITUTE('Неочищенные данные'!G93, " ", "")), ",", ".") * 1000)</f>
        <v>0</v>
      </c>
      <c r="I91" s="31">
        <f>IF(ISNUMBER('Неочищенные данные'!H93), 'Неочищенные данные'!H93 * 1000, SUBSTITUTE((SUBSTITUTE('Неочищенные данные'!H93, " ", "")), ",", ".") * 1000)</f>
        <v>6285000</v>
      </c>
      <c r="J91" s="31">
        <f>IF(ISNUMBER('Неочищенные данные'!I93), 'Неочищенные данные'!I93 * 1000, SUBSTITUTE((SUBSTITUTE('Неочищенные данные'!I93, " ", "")), ",", ".") * 1000)</f>
        <v>21759674000</v>
      </c>
      <c r="K91" s="31">
        <f>IF(ISNUMBER('Неочищенные данные'!J93), 'Неочищенные данные'!J93 * 1000, SUBSTITUTE((SUBSTITUTE('Неочищенные данные'!J93, " ", "")), ",", ".") * 1000)</f>
        <v>21696531000</v>
      </c>
      <c r="L91" s="31">
        <f>IF(ISNUMBER('Неочищенные данные'!K93), 'Неочищенные данные'!K93 * 1000, SUBSTITUTE((SUBSTITUTE('Неочищенные данные'!K93, " ", "")), ",", ".") * 1000)</f>
        <v>2561942000</v>
      </c>
      <c r="M91" s="31">
        <f>IF(ISNUMBER('Неочищенные данные'!L93), 'Неочищенные данные'!L93 * 1000, SUBSTITUTE((SUBSTITUTE('Неочищенные данные'!L93, " ", "")), ",", ".") * 1000)</f>
        <v>1582771000</v>
      </c>
      <c r="N91" s="31">
        <f>IF(ISNUMBER('Неочищенные данные'!M93), 'Неочищенные данные'!M93 * 1000, SUBSTITUTE((SUBSTITUTE('Неочищенные данные'!M93, " ", "")), ",", ".") * 1000)</f>
        <v>2952709000</v>
      </c>
      <c r="O91" s="31">
        <f>IF(ISNUMBER('Неочищенные данные'!N93), 'Неочищенные данные'!N93 * 1000, SUBSTITUTE((SUBSTITUTE('Неочищенные данные'!N93, " ", "")), ",", ".") * 1000)</f>
        <v>597860000</v>
      </c>
      <c r="P91" s="1">
        <f>VLOOKUP(YEAR(B91), 'ИПЦ ГКС'!$B$5:$D$34, 3, TRUE)</f>
        <v>3.04</v>
      </c>
      <c r="Q91" s="32">
        <f>VLOOKUP(B91, RUONIA!A91:B2556, 2, FALSE)</f>
        <v>6.89</v>
      </c>
      <c r="R91" s="1">
        <f>VLOOKUP(B91, Treasury!$D$1:$G$3498, 2, FALSE)</f>
        <v>1.63</v>
      </c>
      <c r="S91" s="1">
        <f>VLOOKUP(B91, Treasury!$D$1:$G$3498, 3, FALSE)</f>
        <v>1.55</v>
      </c>
      <c r="T91" s="1">
        <f>VLOOKUP(B91, Treasury!$D$1:$G$3498, 4, FALSE)</f>
        <v>1.68</v>
      </c>
      <c r="U91" s="1">
        <f>VLOOKUP(B91, 'OFZ Yield'!$A:$M, 5, FALSE)</f>
        <v>6.53</v>
      </c>
      <c r="V91" s="1">
        <f>VLOOKUP(B91, 'OFZ Yield'!$A:$M, 7, FALSE)</f>
        <v>6.67</v>
      </c>
      <c r="W91" s="1">
        <f>VLOOKUP(B91, 'OFZ Yield'!$A:$M, 9, FALSE)</f>
        <v>6.93</v>
      </c>
      <c r="X91" s="1" t="str">
        <f>VLOOKUP(B91, IMOEX!$A$1:$B$3284, 2, FALSE)</f>
        <v>2.747,18</v>
      </c>
      <c r="Y91" s="1">
        <f t="shared" si="4"/>
        <v>0.6178012617</v>
      </c>
      <c r="Z91" s="1">
        <f t="shared" si="5"/>
        <v>8.493429594</v>
      </c>
      <c r="AA91" s="1">
        <f>IFNA(VLOOKUP(A91, 'Неочищенные данные'!A93:AI527, 35, False), 0)</f>
        <v>0</v>
      </c>
      <c r="AB91" s="1">
        <f t="shared" si="6"/>
        <v>0</v>
      </c>
    </row>
    <row r="92" ht="15.75" customHeight="1">
      <c r="A92" s="29" t="s">
        <v>123</v>
      </c>
      <c r="B92" s="33">
        <v>43388.0</v>
      </c>
      <c r="C92" s="29" t="s">
        <v>107</v>
      </c>
      <c r="D92" s="29">
        <f>IFNA(VLOOKUP(C92, 'Рейтинг'!$A$2:$C$22, 3, FALSE), VLOOKUP(C92, 'Рейтинг'!$B$2:$C$22, 2, FALSE))</f>
        <v>0.004</v>
      </c>
      <c r="E92" s="31">
        <f>IF(ISNUMBER('Неочищенные данные'!D94), 'Неочищенные данные'!D94 * 1000, SUBSTITUTE((SUBSTITUTE('Неочищенные данные'!D94, " ", "")), ",", ".") * 1000)</f>
        <v>1344522000</v>
      </c>
      <c r="F92" s="31">
        <f>IF(ISNUMBER('Неочищенные данные'!E94), 'Неочищенные данные'!E94 * 1000, SUBSTITUTE((SUBSTITUTE('Неочищенные данные'!E94, " ", "")), ",", ".") * 1000)</f>
        <v>18524082000</v>
      </c>
      <c r="G92" s="31">
        <f>IF(ISNUMBER('Неочищенные данные'!F94), 'Неочищенные данные'!F94 * 1000, SUBSTITUTE((SUBSTITUTE('Неочищенные данные'!F94, " ", "")), ",", ".") * 1000)</f>
        <v>19931047000</v>
      </c>
      <c r="H92" s="31">
        <f>IF(ISNUMBER('Неочищенные данные'!G94), 'Неочищенные данные'!G94 * 1000, SUBSTITUTE((SUBSTITUTE('Неочищенные данные'!G94, " ", "")), ",", ".") * 1000)</f>
        <v>0</v>
      </c>
      <c r="I92" s="31">
        <f>IF(ISNUMBER('Неочищенные данные'!H94), 'Неочищенные данные'!H94 * 1000, SUBSTITUTE((SUBSTITUTE('Неочищенные данные'!H94, " ", "")), ",", ".") * 1000)</f>
        <v>4011000</v>
      </c>
      <c r="J92" s="31">
        <f>IF(ISNUMBER('Неочищенные данные'!I94), 'Неочищенные данные'!I94 * 1000, SUBSTITUTE((SUBSTITUTE('Неочищенные данные'!I94, " ", "")), ",", ".") * 1000)</f>
        <v>18523859000</v>
      </c>
      <c r="K92" s="31">
        <f>IF(ISNUMBER('Неочищенные данные'!J94), 'Неочищенные данные'!J94 * 1000, SUBSTITUTE((SUBSTITUTE('Неочищенные данные'!J94, " ", "")), ",", ".") * 1000)</f>
        <v>18496719000</v>
      </c>
      <c r="L92" s="31">
        <f>IF(ISNUMBER('Неочищенные данные'!K94), 'Неочищенные данные'!K94 * 1000, SUBSTITUTE((SUBSTITUTE('Неочищенные данные'!K94, " ", "")), ",", ".") * 1000)</f>
        <v>1407188000</v>
      </c>
      <c r="M92" s="31">
        <f>IF(ISNUMBER('Неочищенные данные'!L94), 'Неочищенные данные'!L94 * 1000, SUBSTITUTE((SUBSTITUTE('Неочищенные данные'!L94, " ", "")), ",", ".") * 1000)</f>
        <v>501910000</v>
      </c>
      <c r="N92" s="31">
        <f>IF(ISNUMBER('Неочищенные данные'!M94), 'Неочищенные данные'!M94 * 1000, SUBSTITUTE((SUBSTITUTE('Неочищенные данные'!M94, " ", "")), ",", ".") * 1000)</f>
        <v>2663026000</v>
      </c>
      <c r="O92" s="31">
        <f>IF(ISNUMBER('Неочищенные данные'!N94), 'Неочищенные данные'!N94 * 1000, SUBSTITUTE((SUBSTITUTE('Неочищенные данные'!N94, " ", "")), ",", ".") * 1000)</f>
        <v>1022646000</v>
      </c>
      <c r="P92" s="1">
        <f>VLOOKUP(YEAR(B92), 'ИПЦ ГКС'!$B$5:$D$34, 3, TRUE)</f>
        <v>4.26</v>
      </c>
      <c r="Q92" s="32">
        <f>VLOOKUP(B92, RUONIA!A92:B2557, 2, FALSE)</f>
        <v>7.35</v>
      </c>
      <c r="R92" s="1">
        <f>VLOOKUP(B92, Treasury!$D$1:$G$3498, 2, FALSE)</f>
        <v>2.85</v>
      </c>
      <c r="S92" s="1">
        <f>VLOOKUP(B92, Treasury!$D$1:$G$3498, 3, FALSE)</f>
        <v>3.01</v>
      </c>
      <c r="T92" s="1">
        <f>VLOOKUP(B92, Treasury!$D$1:$G$3498, 4, FALSE)</f>
        <v>3.16</v>
      </c>
      <c r="U92" s="1">
        <f>VLOOKUP(B92, 'OFZ Yield'!$A:$M, 5, FALSE)</f>
        <v>7.47</v>
      </c>
      <c r="V92" s="1">
        <f>VLOOKUP(B92, 'OFZ Yield'!$A:$M, 7, FALSE)</f>
        <v>8.15</v>
      </c>
      <c r="W92" s="1">
        <f>VLOOKUP(B92, 'OFZ Yield'!$A:$M, 9, FALSE)</f>
        <v>8.67</v>
      </c>
      <c r="X92" s="1" t="str">
        <f>VLOOKUP(B92, IMOEX!$A$1:$B$3284, 2, FALSE)</f>
        <v>2.389,05</v>
      </c>
      <c r="Y92" s="1">
        <f t="shared" si="4"/>
        <v>0.356675867</v>
      </c>
      <c r="Z92" s="1">
        <f t="shared" si="5"/>
        <v>13.16374145</v>
      </c>
      <c r="AA92" s="1">
        <f>IFNA(VLOOKUP(A92, 'Неочищенные данные'!A94:AI528, 35, False), 0)</f>
        <v>0</v>
      </c>
      <c r="AB92" s="1">
        <f t="shared" si="6"/>
        <v>0</v>
      </c>
    </row>
    <row r="93" ht="15.75" customHeight="1">
      <c r="A93" s="29" t="s">
        <v>123</v>
      </c>
      <c r="B93" s="33">
        <v>43028.0</v>
      </c>
      <c r="C93" s="29" t="s">
        <v>107</v>
      </c>
      <c r="D93" s="29">
        <f>IFNA(VLOOKUP(C93, 'Рейтинг'!$A$2:$C$22, 3, FALSE), VLOOKUP(C93, 'Рейтинг'!$B$2:$C$22, 2, FALSE))</f>
        <v>0.004</v>
      </c>
      <c r="E93" s="31">
        <f>IF(ISNUMBER('Неочищенные данные'!D95), 'Неочищенные данные'!D95 * 1000, SUBSTITUTE((SUBSTITUTE('Неочищенные данные'!D95, " ", "")), ",", ".") * 1000)</f>
        <v>862950000</v>
      </c>
      <c r="F93" s="31">
        <f>IF(ISNUMBER('Неочищенные данные'!E95), 'Неочищенные данные'!E95 * 1000, SUBSTITUTE((SUBSTITUTE('Неочищенные данные'!E95, " ", "")), ",", ".") * 1000)</f>
        <v>16755528000</v>
      </c>
      <c r="G93" s="31">
        <f>IF(ISNUMBER('Неочищенные данные'!F95), 'Неочищенные данные'!F95 * 1000, SUBSTITUTE((SUBSTITUTE('Неочищенные данные'!F95, " ", "")), ",", ".") * 1000)</f>
        <v>18019082000</v>
      </c>
      <c r="H93" s="31">
        <f>IF(ISNUMBER('Неочищенные данные'!G95), 'Неочищенные данные'!G95 * 1000, SUBSTITUTE((SUBSTITUTE('Неочищенные данные'!G95, " ", "")), ",", ".") * 1000)</f>
        <v>0</v>
      </c>
      <c r="I93" s="31">
        <f>IF(ISNUMBER('Неочищенные данные'!H95), 'Неочищенные данные'!H95 * 1000, SUBSTITUTE((SUBSTITUTE('Неочищенные данные'!H95, " ", "")), ",", ".") * 1000)</f>
        <v>2389000</v>
      </c>
      <c r="J93" s="31">
        <f>IF(ISNUMBER('Неочищенные данные'!I95), 'Неочищенные данные'!I95 * 1000, SUBSTITUTE((SUBSTITUTE('Неочищенные данные'!I95, " ", "")), ",", ".") * 1000)</f>
        <v>17113804000</v>
      </c>
      <c r="K93" s="31">
        <f>IF(ISNUMBER('Неочищенные данные'!J95), 'Неочищенные данные'!J95 * 1000, SUBSTITUTE((SUBSTITUTE('Неочищенные данные'!J95, " ", "")), ",", ".") * 1000)</f>
        <v>16930080000</v>
      </c>
      <c r="L93" s="31">
        <f>IF(ISNUMBER('Неочищенные данные'!K95), 'Неочищенные данные'!K95 * 1000, SUBSTITUTE((SUBSTITUTE('Неочищенные данные'!K95, " ", "")), ",", ".") * 1000)</f>
        <v>905278000</v>
      </c>
      <c r="M93" s="31">
        <f>IF(ISNUMBER('Неочищенные данные'!L95), 'Неочищенные данные'!L95 * 1000, SUBSTITUTE((SUBSTITUTE('Неочищенные данные'!L95, " ", "")), ",", ".") * 1000)</f>
        <v>1170123000</v>
      </c>
      <c r="N93" s="31">
        <f>IF(ISNUMBER('Неочищенные данные'!M95), 'Неочищенные данные'!M95 * 1000, SUBSTITUTE((SUBSTITUTE('Неочищенные данные'!M95, " ", "")), ",", ".") * 1000)</f>
        <v>1218000000</v>
      </c>
      <c r="O93" s="31">
        <f>IF(ISNUMBER('Неочищенные данные'!N95), 'Неочищенные данные'!N95 * 1000, SUBSTITUTE((SUBSTITUTE('Неочищенные данные'!N95, " ", "")), ",", ".") * 1000)</f>
        <v>1764044000</v>
      </c>
      <c r="P93" s="1">
        <f>VLOOKUP(YEAR(B93), 'ИПЦ ГКС'!$B$5:$D$34, 3, TRUE)</f>
        <v>2.51</v>
      </c>
      <c r="Q93" s="32">
        <f>VLOOKUP(B93, RUONIA!A93:B2558, 2, FALSE)</f>
        <v>7.73</v>
      </c>
      <c r="R93" s="1">
        <f>VLOOKUP(B93, Treasury!$D$1:$G$3498, 2, FALSE)</f>
        <v>1.6</v>
      </c>
      <c r="S93" s="1">
        <f>VLOOKUP(B93, Treasury!$D$1:$G$3498, 3, FALSE)</f>
        <v>2.03</v>
      </c>
      <c r="T93" s="1">
        <f>VLOOKUP(B93, Treasury!$D$1:$G$3498, 4, FALSE)</f>
        <v>2.39</v>
      </c>
      <c r="U93" s="1">
        <f>VLOOKUP(B93, 'OFZ Yield'!$A:$M, 5, FALSE)</f>
        <v>7.44</v>
      </c>
      <c r="V93" s="1">
        <f>VLOOKUP(B93, 'OFZ Yield'!$A:$M, 7, FALSE)</f>
        <v>7.37</v>
      </c>
      <c r="W93" s="1">
        <f>VLOOKUP(B93, 'OFZ Yield'!$A:$M, 9, FALSE)</f>
        <v>7.47</v>
      </c>
      <c r="X93" s="1" t="str">
        <f>VLOOKUP(B93, IMOEX!$A$1:$B$3284, 2, FALSE)</f>
        <v>2.071,83</v>
      </c>
      <c r="Y93" s="1">
        <f t="shared" si="4"/>
        <v>1.292556541</v>
      </c>
      <c r="Z93" s="1">
        <f t="shared" si="5"/>
        <v>18.90447354</v>
      </c>
      <c r="AA93" s="1">
        <f>IFNA(VLOOKUP(A93, 'Неочищенные данные'!A95:AI529, 35, False), 0)</f>
        <v>0</v>
      </c>
      <c r="AB93" s="1">
        <f t="shared" si="6"/>
        <v>0</v>
      </c>
    </row>
    <row r="94" ht="15.75" customHeight="1">
      <c r="A94" s="29" t="s">
        <v>123</v>
      </c>
      <c r="B94" s="33">
        <v>42934.0</v>
      </c>
      <c r="C94" s="29" t="s">
        <v>107</v>
      </c>
      <c r="D94" s="29">
        <f>IFNA(VLOOKUP(C94, 'Рейтинг'!$A$2:$C$22, 3, FALSE), VLOOKUP(C94, 'Рейтинг'!$B$2:$C$22, 2, FALSE))</f>
        <v>0.004</v>
      </c>
      <c r="E94" s="31">
        <f>IF(ISNUMBER('Неочищенные данные'!D96), 'Неочищенные данные'!D96 * 1000, SUBSTITUTE((SUBSTITUTE('Неочищенные данные'!D96, " ", "")), ",", ".") * 1000)</f>
        <v>924980000</v>
      </c>
      <c r="F94" s="31">
        <f>IF(ISNUMBER('Неочищенные данные'!E96), 'Неочищенные данные'!E96 * 1000, SUBSTITUTE((SUBSTITUTE('Неочищенные данные'!E96, " ", "")), ",", ".") * 1000)</f>
        <v>16207344000</v>
      </c>
      <c r="G94" s="31">
        <f>IF(ISNUMBER('Неочищенные данные'!F96), 'Неочищенные данные'!F96 * 1000, SUBSTITUTE((SUBSTITUTE('Неочищенные данные'!F96, " ", "")), ",", ".") * 1000)</f>
        <v>17288679000</v>
      </c>
      <c r="H94" s="31">
        <f>IF(ISNUMBER('Неочищенные данные'!G96), 'Неочищенные данные'!G96 * 1000, SUBSTITUTE((SUBSTITUTE('Неочищенные данные'!G96, " ", "")), ",", ".") * 1000)</f>
        <v>0</v>
      </c>
      <c r="I94" s="31">
        <f>IF(ISNUMBER('Неочищенные данные'!H96), 'Неочищенные данные'!H96 * 1000, SUBSTITUTE((SUBSTITUTE('Неочищенные данные'!H96, " ", "")), ",", ".") * 1000)</f>
        <v>1598000</v>
      </c>
      <c r="J94" s="31">
        <f>IF(ISNUMBER('Неочищенные данные'!I96), 'Неочищенные данные'!I96 * 1000, SUBSTITUTE((SUBSTITUTE('Неочищенные данные'!I96, " ", "")), ",", ".") * 1000)</f>
        <v>15858616000</v>
      </c>
      <c r="K94" s="31">
        <f>IF(ISNUMBER('Неочищенные данные'!J96), 'Неочищенные данные'!J96 * 1000, SUBSTITUTE((SUBSTITUTE('Неочищенные данные'!J96, " ", "")), ",", ".") * 1000)</f>
        <v>14592380000</v>
      </c>
      <c r="L94" s="31">
        <f>IF(ISNUMBER('Неочищенные данные'!K96), 'Неочищенные данные'!K96 * 1000, SUBSTITUTE((SUBSTITUTE('Неочищенные данные'!K96, " ", "")), ",", ".") * 1000)</f>
        <v>1430063000</v>
      </c>
      <c r="M94" s="31">
        <f>IF(ISNUMBER('Неочищенные данные'!L96), 'Неочищенные данные'!L96 * 1000, SUBSTITUTE((SUBSTITUTE('Неочищенные данные'!L96, " ", "")), ",", ".") * 1000)</f>
        <v>973016000</v>
      </c>
      <c r="N94" s="31">
        <f>IF(ISNUMBER('Неочищенные данные'!M96), 'Неочищенные данные'!M96 * 1000, SUBSTITUTE((SUBSTITUTE('Неочищенные данные'!M96, " ", "")), ",", ".") * 1000)</f>
        <v>1138439000</v>
      </c>
      <c r="O94" s="31">
        <f>IF(ISNUMBER('Неочищенные данные'!N96), 'Неочищенные данные'!N96 * 1000, SUBSTITUTE((SUBSTITUTE('Неочищенные данные'!N96, " ", "")), ",", ".") * 1000)</f>
        <v>1664601000</v>
      </c>
      <c r="P94" s="1">
        <f>VLOOKUP(YEAR(B94), 'ИПЦ ГКС'!$B$5:$D$34, 3, TRUE)</f>
        <v>2.51</v>
      </c>
      <c r="Q94" s="32">
        <f>VLOOKUP(B94, RUONIA!A94:B2559, 2, FALSE)</f>
        <v>8.86</v>
      </c>
      <c r="R94" s="1">
        <f>VLOOKUP(B94, Treasury!$D$1:$G$3498, 2, FALSE)</f>
        <v>1.36</v>
      </c>
      <c r="S94" s="1">
        <f>VLOOKUP(B94, Treasury!$D$1:$G$3498, 3, FALSE)</f>
        <v>1.82</v>
      </c>
      <c r="T94" s="1">
        <f>VLOOKUP(B94, Treasury!$D$1:$G$3498, 4, FALSE)</f>
        <v>2.27</v>
      </c>
      <c r="U94" s="1">
        <f>VLOOKUP(B94, 'OFZ Yield'!$A:$M, 5, FALSE)</f>
        <v>8.05</v>
      </c>
      <c r="V94" s="1">
        <f>VLOOKUP(B94, 'OFZ Yield'!$A:$M, 7, FALSE)</f>
        <v>7.99</v>
      </c>
      <c r="W94" s="1">
        <f>VLOOKUP(B94, 'OFZ Yield'!$A:$M, 9, FALSE)</f>
        <v>7.82</v>
      </c>
      <c r="X94" s="1" t="str">
        <f>VLOOKUP(B94, IMOEX!$A$1:$B$3284, 2, FALSE)</f>
        <v>1.947,71</v>
      </c>
      <c r="Y94" s="1">
        <f t="shared" si="4"/>
        <v>0.6804007935</v>
      </c>
      <c r="Z94" s="1">
        <f t="shared" si="5"/>
        <v>11.0894527</v>
      </c>
      <c r="AA94" s="1">
        <f>IFNA(VLOOKUP(A94, 'Неочищенные данные'!A96:AI530, 35, False), 0)</f>
        <v>0</v>
      </c>
      <c r="AB94" s="1">
        <f t="shared" si="6"/>
        <v>0</v>
      </c>
    </row>
    <row r="95" ht="15.75" customHeight="1">
      <c r="A95" s="29" t="s">
        <v>123</v>
      </c>
      <c r="B95" s="33">
        <v>42633.0</v>
      </c>
      <c r="C95" s="29" t="s">
        <v>38</v>
      </c>
      <c r="D95" s="29">
        <f>IFNA(VLOOKUP(C95, 'Рейтинг'!$A$2:$C$22, 3, FALSE), VLOOKUP(C95, 'Рейтинг'!$B$2:$C$22, 2, FALSE))</f>
        <v>0.007</v>
      </c>
      <c r="E95" s="31">
        <f>IF(ISNUMBER('Неочищенные данные'!D97), 'Неочищенные данные'!D97 * 1000, SUBSTITUTE((SUBSTITUTE('Неочищенные данные'!D97, " ", "")), ",", ".") * 1000)</f>
        <v>2084999000</v>
      </c>
      <c r="F95" s="31">
        <f>IF(ISNUMBER('Неочищенные данные'!E97), 'Неочищенные данные'!E97 * 1000, SUBSTITUTE((SUBSTITUTE('Неочищенные данные'!E97, " ", "")), ",", ".") * 1000)</f>
        <v>15040161000</v>
      </c>
      <c r="G95" s="31">
        <f>IF(ISNUMBER('Неочищенные данные'!F97), 'Неочищенные данные'!F97 * 1000, SUBSTITUTE((SUBSTITUTE('Неочищенные данные'!F97, " ", "")), ",", ".") * 1000)</f>
        <v>17193733000</v>
      </c>
      <c r="H95" s="31">
        <f>IF(ISNUMBER('Неочищенные данные'!G97), 'Неочищенные данные'!G97 * 1000, SUBSTITUTE((SUBSTITUTE('Неочищенные данные'!G97, " ", "")), ",", ".") * 1000)</f>
        <v>0</v>
      </c>
      <c r="I95" s="31">
        <f>IF(ISNUMBER('Неочищенные данные'!H97), 'Неочищенные данные'!H97 * 1000, SUBSTITUTE((SUBSTITUTE('Неочищенные данные'!H97, " ", "")), ",", ".") * 1000)</f>
        <v>79000</v>
      </c>
      <c r="J95" s="31">
        <f>IF(ISNUMBER('Неочищенные данные'!I97), 'Неочищенные данные'!I97 * 1000, SUBSTITUTE((SUBSTITUTE('Неочищенные данные'!I97, " ", "")), ",", ".") * 1000)</f>
        <v>16600668000</v>
      </c>
      <c r="K95" s="31">
        <f>IF(ISNUMBER('Неочищенные данные'!J97), 'Неочищенные данные'!J97 * 1000, SUBSTITUTE((SUBSTITUTE('Неочищенные данные'!J97, " ", "")), ",", ".") * 1000)</f>
        <v>16107183000</v>
      </c>
      <c r="L95" s="31">
        <f>IF(ISNUMBER('Неочищенные данные'!K97), 'Неочищенные данные'!K97 * 1000, SUBSTITUTE((SUBSTITUTE('Неочищенные данные'!K97, " ", "")), ",", ".") * 1000)</f>
        <v>593065000</v>
      </c>
      <c r="M95" s="31">
        <f>IF(ISNUMBER('Неочищенные данные'!L97), 'Неочищенные данные'!L97 * 1000, SUBSTITUTE((SUBSTITUTE('Неочищенные данные'!L97, " ", "")), ",", ".") * 1000)</f>
        <v>109253000</v>
      </c>
      <c r="N95" s="31">
        <f>IF(ISNUMBER('Неочищенные данные'!M97), 'Неочищенные данные'!M97 * 1000, SUBSTITUTE((SUBSTITUTE('Неочищенные данные'!M97, " ", "")), ",", ".") * 1000)</f>
        <v>2001449000</v>
      </c>
      <c r="O95" s="31">
        <f>IF(ISNUMBER('Неочищенные данные'!N97), 'Неочищенные данные'!N97 * 1000, SUBSTITUTE((SUBSTITUTE('Неочищенные данные'!N97, " ", "")), ",", ".") * 1000)</f>
        <v>1424273000</v>
      </c>
      <c r="P95" s="1">
        <f>VLOOKUP(YEAR(B95), 'ИПЦ ГКС'!$B$5:$D$34, 3, TRUE)</f>
        <v>5.39</v>
      </c>
      <c r="Q95" s="32">
        <f>VLOOKUP(B95, RUONIA!A95:B2560, 2, FALSE)</f>
        <v>10.17</v>
      </c>
      <c r="R95" s="1">
        <f>VLOOKUP(B95, Treasury!$D$1:$G$3498, 2, FALSE)</f>
        <v>0.79</v>
      </c>
      <c r="S95" s="1">
        <f>VLOOKUP(B95, Treasury!$D$1:$G$3498, 3, FALSE)</f>
        <v>1.2</v>
      </c>
      <c r="T95" s="1">
        <f>VLOOKUP(B95, Treasury!$D$1:$G$3498, 4, FALSE)</f>
        <v>1.69</v>
      </c>
      <c r="U95" s="1">
        <f>VLOOKUP(B95, 'OFZ Yield'!$A:$M, 5, FALSE)</f>
        <v>9.17</v>
      </c>
      <c r="V95" s="1">
        <f>VLOOKUP(B95, 'OFZ Yield'!$A:$M, 7, FALSE)</f>
        <v>8.66</v>
      </c>
      <c r="W95" s="1">
        <f>VLOOKUP(B95, 'OFZ Yield'!$A:$M, 9, FALSE)</f>
        <v>8.32</v>
      </c>
      <c r="X95" s="1" t="str">
        <f>VLOOKUP(B95, IMOEX!$A$1:$B$3284, 2, FALSE)</f>
        <v>1.991,78</v>
      </c>
      <c r="Y95" s="1">
        <f t="shared" si="4"/>
        <v>0.1842175815</v>
      </c>
      <c r="Z95" s="1">
        <f t="shared" si="5"/>
        <v>27.99131293</v>
      </c>
      <c r="AA95" s="1">
        <f>IFNA(VLOOKUP(A95, 'Неочищенные данные'!A97:AI531, 35, False), 0)</f>
        <v>0</v>
      </c>
      <c r="AB95" s="1">
        <f t="shared" si="6"/>
        <v>0</v>
      </c>
    </row>
    <row r="96" ht="15.75" customHeight="1">
      <c r="A96" s="29" t="s">
        <v>123</v>
      </c>
      <c r="B96" s="33">
        <v>42243.0</v>
      </c>
      <c r="C96" s="29" t="s">
        <v>38</v>
      </c>
      <c r="D96" s="29">
        <f>IFNA(VLOOKUP(C96, 'Рейтинг'!$A$2:$C$22, 3, FALSE), VLOOKUP(C96, 'Рейтинг'!$B$2:$C$22, 2, FALSE))</f>
        <v>0.007</v>
      </c>
      <c r="E96" s="31">
        <f>IF(ISNUMBER('Неочищенные данные'!D98), 'Неочищенные данные'!D98 * 1000, SUBSTITUTE((SUBSTITUTE('Неочищенные данные'!D98, " ", "")), ",", ".") * 1000)</f>
        <v>68495000</v>
      </c>
      <c r="F96" s="31">
        <f>IF(ISNUMBER('Неочищенные данные'!E98), 'Неочищенные данные'!E98 * 1000, SUBSTITUTE((SUBSTITUTE('Неочищенные данные'!E98, " ", "")), ",", ".") * 1000)</f>
        <v>15287991000</v>
      </c>
      <c r="G96" s="31">
        <f>IF(ISNUMBER('Неочищенные данные'!F98), 'Неочищенные данные'!F98 * 1000, SUBSTITUTE((SUBSTITUTE('Неочищенные данные'!F98, " ", "")), ",", ".") * 1000)</f>
        <v>151414411000</v>
      </c>
      <c r="H96" s="31">
        <f>IF(ISNUMBER('Неочищенные данные'!G98), 'Неочищенные данные'!G98 * 1000, SUBSTITUTE((SUBSTITUTE('Неочищенные данные'!G98, " ", "")), ",", ".") * 1000)</f>
        <v>0</v>
      </c>
      <c r="I96" s="31">
        <f>IF(ISNUMBER('Неочищенные данные'!H98), 'Неочищенные данные'!H98 * 1000, SUBSTITUTE((SUBSTITUTE('Неочищенные данные'!H98, " ", "")), ",", ".") * 1000)</f>
        <v>248000</v>
      </c>
      <c r="J96" s="31">
        <f>IF(ISNUMBER('Неочищенные данные'!I98), 'Неочищенные данные'!I98 * 1000, SUBSTITUTE((SUBSTITUTE('Неочищенные данные'!I98, " ", "")), ",", ".") * 1000)</f>
        <v>14930300000</v>
      </c>
      <c r="K96" s="31">
        <f>IF(ISNUMBER('Неочищенные данные'!J98), 'Неочищенные данные'!J98 * 1000, SUBSTITUTE((SUBSTITUTE('Неочищенные данные'!J98, " ", "")), ",", ".") * 1000)</f>
        <v>14398024000</v>
      </c>
      <c r="L96" s="31">
        <f>IF(ISNUMBER('Неочищенные данные'!K98), 'Неочищенные данные'!K98 * 1000, SUBSTITUTE((SUBSTITUTE('Неочищенные данные'!K98, " ", "")), ",", ".") * 1000)</f>
        <v>484111000</v>
      </c>
      <c r="M96" s="31">
        <f>IF(ISNUMBER('Неочищенные данные'!L98), 'Неочищенные данные'!L98 * 1000, SUBSTITUTE((SUBSTITUTE('Неочищенные данные'!L98, " ", "")), ",", ".") * 1000)</f>
        <v>107545000</v>
      </c>
      <c r="N96" s="31">
        <f>IF(ISNUMBER('Неочищенные данные'!M98), 'Неочищенные данные'!M98 * 1000, SUBSTITUTE((SUBSTITUTE('Неочищенные данные'!M98, " ", "")), ",", ".") * 1000)</f>
        <v>2558449000</v>
      </c>
      <c r="O96" s="31">
        <f>IF(ISNUMBER('Неочищенные данные'!N98), 'Неочищенные данные'!N98 * 1000, SUBSTITUTE((SUBSTITUTE('Неочищенные данные'!N98, " ", "")), ",", ".") * 1000)</f>
        <v>3254872000</v>
      </c>
      <c r="P96" s="1">
        <f>VLOOKUP(YEAR(B96), 'ИПЦ ГКС'!$B$5:$D$34, 3, TRUE)</f>
        <v>12.91</v>
      </c>
      <c r="Q96" s="32">
        <f>VLOOKUP(B96, RUONIA!A96:B2561, 2, FALSE)</f>
        <v>11.21</v>
      </c>
      <c r="R96" s="1">
        <f>VLOOKUP(B96, Treasury!$D$1:$G$3498, 2, FALSE)</f>
        <v>0.68</v>
      </c>
      <c r="S96" s="1">
        <f>VLOOKUP(B96, Treasury!$D$1:$G$3498, 3, FALSE)</f>
        <v>1.49</v>
      </c>
      <c r="T96" s="1">
        <f>VLOOKUP(B96, Treasury!$D$1:$G$3498, 4, FALSE)</f>
        <v>2.18</v>
      </c>
      <c r="U96" s="1">
        <f>VLOOKUP(B96, 'OFZ Yield'!$A:$M, 5, FALSE)</f>
        <v>10.94</v>
      </c>
      <c r="V96" s="1">
        <f>VLOOKUP(B96, 'OFZ Yield'!$A:$M, 7, FALSE)</f>
        <v>11.95</v>
      </c>
      <c r="W96" s="1">
        <f>VLOOKUP(B96, 'OFZ Yield'!$A:$M, 9, FALSE)</f>
        <v>11.74</v>
      </c>
      <c r="X96" s="1" t="str">
        <f>VLOOKUP(B96, IMOEX!$A$1:$B$3284, 2, FALSE)</f>
        <v>1.695,22</v>
      </c>
      <c r="Y96" s="1">
        <f t="shared" si="4"/>
        <v>0.2221494657</v>
      </c>
      <c r="Z96" s="1">
        <f t="shared" si="5"/>
        <v>30.84065431</v>
      </c>
      <c r="AA96" s="1">
        <f>IFNA(VLOOKUP(A96, 'Неочищенные данные'!A98:AI532, 35, False), 0)</f>
        <v>0</v>
      </c>
      <c r="AB96" s="1">
        <f t="shared" si="6"/>
        <v>0</v>
      </c>
    </row>
    <row r="97" ht="15.75" customHeight="1">
      <c r="A97" s="29" t="s">
        <v>123</v>
      </c>
      <c r="B97" s="33">
        <v>39768.0</v>
      </c>
      <c r="C97" s="29" t="s">
        <v>38</v>
      </c>
      <c r="D97" s="29">
        <f>IFNA(VLOOKUP(C97, 'Рейтинг'!$A$2:$C$22, 3, FALSE), VLOOKUP(C97, 'Рейтинг'!$B$2:$C$22, 2, FALSE))</f>
        <v>0.007</v>
      </c>
      <c r="E97" s="31">
        <f>IF(ISNUMBER('Неочищенные данные'!D100), 'Неочищенные данные'!D100 * 1000, SUBSTITUTE((SUBSTITUTE('Неочищенные данные'!D100, " ", "")), ",", ".") * 1000)</f>
        <v>38996000</v>
      </c>
      <c r="F97" s="31">
        <f>IF(ISNUMBER('Неочищенные данные'!E100), 'Неочищенные данные'!E100 * 1000, SUBSTITUTE((SUBSTITUTE('Неочищенные данные'!E100, " ", "")), ",", ".") * 1000)</f>
        <v>2533497000</v>
      </c>
      <c r="G97" s="31">
        <f>IF(ISNUMBER('Неочищенные данные'!F100), 'Неочищенные данные'!F100 * 1000, SUBSTITUTE((SUBSTITUTE('Неочищенные данные'!F100, " ", "")), ",", ".") * 1000)</f>
        <v>2724946000</v>
      </c>
      <c r="H97" s="31">
        <f>IF(ISNUMBER('Неочищенные данные'!G100), 'Неочищенные данные'!G100 * 1000, SUBSTITUTE((SUBSTITUTE('Неочищенные данные'!G100, " ", "")), ",", ".") * 1000)</f>
        <v>0</v>
      </c>
      <c r="I97" s="31">
        <f>IF(ISNUMBER('Неочищенные данные'!H100), 'Неочищенные данные'!H100 * 1000, SUBSTITUTE((SUBSTITUTE('Неочищенные данные'!H100, " ", "")), ",", ".") * 1000)</f>
        <v>27193000</v>
      </c>
      <c r="J97" s="31">
        <f>IF(ISNUMBER('Неочищенные данные'!I100), 'Неочищенные данные'!I100 * 1000, SUBSTITUTE((SUBSTITUTE('Неочищенные данные'!I100, " ", "")), ",", ".") * 1000)</f>
        <v>2273386000</v>
      </c>
      <c r="K97" s="31">
        <f>IF(ISNUMBER('Неочищенные данные'!J100), 'Неочищенные данные'!J100 * 1000, SUBSTITUTE((SUBSTITUTE('Неочищенные данные'!J100, " ", "")), ",", ".") * 1000)</f>
        <v>2240834000</v>
      </c>
      <c r="L97" s="31">
        <f>IF(ISNUMBER('Неочищенные данные'!K100), 'Неочищенные данные'!K100 * 1000, SUBSTITUTE((SUBSTITUTE('Неочищенные данные'!K100, " ", "")), ",", ".") * 1000)</f>
        <v>451560000</v>
      </c>
      <c r="M97" s="31">
        <f>IF(ISNUMBER('Неочищенные данные'!L100), 'Неочищенные данные'!L100 * 1000, SUBSTITUTE((SUBSTITUTE('Неочищенные данные'!L100, " ", "")), ",", ".") * 1000)</f>
        <v>90644000</v>
      </c>
      <c r="N97" s="31">
        <f>IF(ISNUMBER('Неочищенные данные'!M100), 'Неочищенные данные'!M100 * 1000, SUBSTITUTE((SUBSTITUTE('Неочищенные данные'!M100, " ", "")), ",", ".") * 1000)</f>
        <v>0</v>
      </c>
      <c r="O97" s="31">
        <f>IF(ISNUMBER('Неочищенные данные'!N100), 'Неочищенные данные'!N100 * 1000, SUBSTITUTE((SUBSTITUTE('Неочищенные данные'!N100, " ", "")), ",", ".") * 1000)</f>
        <v>0</v>
      </c>
      <c r="P97" s="1">
        <f>VLOOKUP(YEAR(B97), 'ИПЦ ГКС'!$B$5:$D$34, 3, TRUE)</f>
        <v>13.28</v>
      </c>
      <c r="Q97" s="1" t="str">
        <f>VLOOKUP(B97, RUONIA!A98:B2563, 2, FALSE)</f>
        <v>#N/A</v>
      </c>
      <c r="R97" s="1" t="str">
        <f>VLOOKUP(B97, Treasury!$D$1:$G$3498, 2, FALSE)</f>
        <v>#N/A</v>
      </c>
      <c r="S97" s="1" t="str">
        <f>VLOOKUP(B97, Treasury!$D$1:$G$3498, 3, FALSE)</f>
        <v>#N/A</v>
      </c>
      <c r="T97" s="1" t="str">
        <f>VLOOKUP(B97, Treasury!$D$1:$G$3498, 4, FALSE)</f>
        <v>#N/A</v>
      </c>
      <c r="U97" s="1" t="str">
        <f>VLOOKUP(B97, 'OFZ Yield'!$A:$M, 5, FALSE)</f>
        <v>#N/A</v>
      </c>
      <c r="V97" s="1" t="str">
        <f>VLOOKUP(B97, 'OFZ Yield'!$A:$M, 7, FALSE)</f>
        <v>#N/A</v>
      </c>
      <c r="W97" s="1" t="str">
        <f>VLOOKUP(B97, 'OFZ Yield'!$A:$M, 9, FALSE)</f>
        <v>#N/A</v>
      </c>
      <c r="X97" s="1" t="str">
        <f>VLOOKUP(B97, IMOEX!$A$1:$B$3284, 2, FALSE)</f>
        <v>#N/A</v>
      </c>
      <c r="Y97" s="1">
        <f t="shared" si="4"/>
        <v>0.200735229</v>
      </c>
      <c r="Z97" s="1">
        <f t="shared" si="5"/>
        <v>5.0345159</v>
      </c>
      <c r="AA97" s="1">
        <f>IFNA(VLOOKUP(A97, 'Неочищенные данные'!A100:AI534, 35, False), 0)</f>
        <v>0</v>
      </c>
      <c r="AB97" s="1">
        <f t="shared" si="6"/>
        <v>0</v>
      </c>
    </row>
    <row r="98" ht="15.75" customHeight="1">
      <c r="A98" s="29" t="s">
        <v>130</v>
      </c>
      <c r="B98" s="33">
        <v>44028.0</v>
      </c>
      <c r="C98" s="29" t="s">
        <v>30</v>
      </c>
      <c r="D98" s="29">
        <f>IFNA(VLOOKUP(C98, 'Рейтинг'!$A$2:$C$22, 3, FALSE), VLOOKUP(C98, 'Рейтинг'!$B$2:$C$22, 2, FALSE))</f>
        <v>0.004</v>
      </c>
      <c r="E98" s="31">
        <f>IF(ISNUMBER('Неочищенные данные'!D101), 'Неочищенные данные'!D101 * 1000, SUBSTITUTE((SUBSTITUTE('Неочищенные данные'!D101, " ", "")), ",", ".") * 1000)</f>
        <v>80639000</v>
      </c>
      <c r="F98" s="31">
        <f>IF(ISNUMBER('Неочищенные данные'!E101), 'Неочищенные данные'!E101 * 1000, SUBSTITUTE((SUBSTITUTE('Неочищенные данные'!E101, " ", "")), ",", ".") * 1000)</f>
        <v>45213873000</v>
      </c>
      <c r="G98" s="31">
        <f>IF(ISNUMBER('Неочищенные данные'!F101), 'Неочищенные данные'!F101 * 1000, SUBSTITUTE((SUBSTITUTE('Неочищенные данные'!F101, " ", "")), ",", ".") * 1000)</f>
        <v>45364114000</v>
      </c>
      <c r="H98" s="31">
        <f>IF(ISNUMBER('Неочищенные данные'!G101), 'Неочищенные данные'!G101 * 1000, SUBSTITUTE((SUBSTITUTE('Неочищенные данные'!G101, " ", "")), ",", ".") * 1000)</f>
        <v>0</v>
      </c>
      <c r="I98" s="31">
        <f>IF(ISNUMBER('Неочищенные данные'!H101), 'Неочищенные данные'!H101 * 1000, SUBSTITUTE((SUBSTITUTE('Неочищенные данные'!H101, " ", "")), ",", ".") * 1000)</f>
        <v>240000</v>
      </c>
      <c r="J98" s="31">
        <f>IF(ISNUMBER('Неочищенные данные'!I101), 'Неочищенные данные'!I101 * 1000, SUBSTITUTE((SUBSTITUTE('Неочищенные данные'!I101, " ", "")), ",", ".") * 1000)</f>
        <v>28823123000</v>
      </c>
      <c r="K98" s="31">
        <f>IF(ISNUMBER('Неочищенные данные'!J101), 'Неочищенные данные'!J101 * 1000, SUBSTITUTE((SUBSTITUTE('Неочищенные данные'!J101, " ", "")), ",", ".") * 1000)</f>
        <v>27737533000</v>
      </c>
      <c r="L98" s="31">
        <f>IF(ISNUMBER('Неочищенные данные'!K101), 'Неочищенные данные'!K101 * 1000, SUBSTITUTE((SUBSTITUTE('Неочищенные данные'!K101, " ", "")), ",", ".") * 1000)</f>
        <v>16540991000</v>
      </c>
      <c r="M98" s="31">
        <f>IF(ISNUMBER('Неочищенные данные'!L101), 'Неочищенные данные'!L101 * 1000, SUBSTITUTE((SUBSTITUTE('Неочищенные данные'!L101, " ", "")), ",", ".") * 1000)</f>
        <v>779107000</v>
      </c>
      <c r="N98" s="31">
        <f>IF(ISNUMBER('Неочищенные данные'!M101), 'Неочищенные данные'!M101 * 1000, SUBSTITUTE((SUBSTITUTE('Неочищенные данные'!M101, " ", "")), ",", ".") * 1000)</f>
        <v>315932000</v>
      </c>
      <c r="O98" s="31">
        <f>IF(ISNUMBER('Неочищенные данные'!N101), 'Неочищенные данные'!N101 * 1000, SUBSTITUTE((SUBSTITUTE('Неочищенные данные'!N101, " ", "")), ",", ".") * 1000)</f>
        <v>324103000</v>
      </c>
      <c r="P98" s="1">
        <f>VLOOKUP(YEAR(B98), 'ИПЦ ГКС'!$B$5:$D$34, 3, TRUE)</f>
        <v>2.4</v>
      </c>
      <c r="Q98" s="32">
        <f>VLOOKUP(B98, RUONIA!A99:B2564, 2, FALSE)</f>
        <v>4.13</v>
      </c>
      <c r="R98" s="1">
        <f>VLOOKUP(B98, Treasury!$D$1:$G$3498, 2, FALSE)</f>
        <v>0.16</v>
      </c>
      <c r="S98" s="1">
        <f>VLOOKUP(B98, Treasury!$D$1:$G$3498, 3, FALSE)</f>
        <v>0.28</v>
      </c>
      <c r="T98" s="1">
        <f>VLOOKUP(B98, Treasury!$D$1:$G$3498, 4, FALSE)</f>
        <v>0.62</v>
      </c>
      <c r="U98" s="1">
        <f>VLOOKUP(B98, 'OFZ Yield'!$A:$M, 5, FALSE)</f>
        <v>4.2</v>
      </c>
      <c r="V98" s="1">
        <f>VLOOKUP(B98, 'OFZ Yield'!$A:$M, 7, FALSE)</f>
        <v>4.66</v>
      </c>
      <c r="W98" s="1">
        <f>VLOOKUP(B98, 'OFZ Yield'!$A:$M, 9, FALSE)</f>
        <v>5.55</v>
      </c>
      <c r="X98" s="1" t="str">
        <f>VLOOKUP(B98, IMOEX!$A$1:$B$3284, 2, FALSE)</f>
        <v>2.760,01</v>
      </c>
      <c r="Y98" s="1">
        <f t="shared" si="4"/>
        <v>0.04710159143</v>
      </c>
      <c r="Z98" s="1">
        <f t="shared" si="5"/>
        <v>1.742526974</v>
      </c>
      <c r="AA98" s="1">
        <f>IFNA(VLOOKUP(A98, 'Неочищенные данные'!A101:AI535, 35, False), 0)</f>
        <v>1</v>
      </c>
      <c r="AB98" s="1">
        <f t="shared" si="6"/>
        <v>0</v>
      </c>
    </row>
    <row r="99" ht="15.75" customHeight="1">
      <c r="A99" s="29" t="s">
        <v>130</v>
      </c>
      <c r="B99" s="33">
        <v>43684.0</v>
      </c>
      <c r="C99" s="29" t="s">
        <v>30</v>
      </c>
      <c r="D99" s="29">
        <f>IFNA(VLOOKUP(C99, 'Рейтинг'!$A$2:$C$22, 3, FALSE), VLOOKUP(C99, 'Рейтинг'!$B$2:$C$22, 2, FALSE))</f>
        <v>0.004</v>
      </c>
      <c r="E99" s="31">
        <f>IF(ISNUMBER('Неочищенные данные'!D102), 'Неочищенные данные'!D102 * 1000, SUBSTITUTE((SUBSTITUTE('Неочищенные данные'!D102, " ", "")), ",", ".") * 1000)</f>
        <v>738512000</v>
      </c>
      <c r="F99" s="31">
        <f>IF(ISNUMBER('Неочищенные данные'!E102), 'Неочищенные данные'!E102 * 1000, SUBSTITUTE((SUBSTITUTE('Неочищенные данные'!E102, " ", "")), ",", ".") * 1000)</f>
        <v>41212076000</v>
      </c>
      <c r="G99" s="31">
        <f>IF(ISNUMBER('Неочищенные данные'!F102), 'Неочищенные данные'!F102 * 1000, SUBSTITUTE((SUBSTITUTE('Неочищенные данные'!F102, " ", "")), ",", ".") * 1000)</f>
        <v>42030503000</v>
      </c>
      <c r="H99" s="31">
        <f>IF(ISNUMBER('Неочищенные данные'!G102), 'Неочищенные данные'!G102 * 1000, SUBSTITUTE((SUBSTITUTE('Неочищенные данные'!G102, " ", "")), ",", ".") * 1000)</f>
        <v>0</v>
      </c>
      <c r="I99" s="31">
        <f>IF(ISNUMBER('Неочищенные данные'!H102), 'Неочищенные данные'!H102 * 1000, SUBSTITUTE((SUBSTITUTE('Неочищенные данные'!H102, " ", "")), ",", ".") * 1000)</f>
        <v>398000</v>
      </c>
      <c r="J99" s="31">
        <f>IF(ISNUMBER('Неочищенные данные'!I102), 'Неочищенные данные'!I102 * 1000, SUBSTITUTE((SUBSTITUTE('Неочищенные данные'!I102, " ", "")), ",", ".") * 1000)</f>
        <v>25553251000</v>
      </c>
      <c r="K99" s="31">
        <f>IF(ISNUMBER('Неочищенные данные'!J102), 'Неочищенные данные'!J102 * 1000, SUBSTITUTE((SUBSTITUTE('Неочищенные данные'!J102, " ", "")), ",", ".") * 1000)</f>
        <v>24541478000</v>
      </c>
      <c r="L99" s="31">
        <f>IF(ISNUMBER('Неочищенные данные'!K102), 'Неочищенные данные'!K102 * 1000, SUBSTITUTE((SUBSTITUTE('Неочищенные данные'!K102, " ", "")), ",", ".") * 1000)</f>
        <v>16477252000</v>
      </c>
      <c r="M99" s="31">
        <f>IF(ISNUMBER('Неочищенные данные'!L102), 'Неочищенные данные'!L102 * 1000, SUBSTITUTE((SUBSTITUTE('Неочищенные данные'!L102, " ", "")), ",", ".") * 1000)</f>
        <v>274704000</v>
      </c>
      <c r="N99" s="31">
        <f>IF(ISNUMBER('Неочищенные данные'!M102), 'Неочищенные данные'!M102 * 1000, SUBSTITUTE((SUBSTITUTE('Неочищенные данные'!M102, " ", "")), ",", ".") * 1000)</f>
        <v>259962000</v>
      </c>
      <c r="O99" s="31">
        <f>IF(ISNUMBER('Неочищенные данные'!N102), 'Неочищенные данные'!N102 * 1000, SUBSTITUTE((SUBSTITUTE('Неочищенные данные'!N102, " ", "")), ",", ".") * 1000)</f>
        <v>288378000</v>
      </c>
      <c r="P99" s="1">
        <f>VLOOKUP(YEAR(B99), 'ИПЦ ГКС'!$B$5:$D$34, 3, TRUE)</f>
        <v>3.04</v>
      </c>
      <c r="Q99" s="32">
        <f>VLOOKUP(B99, RUONIA!A100:B2565, 2, FALSE)</f>
        <v>7.1</v>
      </c>
      <c r="R99" s="1">
        <f>VLOOKUP(B99, Treasury!$D$1:$G$3498, 2, FALSE)</f>
        <v>1.59</v>
      </c>
      <c r="S99" s="1">
        <f>VLOOKUP(B99, Treasury!$D$1:$G$3498, 3, FALSE)</f>
        <v>1.52</v>
      </c>
      <c r="T99" s="1">
        <f>VLOOKUP(B99, Treasury!$D$1:$G$3498, 4, FALSE)</f>
        <v>1.71</v>
      </c>
      <c r="U99" s="1">
        <f>VLOOKUP(B99, 'OFZ Yield'!$A:$M, 5, FALSE)</f>
        <v>6.84</v>
      </c>
      <c r="V99" s="1">
        <f>VLOOKUP(B99, 'OFZ Yield'!$A:$M, 7, FALSE)</f>
        <v>7.01</v>
      </c>
      <c r="W99" s="1">
        <f>VLOOKUP(B99, 'OFZ Yield'!$A:$M, 9, FALSE)</f>
        <v>7.22</v>
      </c>
      <c r="X99" s="1" t="str">
        <f>VLOOKUP(B99, IMOEX!$A$1:$B$3284, 2, FALSE)</f>
        <v>2.674,98</v>
      </c>
      <c r="Y99" s="1">
        <f t="shared" si="4"/>
        <v>0.01667171201</v>
      </c>
      <c r="Z99" s="1">
        <f t="shared" si="5"/>
        <v>1.550819943</v>
      </c>
      <c r="AA99" s="1">
        <f>IFNA(VLOOKUP(A99, 'Неочищенные данные'!A102:AI536, 35, False), 0)</f>
        <v>1</v>
      </c>
      <c r="AB99" s="1">
        <f t="shared" si="6"/>
        <v>0</v>
      </c>
    </row>
    <row r="100" ht="15.75" customHeight="1">
      <c r="A100" s="29" t="s">
        <v>130</v>
      </c>
      <c r="B100" s="33">
        <v>43328.0</v>
      </c>
      <c r="C100" s="29" t="s">
        <v>30</v>
      </c>
      <c r="D100" s="29">
        <f>IFNA(VLOOKUP(C100, 'Рейтинг'!$A$2:$C$22, 3, FALSE), VLOOKUP(C100, 'Рейтинг'!$B$2:$C$22, 2, FALSE))</f>
        <v>0.004</v>
      </c>
      <c r="E100" s="31">
        <f>IF(ISNUMBER('Неочищенные данные'!D103), 'Неочищенные данные'!D103 * 1000, SUBSTITUTE((SUBSTITUTE('Неочищенные данные'!D103, " ", "")), ",", ".") * 1000)</f>
        <v>1989224000</v>
      </c>
      <c r="F100" s="31">
        <f>IF(ISNUMBER('Неочищенные данные'!E103), 'Неочищенные данные'!E103 * 1000, SUBSTITUTE((SUBSTITUTE('Неочищенные данные'!E103, " ", "")), ",", ".") * 1000)</f>
        <v>35679080000</v>
      </c>
      <c r="G100" s="31">
        <f>IF(ISNUMBER('Неочищенные данные'!F103), 'Неочищенные данные'!F103 * 1000, SUBSTITUTE((SUBSTITUTE('Неочищенные данные'!F103, " ", "")), ",", ".") * 1000)</f>
        <v>37688194000</v>
      </c>
      <c r="H100" s="31">
        <f>IF(ISNUMBER('Неочищенные данные'!G103), 'Неочищенные данные'!G103 * 1000, SUBSTITUTE((SUBSTITUTE('Неочищенные данные'!G103, " ", "")), ",", ".") * 1000)</f>
        <v>0</v>
      </c>
      <c r="I100" s="31">
        <f>IF(ISNUMBER('Неочищенные данные'!H103), 'Неочищенные данные'!H103 * 1000, SUBSTITUTE((SUBSTITUTE('Неочищенные данные'!H103, " ", "")), ",", ".") * 1000)</f>
        <v>195000</v>
      </c>
      <c r="J100" s="31">
        <f>IF(ISNUMBER('Неочищенные данные'!I103), 'Неочищенные данные'!I103 * 1000, SUBSTITUTE((SUBSTITUTE('Неочищенные данные'!I103, " ", "")), ",", ".") * 1000)</f>
        <v>23747720000</v>
      </c>
      <c r="K100" s="31">
        <f>IF(ISNUMBER('Неочищенные данные'!J103), 'Неочищенные данные'!J103 * 1000, SUBSTITUTE((SUBSTITUTE('Неочищенные данные'!J103, " ", "")), ",", ".") * 1000)</f>
        <v>22793255000</v>
      </c>
      <c r="L100" s="31">
        <f>IF(ISNUMBER('Неочищенные данные'!K103), 'Неочищенные данные'!K103 * 1000, SUBSTITUTE((SUBSTITUTE('Неочищенные данные'!K103, " ", "")), ",", ".") * 1000)</f>
        <v>13940474000</v>
      </c>
      <c r="M100" s="31">
        <f>IF(ISNUMBER('Неочищенные данные'!L103), 'Неочищенные данные'!L103 * 1000, SUBSTITUTE((SUBSTITUTE('Неочищенные данные'!L103, " ", "")), ",", ".") * 1000)</f>
        <v>1096050000</v>
      </c>
      <c r="N100" s="31">
        <f>IF(ISNUMBER('Неочищенные данные'!M103), 'Неочищенные данные'!M103 * 1000, SUBSTITUTE((SUBSTITUTE('Неочищенные данные'!M103, " ", "")), ",", ".") * 1000)</f>
        <v>318389000</v>
      </c>
      <c r="O100" s="31">
        <f>IF(ISNUMBER('Неочищенные данные'!N103), 'Неочищенные данные'!N103 * 1000, SUBSTITUTE((SUBSTITUTE('Неочищенные данные'!N103, " ", "")), ",", ".") * 1000)</f>
        <v>238297000</v>
      </c>
      <c r="P100" s="1">
        <f>VLOOKUP(YEAR(B100), 'ИПЦ ГКС'!$B$5:$D$34, 3, TRUE)</f>
        <v>4.26</v>
      </c>
      <c r="Q100" s="32">
        <f>VLOOKUP(B100, RUONIA!A101:B2566, 2, FALSE)</f>
        <v>7.08</v>
      </c>
      <c r="R100" s="1">
        <f>VLOOKUP(B100, Treasury!$D$1:$G$3498, 2, FALSE)</f>
        <v>2.63</v>
      </c>
      <c r="S100" s="1">
        <f>VLOOKUP(B100, Treasury!$D$1:$G$3498, 3, FALSE)</f>
        <v>2.75</v>
      </c>
      <c r="T100" s="1">
        <f>VLOOKUP(B100, Treasury!$D$1:$G$3498, 4, FALSE)</f>
        <v>2.87</v>
      </c>
      <c r="U100" s="1">
        <f>VLOOKUP(B100, 'OFZ Yield'!$A:$M, 5, FALSE)</f>
        <v>7.54</v>
      </c>
      <c r="V100" s="1">
        <f>VLOOKUP(B100, 'OFZ Yield'!$A:$M, 7, FALSE)</f>
        <v>8.17</v>
      </c>
      <c r="W100" s="1">
        <f>VLOOKUP(B100, 'OFZ Yield'!$A:$M, 9, FALSE)</f>
        <v>8.55</v>
      </c>
      <c r="X100" s="1" t="str">
        <f>VLOOKUP(B100, IMOEX!$A$1:$B$3284, 2, FALSE)</f>
        <v>2.261,09</v>
      </c>
      <c r="Y100" s="1">
        <f t="shared" si="4"/>
        <v>0.07862358195</v>
      </c>
      <c r="Z100" s="1">
        <f t="shared" si="5"/>
        <v>1.70350879</v>
      </c>
      <c r="AA100" s="1">
        <f>IFNA(VLOOKUP(A100, 'Неочищенные данные'!A103:AI537, 35, False), 0)</f>
        <v>1</v>
      </c>
      <c r="AB100" s="1">
        <f t="shared" si="6"/>
        <v>0</v>
      </c>
    </row>
    <row r="101" ht="15.75" customHeight="1">
      <c r="A101" s="29" t="s">
        <v>130</v>
      </c>
      <c r="B101" s="33">
        <v>43256.0</v>
      </c>
      <c r="C101" s="29" t="s">
        <v>30</v>
      </c>
      <c r="D101" s="29">
        <f>IFNA(VLOOKUP(C101, 'Рейтинг'!$A$2:$C$22, 3, FALSE), VLOOKUP(C101, 'Рейтинг'!$B$2:$C$22, 2, FALSE))</f>
        <v>0.004</v>
      </c>
      <c r="E101" s="31">
        <f>IF(ISNUMBER('Неочищенные данные'!D104), 'Неочищенные данные'!D104 * 1000, SUBSTITUTE((SUBSTITUTE('Неочищенные данные'!D104, " ", "")), ",", ".") * 1000)</f>
        <v>2745619000</v>
      </c>
      <c r="F101" s="31">
        <f>IF(ISNUMBER('Неочищенные данные'!E104), 'Неочищенные данные'!E104 * 1000, SUBSTITUTE((SUBSTITUTE('Неочищенные данные'!E104, " ", "")), ",", ".") * 1000)</f>
        <v>32392772000</v>
      </c>
      <c r="G101" s="31">
        <f>IF(ISNUMBER('Неочищенные данные'!F104), 'Неочищенные данные'!F104 * 1000, SUBSTITUTE((SUBSTITUTE('Неочищенные данные'!F104, " ", "")), ",", ".") * 1000)</f>
        <v>36403033000</v>
      </c>
      <c r="H101" s="31">
        <f>IF(ISNUMBER('Неочищенные данные'!G104), 'Неочищенные данные'!G104 * 1000, SUBSTITUTE((SUBSTITUTE('Неочищенные данные'!G104, " ", "")), ",", ".") * 1000)</f>
        <v>0</v>
      </c>
      <c r="I101" s="31">
        <f>IF(ISNUMBER('Неочищенные данные'!H104), 'Неочищенные данные'!H104 * 1000, SUBSTITUTE((SUBSTITUTE('Неочищенные данные'!H104, " ", "")), ",", ".") * 1000)</f>
        <v>266000</v>
      </c>
      <c r="J101" s="31">
        <f>IF(ISNUMBER('Неочищенные данные'!I104), 'Неочищенные данные'!I104 * 1000, SUBSTITUTE((SUBSTITUTE('Неочищенные данные'!I104, " ", "")), ",", ".") * 1000)</f>
        <v>23558609000</v>
      </c>
      <c r="K101" s="31">
        <f>IF(ISNUMBER('Неочищенные данные'!J104), 'Неочищенные данные'!J104 * 1000, SUBSTITUTE((SUBSTITUTE('Неочищенные данные'!J104, " ", "")), ",", ".") * 1000)</f>
        <v>22737707000</v>
      </c>
      <c r="L101" s="31">
        <f>IF(ISNUMBER('Неочищенные данные'!K104), 'Неочищенные данные'!K104 * 1000, SUBSTITUTE((SUBSTITUTE('Неочищенные данные'!K104, " ", "")), ",", ".") * 1000)</f>
        <v>12844424000</v>
      </c>
      <c r="M101" s="31">
        <f>IF(ISNUMBER('Неочищенные данные'!L104), 'Неочищенные данные'!L104 * 1000, SUBSTITUTE((SUBSTITUTE('Неочищенные данные'!L104, " ", "")), ",", ".") * 1000)</f>
        <v>779442000</v>
      </c>
      <c r="N101" s="31">
        <f>IF(ISNUMBER('Неочищенные данные'!M104), 'Неочищенные данные'!M104 * 1000, SUBSTITUTE((SUBSTITUTE('Неочищенные данные'!M104, " ", "")), ",", ".") * 1000)</f>
        <v>398833000</v>
      </c>
      <c r="O101" s="31">
        <f>IF(ISNUMBER('Неочищенные данные'!N104), 'Неочищенные данные'!N104 * 1000, SUBSTITUTE((SUBSTITUTE('Неочищенные данные'!N104, " ", "")), ",", ".") * 1000)</f>
        <v>237601000</v>
      </c>
      <c r="P101" s="1">
        <f>VLOOKUP(YEAR(B101), 'ИПЦ ГКС'!$B$5:$D$34, 3, TRUE)</f>
        <v>4.26</v>
      </c>
      <c r="Q101" s="32">
        <f>VLOOKUP(B101, RUONIA!A102:B2567, 2, FALSE)</f>
        <v>6.75</v>
      </c>
      <c r="R101" s="1">
        <f>VLOOKUP(B101, Treasury!$D$1:$G$3498, 2, FALSE)</f>
        <v>2.49</v>
      </c>
      <c r="S101" s="1">
        <f>VLOOKUP(B101, Treasury!$D$1:$G$3498, 3, FALSE)</f>
        <v>2.76</v>
      </c>
      <c r="T101" s="1">
        <f>VLOOKUP(B101, Treasury!$D$1:$G$3498, 4, FALSE)</f>
        <v>2.92</v>
      </c>
      <c r="U101" s="1">
        <f>VLOOKUP(B101, 'OFZ Yield'!$A:$M, 5, FALSE)</f>
        <v>6.68</v>
      </c>
      <c r="V101" s="1">
        <f>VLOOKUP(B101, 'OFZ Yield'!$A:$M, 7, FALSE)</f>
        <v>6.87</v>
      </c>
      <c r="W101" s="1">
        <f>VLOOKUP(B101, 'OFZ Yield'!$A:$M, 9, FALSE)</f>
        <v>7.23</v>
      </c>
      <c r="X101" s="1" t="str">
        <f>VLOOKUP(B101, IMOEX!$A$1:$B$3284, 2, FALSE)</f>
        <v>2.318,23</v>
      </c>
      <c r="Y101" s="1">
        <f t="shared" si="4"/>
        <v>0.06068329728</v>
      </c>
      <c r="Z101" s="1">
        <f t="shared" si="5"/>
        <v>1.834150679</v>
      </c>
      <c r="AA101" s="1">
        <f>IFNA(VLOOKUP(A101, 'Неочищенные данные'!A104:AI538, 35, False), 0)</f>
        <v>1</v>
      </c>
      <c r="AB101" s="1">
        <f t="shared" si="6"/>
        <v>0</v>
      </c>
    </row>
    <row r="102" ht="15.75" customHeight="1">
      <c r="A102" s="29" t="s">
        <v>130</v>
      </c>
      <c r="B102" s="33">
        <v>42958.0</v>
      </c>
      <c r="C102" s="29" t="s">
        <v>30</v>
      </c>
      <c r="D102" s="29">
        <f>IFNA(VLOOKUP(C102, 'Рейтинг'!$A$2:$C$22, 3, FALSE), VLOOKUP(C102, 'Рейтинг'!$B$2:$C$22, 2, FALSE))</f>
        <v>0.004</v>
      </c>
      <c r="E102" s="31">
        <f>IF(ISNUMBER('Неочищенные данные'!D105), 'Неочищенные данные'!D105 * 1000, SUBSTITUTE((SUBSTITUTE('Неочищенные данные'!D105, " ", "")), ",", ".") * 1000)</f>
        <v>1669891000</v>
      </c>
      <c r="F102" s="31">
        <f>IF(ISNUMBER('Неочищенные данные'!E105), 'Неочищенные данные'!E105 * 1000, SUBSTITUTE((SUBSTITUTE('Неочищенные данные'!E105, " ", "")), ",", ".") * 1000)</f>
        <v>12311936000</v>
      </c>
      <c r="G102" s="31">
        <f>IF(ISNUMBER('Неочищенные данные'!F105), 'Неочищенные данные'!F105 * 1000, SUBSTITUTE((SUBSTITUTE('Неочищенные данные'!F105, " ", "")), ",", ".") * 1000)</f>
        <v>34042223000</v>
      </c>
      <c r="H102" s="31">
        <f>IF(ISNUMBER('Неочищенные данные'!G105), 'Неочищенные данные'!G105 * 1000, SUBSTITUTE((SUBSTITUTE('Неочищенные данные'!G105, " ", "")), ",", ".") * 1000)</f>
        <v>0</v>
      </c>
      <c r="I102" s="31">
        <f>IF(ISNUMBER('Неочищенные данные'!H105), 'Неочищенные данные'!H105 * 1000, SUBSTITUTE((SUBSTITUTE('Неочищенные данные'!H105, " ", "")), ",", ".") * 1000)</f>
        <v>187000</v>
      </c>
      <c r="J102" s="31">
        <f>IF(ISNUMBER('Неочищенные данные'!I105), 'Неочищенные данные'!I105 * 1000, SUBSTITUTE((SUBSTITUTE('Неочищенные данные'!I105, " ", "")), ",", ".") * 1000)</f>
        <v>21435834000</v>
      </c>
      <c r="K102" s="31">
        <f>IF(ISNUMBER('Неочищенные данные'!J105), 'Неочищенные данные'!J105 * 1000, SUBSTITUTE((SUBSTITUTE('Неочищенные данные'!J105, " ", "")), ",", ".") * 1000)</f>
        <v>20674692000</v>
      </c>
      <c r="L102" s="31">
        <f>IF(ISNUMBER('Неочищенные данные'!K105), 'Неочищенные данные'!K105 * 1000, SUBSTITUTE((SUBSTITUTE('Неочищенные данные'!K105, " ", "")), ",", ".") * 1000)</f>
        <v>12606389000</v>
      </c>
      <c r="M102" s="31">
        <f>IF(ISNUMBER('Неочищенные данные'!L105), 'Неочищенные данные'!L105 * 1000, SUBSTITUTE((SUBSTITUTE('Неочищенные данные'!L105, " ", "")), ",", ".") * 1000)</f>
        <v>1732152000</v>
      </c>
      <c r="N102" s="31">
        <f>IF(ISNUMBER('Неочищенные данные'!M105), 'Неочищенные данные'!M105 * 1000, SUBSTITUTE((SUBSTITUTE('Неочищенные данные'!M105, " ", "")), ",", ".") * 1000)</f>
        <v>1301373000</v>
      </c>
      <c r="O102" s="31">
        <f>IF(ISNUMBER('Неочищенные данные'!N105), 'Неочищенные данные'!N105 * 1000, SUBSTITUTE((SUBSTITUTE('Неочищенные данные'!N105, " ", "")), ",", ".") * 1000)</f>
        <v>905362000</v>
      </c>
      <c r="P102" s="1">
        <f>VLOOKUP(YEAR(B102), 'ИПЦ ГКС'!$B$5:$D$34, 3, TRUE)</f>
        <v>2.51</v>
      </c>
      <c r="Q102" s="32">
        <f>VLOOKUP(B102, RUONIA!A103:B2568, 2, FALSE)</f>
        <v>8.35</v>
      </c>
      <c r="R102" s="1">
        <f>VLOOKUP(B102, Treasury!$D$1:$G$3498, 2, FALSE)</f>
        <v>1.3</v>
      </c>
      <c r="S102" s="1">
        <f>VLOOKUP(B102, Treasury!$D$1:$G$3498, 3, FALSE)</f>
        <v>1.74</v>
      </c>
      <c r="T102" s="1">
        <f>VLOOKUP(B102, Treasury!$D$1:$G$3498, 4, FALSE)</f>
        <v>2.19</v>
      </c>
      <c r="U102" s="1">
        <f>VLOOKUP(B102, 'OFZ Yield'!$A:$M, 5, FALSE)</f>
        <v>7.88</v>
      </c>
      <c r="V102" s="1">
        <f>VLOOKUP(B102, 'OFZ Yield'!$A:$M, 7, FALSE)</f>
        <v>7.92</v>
      </c>
      <c r="W102" s="1">
        <f>VLOOKUP(B102, 'OFZ Yield'!$A:$M, 9, FALSE)</f>
        <v>7.8</v>
      </c>
      <c r="X102" s="1" t="str">
        <f>VLOOKUP(B102, IMOEX!$A$1:$B$3284, 2, FALSE)</f>
        <v>1.944,83</v>
      </c>
      <c r="Y102" s="1">
        <f t="shared" si="4"/>
        <v>0.1374027091</v>
      </c>
      <c r="Z102" s="1">
        <f t="shared" si="5"/>
        <v>1.700394459</v>
      </c>
      <c r="AA102" s="1">
        <f>IFNA(VLOOKUP(A102, 'Неочищенные данные'!A105:AI539, 35, False), 0)</f>
        <v>1</v>
      </c>
      <c r="AB102" s="1">
        <f t="shared" si="6"/>
        <v>0</v>
      </c>
    </row>
    <row r="103" ht="15.75" customHeight="1">
      <c r="A103" s="29" t="s">
        <v>130</v>
      </c>
      <c r="B103" s="33">
        <v>42593.0</v>
      </c>
      <c r="C103" s="29" t="s">
        <v>36</v>
      </c>
      <c r="D103" s="29">
        <f>IFNA(VLOOKUP(C103, 'Рейтинг'!$A$2:$C$22, 3, FALSE), VLOOKUP(C103, 'Рейтинг'!$B$2:$C$22, 2, FALSE))</f>
        <v>0</v>
      </c>
      <c r="E103" s="31">
        <f>IF(ISNUMBER('Неочищенные данные'!D106), 'Неочищенные данные'!D106 * 1000, SUBSTITUTE((SUBSTITUTE('Неочищенные данные'!D106, " ", "")), ",", ".") * 1000)</f>
        <v>289651000</v>
      </c>
      <c r="F103" s="31">
        <f>IF(ISNUMBER('Неочищенные данные'!E106), 'Неочищенные данные'!E106 * 1000, SUBSTITUTE((SUBSTITUTE('Неочищенные данные'!E106, " ", "")), ",", ".") * 1000)</f>
        <v>30065348000</v>
      </c>
      <c r="G103" s="31">
        <f>IF(ISNUMBER('Неочищенные данные'!F106), 'Неочищенные данные'!F106 * 1000, SUBSTITUTE((SUBSTITUTE('Неочищенные данные'!F106, " ", "")), ",", ".") * 1000)</f>
        <v>33092627000</v>
      </c>
      <c r="H103" s="31">
        <f>IF(ISNUMBER('Неочищенные данные'!G106), 'Неочищенные данные'!G106 * 1000, SUBSTITUTE((SUBSTITUTE('Неочищенные данные'!G106, " ", "")), ",", ".") * 1000)</f>
        <v>0</v>
      </c>
      <c r="I103" s="31">
        <f>IF(ISNUMBER('Неочищенные данные'!H106), 'Неочищенные данные'!H106 * 1000, SUBSTITUTE((SUBSTITUTE('Неочищенные данные'!H106, " ", "")), ",", ".") * 1000)</f>
        <v>0</v>
      </c>
      <c r="J103" s="31">
        <f>IF(ISNUMBER('Неочищенные данные'!I106), 'Неочищенные данные'!I106 * 1000, SUBSTITUTE((SUBSTITUTE('Неочищенные данные'!I106, " ", "")), ",", ".") * 1000)</f>
        <v>21359114000</v>
      </c>
      <c r="K103" s="31">
        <f>IF(ISNUMBER('Неочищенные данные'!J106), 'Неочищенные данные'!J106 * 1000, SUBSTITUTE((SUBSTITUTE('Неочищенные данные'!J106, " ", "")), ",", ".") * 1000)</f>
        <v>20636884000</v>
      </c>
      <c r="L103" s="31">
        <f>IF(ISNUMBER('Неочищенные данные'!K106), 'Неочищенные данные'!K106 * 1000, SUBSTITUTE((SUBSTITUTE('Неочищенные данные'!K106, " ", "")), ",", ".") * 1000)</f>
        <v>11733513000</v>
      </c>
      <c r="M103" s="31">
        <f>IF(ISNUMBER('Неочищенные данные'!L106), 'Неочищенные данные'!L106 * 1000, SUBSTITUTE((SUBSTITUTE('Неочищенные данные'!L106, " ", "")), ",", ".") * 1000)</f>
        <v>859276000</v>
      </c>
      <c r="N103" s="31">
        <f>IF(ISNUMBER('Неочищенные данные'!M106), 'Неочищенные данные'!M106 * 1000, SUBSTITUTE((SUBSTITUTE('Неочищенные данные'!M106, " ", "")), ",", ".") * 1000)</f>
        <v>996628000</v>
      </c>
      <c r="O103" s="31">
        <f>IF(ISNUMBER('Неочищенные данные'!N106), 'Неочищенные данные'!N106 * 1000, SUBSTITUTE((SUBSTITUTE('Неочищенные данные'!N106, " ", "")), ",", ".") * 1000)</f>
        <v>683981000</v>
      </c>
      <c r="P103" s="1">
        <f>VLOOKUP(YEAR(B103), 'ИПЦ ГКС'!$B$5:$D$34, 3, TRUE)</f>
        <v>5.39</v>
      </c>
      <c r="Q103" s="32">
        <f>VLOOKUP(B103, RUONIA!A104:B2569, 2, FALSE)</f>
        <v>10.37</v>
      </c>
      <c r="R103" s="1">
        <f>VLOOKUP(B103, Treasury!$D$1:$G$3498, 2, FALSE)</f>
        <v>0.76</v>
      </c>
      <c r="S103" s="1">
        <f>VLOOKUP(B103, Treasury!$D$1:$G$3498, 3, FALSE)</f>
        <v>1.16</v>
      </c>
      <c r="T103" s="1">
        <f>VLOOKUP(B103, Treasury!$D$1:$G$3498, 4, FALSE)</f>
        <v>1.57</v>
      </c>
      <c r="U103" s="1">
        <f>VLOOKUP(B103, 'OFZ Yield'!$A:$M, 5, FALSE)</f>
        <v>9.32</v>
      </c>
      <c r="V103" s="1">
        <f>VLOOKUP(B103, 'OFZ Yield'!$A:$M, 7, FALSE)</f>
        <v>8.86</v>
      </c>
      <c r="W103" s="1">
        <f>VLOOKUP(B103, 'OFZ Yield'!$A:$M, 9, FALSE)</f>
        <v>8.35</v>
      </c>
      <c r="X103" s="1" t="str">
        <f>VLOOKUP(B103, IMOEX!$A$1:$B$3284, 2, FALSE)</f>
        <v>1.952,18</v>
      </c>
      <c r="Y103" s="1">
        <f t="shared" si="4"/>
        <v>0.07323262863</v>
      </c>
      <c r="Z103" s="1">
        <f t="shared" si="5"/>
        <v>1.82035116</v>
      </c>
      <c r="AA103" s="1">
        <f>IFNA(VLOOKUP(A103, 'Неочищенные данные'!A106:AI540, 35, False), 0)</f>
        <v>1</v>
      </c>
      <c r="AB103" s="1">
        <f t="shared" si="6"/>
        <v>0</v>
      </c>
    </row>
    <row r="104" ht="15.75" customHeight="1">
      <c r="A104" s="29" t="s">
        <v>130</v>
      </c>
      <c r="B104" s="33">
        <v>42220.0</v>
      </c>
      <c r="C104" s="29" t="s">
        <v>36</v>
      </c>
      <c r="D104" s="29">
        <f>IFNA(VLOOKUP(C104, 'Рейтинг'!$A$2:$C$22, 3, FALSE), VLOOKUP(C104, 'Рейтинг'!$B$2:$C$22, 2, FALSE))</f>
        <v>0</v>
      </c>
      <c r="E104" s="31">
        <f>IF(ISNUMBER('Неочищенные данные'!D107), 'Неочищенные данные'!D107 * 1000, SUBSTITUTE((SUBSTITUTE('Неочищенные данные'!D107, " ", "")), ",", ".") * 1000)</f>
        <v>2249710000</v>
      </c>
      <c r="F104" s="31">
        <f>IF(ISNUMBER('Неочищенные данные'!E107), 'Неочищенные данные'!E107 * 1000, SUBSTITUTE((SUBSTITUTE('Неочищенные данные'!E107, " ", "")), ",", ".") * 1000)</f>
        <v>24494504000</v>
      </c>
      <c r="G104" s="31">
        <f>IF(ISNUMBER('Неочищенные данные'!F107), 'Неочищенные данные'!F107 * 1000, SUBSTITUTE((SUBSTITUTE('Неочищенные данные'!F107, " ", "")), ",", ".") * 1000)</f>
        <v>27001252000</v>
      </c>
      <c r="H104" s="31">
        <f>IF(ISNUMBER('Неочищенные данные'!G107), 'Неочищенные данные'!G107 * 1000, SUBSTITUTE((SUBSTITUTE('Неочищенные данные'!G107, " ", "")), ",", ".") * 1000)</f>
        <v>0</v>
      </c>
      <c r="I104" s="31">
        <f>IF(ISNUMBER('Неочищенные данные'!H107), 'Неочищенные данные'!H107 * 1000, SUBSTITUTE((SUBSTITUTE('Неочищенные данные'!H107, " ", "")), ",", ".") * 1000)</f>
        <v>89189000</v>
      </c>
      <c r="J104" s="31">
        <f>IF(ISNUMBER('Неочищенные данные'!I107), 'Неочищенные данные'!I107 * 1000, SUBSTITUTE((SUBSTITUTE('Неочищенные данные'!I107, " ", "")), ",", ".") * 1000)</f>
        <v>16310201000</v>
      </c>
      <c r="K104" s="31">
        <f>IF(ISNUMBER('Неочищенные данные'!J107), 'Неочищенные данные'!J107 * 1000, SUBSTITUTE((SUBSTITUTE('Неочищенные данные'!J107, " ", "")), ",", ".") * 1000)</f>
        <v>16209958000</v>
      </c>
      <c r="L104" s="31">
        <f>IF(ISNUMBER('Неочищенные данные'!K107), 'Неочищенные данные'!K107 * 1000, SUBSTITUTE((SUBSTITUTE('Неочищенные данные'!K107, " ", "")), ",", ".") * 1000)</f>
        <v>10691051000</v>
      </c>
      <c r="M104" s="31">
        <f>IF(ISNUMBER('Неочищенные данные'!L107), 'Неочищенные данные'!L107 * 1000, SUBSTITUTE((SUBSTITUTE('Неочищенные данные'!L107, " ", "")), ",", ".") * 1000)</f>
        <v>5299765000</v>
      </c>
      <c r="N104" s="31">
        <f>IF(ISNUMBER('Неочищенные данные'!M107), 'Неочищенные данные'!M107 * 1000, SUBSTITUTE((SUBSTITUTE('Неочищенные данные'!M107, " ", "")), ",", ".") * 1000)</f>
        <v>0</v>
      </c>
      <c r="O104" s="31">
        <f>IF(ISNUMBER('Неочищенные данные'!N107), 'Неочищенные данные'!N107 * 1000, SUBSTITUTE((SUBSTITUTE('Неочищенные данные'!N107, " ", "")), ",", ".") * 1000)</f>
        <v>0</v>
      </c>
      <c r="P104" s="1">
        <f>VLOOKUP(YEAR(B104), 'ИПЦ ГКС'!$B$5:$D$34, 3, TRUE)</f>
        <v>12.91</v>
      </c>
      <c r="Q104" s="32">
        <f>VLOOKUP(B104, RUONIA!A105:B2570, 2, FALSE)</f>
        <v>10.17</v>
      </c>
      <c r="R104" s="1">
        <f>VLOOKUP(B104, Treasury!$D$1:$G$3498, 2, FALSE)</f>
        <v>0.74</v>
      </c>
      <c r="S104" s="1">
        <f>VLOOKUP(B104, Treasury!$D$1:$G$3498, 3, FALSE)</f>
        <v>1.6</v>
      </c>
      <c r="T104" s="1">
        <f>VLOOKUP(B104, Treasury!$D$1:$G$3498, 4, FALSE)</f>
        <v>2.23</v>
      </c>
      <c r="U104" s="1">
        <f>VLOOKUP(B104, 'OFZ Yield'!$A:$M, 5, FALSE)</f>
        <v>10.16</v>
      </c>
      <c r="V104" s="1">
        <f>VLOOKUP(B104, 'OFZ Yield'!$A:$M, 7, FALSE)</f>
        <v>10.97</v>
      </c>
      <c r="W104" s="1">
        <f>VLOOKUP(B104, 'OFZ Yield'!$A:$M, 9, FALSE)</f>
        <v>10.99</v>
      </c>
      <c r="X104" s="1" t="str">
        <f>VLOOKUP(B104, IMOEX!$A$1:$B$3284, 2, FALSE)</f>
        <v>1.674,46</v>
      </c>
      <c r="Y104" s="1">
        <f t="shared" si="4"/>
        <v>0.4957197379</v>
      </c>
      <c r="Z104" s="1">
        <f t="shared" si="5"/>
        <v>1.525593789</v>
      </c>
      <c r="AA104" s="1">
        <f>IFNA(VLOOKUP(A104, 'Неочищенные данные'!A107:AI541, 35, False), 0)</f>
        <v>1</v>
      </c>
      <c r="AB104" s="1">
        <f t="shared" si="6"/>
        <v>0</v>
      </c>
    </row>
    <row r="105" ht="15.75" customHeight="1">
      <c r="A105" s="29" t="s">
        <v>130</v>
      </c>
      <c r="B105" s="33">
        <v>41879.0</v>
      </c>
      <c r="C105" s="29" t="s">
        <v>36</v>
      </c>
      <c r="D105" s="29">
        <f>IFNA(VLOOKUP(C105, 'Рейтинг'!$A$2:$C$22, 3, FALSE), VLOOKUP(C105, 'Рейтинг'!$B$2:$C$22, 2, FALSE))</f>
        <v>0</v>
      </c>
      <c r="E105" s="31">
        <f>IF(ISNUMBER('Неочищенные данные'!D108), 'Неочищенные данные'!D108 * 1000, SUBSTITUTE((SUBSTITUTE('Неочищенные данные'!D108, " ", "")), ",", ".") * 1000)</f>
        <v>164154000</v>
      </c>
      <c r="F105" s="31">
        <f>IF(ISNUMBER('Неочищенные данные'!E108), 'Неочищенные данные'!E108 * 1000, SUBSTITUTE((SUBSTITUTE('Неочищенные данные'!E108, " ", "")), ",", ".") * 1000)</f>
        <v>18121897000</v>
      </c>
      <c r="G105" s="31">
        <f>IF(ISNUMBER('Неочищенные данные'!F108), 'Неочищенные данные'!F108 * 1000, SUBSTITUTE((SUBSTITUTE('Неочищенные данные'!F108, " ", "")), ",", ".") * 1000)</f>
        <v>15442112000</v>
      </c>
      <c r="H105" s="31">
        <f>IF(ISNUMBER('Неочищенные данные'!G108), 'Неочищенные данные'!G108 * 1000, SUBSTITUTE((SUBSTITUTE('Неочищенные данные'!G108, " ", "")), ",", ".") * 1000)</f>
        <v>0</v>
      </c>
      <c r="I105" s="31">
        <f>IF(ISNUMBER('Неочищенные данные'!H108), 'Неочищенные данные'!H108 * 1000, SUBSTITUTE((SUBSTITUTE('Неочищенные данные'!H108, " ", "")), ",", ".") * 1000)</f>
        <v>13340000</v>
      </c>
      <c r="J105" s="31">
        <f>IF(ISNUMBER('Неочищенные данные'!I108), 'Неочищенные данные'!I108 * 1000, SUBSTITUTE((SUBSTITUTE('Неочищенные данные'!I108, " ", "")), ",", ".") * 1000)</f>
        <v>13662939000</v>
      </c>
      <c r="K105" s="31">
        <f>IF(ISNUMBER('Неочищенные данные'!J108), 'Неочищенные данные'!J108 * 1000, SUBSTITUTE((SUBSTITUTE('Неочищенные данные'!J108, " ", "")), ",", ".") * 1000)</f>
        <v>13642066000</v>
      </c>
      <c r="L105" s="31">
        <f>IF(ISNUMBER('Неочищенные данные'!K108), 'Неочищенные данные'!K108 * 1000, SUBSTITUTE((SUBSTITUTE('Неочищенные данные'!K108, " ", "")), ",", ".") * 1000)</f>
        <v>6987091000</v>
      </c>
      <c r="M105" s="31">
        <f>IF(ISNUMBER('Неочищенные данные'!L108), 'Неочищенные данные'!L108 * 1000, SUBSTITUTE((SUBSTITUTE('Неочищенные данные'!L108, " ", "")), ",", ".") * 1000)</f>
        <v>510744000</v>
      </c>
      <c r="N105" s="31">
        <f>IF(ISNUMBER('Неочищенные данные'!M108), 'Неочищенные данные'!M108 * 1000, SUBSTITUTE((SUBSTITUTE('Неочищенные данные'!M108, " ", "")), ",", ".") * 1000)</f>
        <v>0</v>
      </c>
      <c r="O105" s="31">
        <f>IF(ISNUMBER('Неочищенные данные'!N108), 'Неочищенные данные'!N108 * 1000, SUBSTITUTE((SUBSTITUTE('Неочищенные данные'!N108, " ", "")), ",", ".") * 1000)</f>
        <v>0</v>
      </c>
      <c r="P105" s="1">
        <f>VLOOKUP(YEAR(B105), 'ИПЦ ГКС'!$B$5:$D$34, 3, TRUE)</f>
        <v>11.35</v>
      </c>
      <c r="Q105" s="32">
        <f>VLOOKUP(B105, RUONIA!A106:B2571, 2, FALSE)</f>
        <v>8.08</v>
      </c>
      <c r="R105" s="1">
        <f>VLOOKUP(B105, Treasury!$D$1:$G$3498, 2, FALSE)</f>
        <v>0.5</v>
      </c>
      <c r="S105" s="1">
        <f>VLOOKUP(B105, Treasury!$D$1:$G$3498, 3, FALSE)</f>
        <v>1.63</v>
      </c>
      <c r="T105" s="1">
        <f>VLOOKUP(B105, Treasury!$D$1:$G$3498, 4, FALSE)</f>
        <v>2.34</v>
      </c>
      <c r="U105" s="1">
        <f>VLOOKUP(B105, 'OFZ Yield'!$A:$M, 5, FALSE)</f>
        <v>8.66</v>
      </c>
      <c r="V105" s="1">
        <f>VLOOKUP(B105, 'OFZ Yield'!$A:$M, 7, FALSE)</f>
        <v>9.68</v>
      </c>
      <c r="W105" s="1">
        <f>VLOOKUP(B105, 'OFZ Yield'!$A:$M, 9, FALSE)</f>
        <v>9.79</v>
      </c>
      <c r="X105" s="1" t="str">
        <f>VLOOKUP(B105, IMOEX!$A$1:$B$3284, 2, FALSE)</f>
        <v>1.423,78</v>
      </c>
      <c r="Y105" s="1">
        <f t="shared" si="4"/>
        <v>0.07309823215</v>
      </c>
      <c r="Z105" s="1">
        <f t="shared" si="5"/>
        <v>1.955454566</v>
      </c>
      <c r="AA105" s="1">
        <f>IFNA(VLOOKUP(A105, 'Неочищенные данные'!A108:AI542, 35, False), 0)</f>
        <v>0</v>
      </c>
      <c r="AB105" s="1">
        <f t="shared" si="6"/>
        <v>0</v>
      </c>
    </row>
    <row r="106" ht="15.75" hidden="1" customHeight="1">
      <c r="A106" s="41" t="s">
        <v>130</v>
      </c>
      <c r="B106" s="42">
        <v>41498.0</v>
      </c>
      <c r="C106" s="41" t="s">
        <v>36</v>
      </c>
      <c r="D106" s="41"/>
      <c r="E106" s="31">
        <f>IF(ISNUMBER('Неочищенные данные'!D109), 'Неочищенные данные'!D109 * 1000, SUBSTITUTE((SUBSTITUTE('Неочищенные данные'!D109, " ", "")), ",", ".") * 1000)</f>
        <v>0</v>
      </c>
      <c r="F106" s="31">
        <f>IF(ISNUMBER('Неочищенные данные'!E109), 'Неочищенные данные'!E109 * 1000, SUBSTITUTE((SUBSTITUTE('Неочищенные данные'!E109, " ", "")), ",", ".") * 1000)</f>
        <v>0</v>
      </c>
      <c r="G106" s="31">
        <f>IF(ISNUMBER('Неочищенные данные'!F109), 'Неочищенные данные'!F109 * 1000, SUBSTITUTE((SUBSTITUTE('Неочищенные данные'!F109, " ", "")), ",", ".") * 1000)</f>
        <v>0</v>
      </c>
      <c r="H106" s="31">
        <f>IF(ISNUMBER('Неочищенные данные'!G109), 'Неочищенные данные'!G109 * 1000, SUBSTITUTE((SUBSTITUTE('Неочищенные данные'!G109, " ", "")), ",", ".") * 1000)</f>
        <v>0</v>
      </c>
      <c r="I106" s="31">
        <f>IF(ISNUMBER('Неочищенные данные'!H109), 'Неочищенные данные'!H109 * 1000, SUBSTITUTE((SUBSTITUTE('Неочищенные данные'!H109, " ", "")), ",", ".") * 1000)</f>
        <v>0</v>
      </c>
      <c r="J106" s="31">
        <f>IF(ISNUMBER('Неочищенные данные'!I109), 'Неочищенные данные'!I109 * 1000, SUBSTITUTE((SUBSTITUTE('Неочищенные данные'!I109, " ", "")), ",", ".") * 1000)</f>
        <v>0</v>
      </c>
      <c r="K106" s="31">
        <f>IF(ISNUMBER('Неочищенные данные'!J109), 'Неочищенные данные'!J109 * 1000, SUBSTITUTE((SUBSTITUTE('Неочищенные данные'!J109, " ", "")), ",", ".") * 1000)</f>
        <v>0</v>
      </c>
      <c r="L106" s="31">
        <f>IF(ISNUMBER('Неочищенные данные'!K109), 'Неочищенные данные'!K109 * 1000, SUBSTITUTE((SUBSTITUTE('Неочищенные данные'!K109, " ", "")), ",", ".") * 1000)</f>
        <v>0</v>
      </c>
      <c r="M106" s="31">
        <f>IF(ISNUMBER('Неочищенные данные'!L109), 'Неочищенные данные'!L109 * 1000, SUBSTITUTE((SUBSTITUTE('Неочищенные данные'!L109, " ", "")), ",", ".") * 1000)</f>
        <v>0</v>
      </c>
      <c r="N106" s="31">
        <f>IF(ISNUMBER('Неочищенные данные'!M109), 'Неочищенные данные'!M109 * 1000, SUBSTITUTE((SUBSTITUTE('Неочищенные данные'!M109, " ", "")), ",", ".") * 1000)</f>
        <v>0</v>
      </c>
      <c r="O106" s="31">
        <f>IF(ISNUMBER('Неочищенные данные'!N109), 'Неочищенные данные'!N109 * 1000, SUBSTITUTE((SUBSTITUTE('Неочищенные данные'!N109, " ", "")), ",", ".") * 1000)</f>
        <v>0</v>
      </c>
    </row>
    <row r="107" ht="15.75" hidden="1" customHeight="1">
      <c r="A107" s="41" t="s">
        <v>130</v>
      </c>
      <c r="B107" s="42">
        <v>41116.0</v>
      </c>
      <c r="C107" s="41" t="s">
        <v>36</v>
      </c>
      <c r="D107" s="41"/>
      <c r="E107" s="31">
        <f>IF(ISNUMBER('Неочищенные данные'!D110), 'Неочищенные данные'!D110 * 1000, SUBSTITUTE((SUBSTITUTE('Неочищенные данные'!D110, " ", "")), ",", ".") * 1000)</f>
        <v>0</v>
      </c>
      <c r="F107" s="31">
        <f>IF(ISNUMBER('Неочищенные данные'!E110), 'Неочищенные данные'!E110 * 1000, SUBSTITUTE((SUBSTITUTE('Неочищенные данные'!E110, " ", "")), ",", ".") * 1000)</f>
        <v>0</v>
      </c>
      <c r="G107" s="31">
        <f>IF(ISNUMBER('Неочищенные данные'!F110), 'Неочищенные данные'!F110 * 1000, SUBSTITUTE((SUBSTITUTE('Неочищенные данные'!F110, " ", "")), ",", ".") * 1000)</f>
        <v>0</v>
      </c>
      <c r="H107" s="31">
        <f>IF(ISNUMBER('Неочищенные данные'!G110), 'Неочищенные данные'!G110 * 1000, SUBSTITUTE((SUBSTITUTE('Неочищенные данные'!G110, " ", "")), ",", ".") * 1000)</f>
        <v>0</v>
      </c>
      <c r="I107" s="31">
        <f>IF(ISNUMBER('Неочищенные данные'!H110), 'Неочищенные данные'!H110 * 1000, SUBSTITUTE((SUBSTITUTE('Неочищенные данные'!H110, " ", "")), ",", ".") * 1000)</f>
        <v>0</v>
      </c>
      <c r="J107" s="31">
        <f>IF(ISNUMBER('Неочищенные данные'!I110), 'Неочищенные данные'!I110 * 1000, SUBSTITUTE((SUBSTITUTE('Неочищенные данные'!I110, " ", "")), ",", ".") * 1000)</f>
        <v>0</v>
      </c>
      <c r="K107" s="31">
        <f>IF(ISNUMBER('Неочищенные данные'!J110), 'Неочищенные данные'!J110 * 1000, SUBSTITUTE((SUBSTITUTE('Неочищенные данные'!J110, " ", "")), ",", ".") * 1000)</f>
        <v>0</v>
      </c>
      <c r="L107" s="31">
        <f>IF(ISNUMBER('Неочищенные данные'!K110), 'Неочищенные данные'!K110 * 1000, SUBSTITUTE((SUBSTITUTE('Неочищенные данные'!K110, " ", "")), ",", ".") * 1000)</f>
        <v>0</v>
      </c>
      <c r="M107" s="31">
        <f>IF(ISNUMBER('Неочищенные данные'!L110), 'Неочищенные данные'!L110 * 1000, SUBSTITUTE((SUBSTITUTE('Неочищенные данные'!L110, " ", "")), ",", ".") * 1000)</f>
        <v>0</v>
      </c>
      <c r="N107" s="31">
        <f>IF(ISNUMBER('Неочищенные данные'!M110), 'Неочищенные данные'!M110 * 1000, SUBSTITUTE((SUBSTITUTE('Неочищенные данные'!M110, " ", "")), ",", ".") * 1000)</f>
        <v>0</v>
      </c>
      <c r="O107" s="31">
        <f>IF(ISNUMBER('Неочищенные данные'!N110), 'Неочищенные данные'!N110 * 1000, SUBSTITUTE((SUBSTITUTE('Неочищенные данные'!N110, " ", "")), ",", ".") * 1000)</f>
        <v>0</v>
      </c>
    </row>
    <row r="108" ht="15.75" hidden="1" customHeight="1">
      <c r="A108" s="41" t="s">
        <v>130</v>
      </c>
      <c r="B108" s="43">
        <v>40843.0</v>
      </c>
      <c r="C108" s="41" t="s">
        <v>36</v>
      </c>
      <c r="D108" s="41"/>
      <c r="E108" s="31">
        <f>IF(ISNUMBER('Неочищенные данные'!D111), 'Неочищенные данные'!D111 * 1000, SUBSTITUTE((SUBSTITUTE('Неочищенные данные'!D111, " ", "")), ",", ".") * 1000)</f>
        <v>0</v>
      </c>
      <c r="F108" s="31">
        <f>IF(ISNUMBER('Неочищенные данные'!E111), 'Неочищенные данные'!E111 * 1000, SUBSTITUTE((SUBSTITUTE('Неочищенные данные'!E111, " ", "")), ",", ".") * 1000)</f>
        <v>0</v>
      </c>
      <c r="G108" s="31">
        <f>IF(ISNUMBER('Неочищенные данные'!F111), 'Неочищенные данные'!F111 * 1000, SUBSTITUTE((SUBSTITUTE('Неочищенные данные'!F111, " ", "")), ",", ".") * 1000)</f>
        <v>0</v>
      </c>
      <c r="H108" s="31">
        <f>IF(ISNUMBER('Неочищенные данные'!G111), 'Неочищенные данные'!G111 * 1000, SUBSTITUTE((SUBSTITUTE('Неочищенные данные'!G111, " ", "")), ",", ".") * 1000)</f>
        <v>0</v>
      </c>
      <c r="I108" s="31">
        <f>IF(ISNUMBER('Неочищенные данные'!H111), 'Неочищенные данные'!H111 * 1000, SUBSTITUTE((SUBSTITUTE('Неочищенные данные'!H111, " ", "")), ",", ".") * 1000)</f>
        <v>0</v>
      </c>
      <c r="J108" s="31">
        <f>IF(ISNUMBER('Неочищенные данные'!I111), 'Неочищенные данные'!I111 * 1000, SUBSTITUTE((SUBSTITUTE('Неочищенные данные'!I111, " ", "")), ",", ".") * 1000)</f>
        <v>0</v>
      </c>
      <c r="K108" s="31">
        <f>IF(ISNUMBER('Неочищенные данные'!J111), 'Неочищенные данные'!J111 * 1000, SUBSTITUTE((SUBSTITUTE('Неочищенные данные'!J111, " ", "")), ",", ".") * 1000)</f>
        <v>0</v>
      </c>
      <c r="L108" s="31">
        <f>IF(ISNUMBER('Неочищенные данные'!K111), 'Неочищенные данные'!K111 * 1000, SUBSTITUTE((SUBSTITUTE('Неочищенные данные'!K111, " ", "")), ",", ".") * 1000)</f>
        <v>0</v>
      </c>
      <c r="M108" s="31">
        <f>IF(ISNUMBER('Неочищенные данные'!L111), 'Неочищенные данные'!L111 * 1000, SUBSTITUTE((SUBSTITUTE('Неочищенные данные'!L111, " ", "")), ",", ".") * 1000)</f>
        <v>0</v>
      </c>
      <c r="N108" s="31">
        <f>IF(ISNUMBER('Неочищенные данные'!M111), 'Неочищенные данные'!M111 * 1000, SUBSTITUTE((SUBSTITUTE('Неочищенные данные'!M111, " ", "")), ",", ".") * 1000)</f>
        <v>0</v>
      </c>
      <c r="O108" s="31">
        <f>IF(ISNUMBER('Неочищенные данные'!N111), 'Неочищенные данные'!N111 * 1000, SUBSTITUTE((SUBSTITUTE('Неочищенные данные'!N111, " ", "")), ",", ".") * 1000)</f>
        <v>0</v>
      </c>
    </row>
    <row r="109" ht="15.75" hidden="1" customHeight="1">
      <c r="A109" s="41" t="s">
        <v>130</v>
      </c>
      <c r="B109" s="43">
        <v>40834.0</v>
      </c>
      <c r="C109" s="41" t="s">
        <v>36</v>
      </c>
      <c r="D109" s="41"/>
      <c r="E109" s="31">
        <f>IF(ISNUMBER('Неочищенные данные'!D112), 'Неочищенные данные'!D112 * 1000, SUBSTITUTE((SUBSTITUTE('Неочищенные данные'!D112, " ", "")), ",", ".") * 1000)</f>
        <v>0</v>
      </c>
      <c r="F109" s="31">
        <f>IF(ISNUMBER('Неочищенные данные'!E112), 'Неочищенные данные'!E112 * 1000, SUBSTITUTE((SUBSTITUTE('Неочищенные данные'!E112, " ", "")), ",", ".") * 1000)</f>
        <v>0</v>
      </c>
      <c r="G109" s="31">
        <f>IF(ISNUMBER('Неочищенные данные'!F112), 'Неочищенные данные'!F112 * 1000, SUBSTITUTE((SUBSTITUTE('Неочищенные данные'!F112, " ", "")), ",", ".") * 1000)</f>
        <v>0</v>
      </c>
      <c r="H109" s="31">
        <f>IF(ISNUMBER('Неочищенные данные'!G112), 'Неочищенные данные'!G112 * 1000, SUBSTITUTE((SUBSTITUTE('Неочищенные данные'!G112, " ", "")), ",", ".") * 1000)</f>
        <v>0</v>
      </c>
      <c r="I109" s="31">
        <f>IF(ISNUMBER('Неочищенные данные'!H112), 'Неочищенные данные'!H112 * 1000, SUBSTITUTE((SUBSTITUTE('Неочищенные данные'!H112, " ", "")), ",", ".") * 1000)</f>
        <v>0</v>
      </c>
      <c r="J109" s="31">
        <f>IF(ISNUMBER('Неочищенные данные'!I112), 'Неочищенные данные'!I112 * 1000, SUBSTITUTE((SUBSTITUTE('Неочищенные данные'!I112, " ", "")), ",", ".") * 1000)</f>
        <v>0</v>
      </c>
      <c r="K109" s="31">
        <f>IF(ISNUMBER('Неочищенные данные'!J112), 'Неочищенные данные'!J112 * 1000, SUBSTITUTE((SUBSTITUTE('Неочищенные данные'!J112, " ", "")), ",", ".") * 1000)</f>
        <v>0</v>
      </c>
      <c r="L109" s="31">
        <f>IF(ISNUMBER('Неочищенные данные'!K112), 'Неочищенные данные'!K112 * 1000, SUBSTITUTE((SUBSTITUTE('Неочищенные данные'!K112, " ", "")), ",", ".") * 1000)</f>
        <v>0</v>
      </c>
      <c r="M109" s="31">
        <f>IF(ISNUMBER('Неочищенные данные'!L112), 'Неочищенные данные'!L112 * 1000, SUBSTITUTE((SUBSTITUTE('Неочищенные данные'!L112, " ", "")), ",", ".") * 1000)</f>
        <v>0</v>
      </c>
      <c r="N109" s="31">
        <f>IF(ISNUMBER('Неочищенные данные'!M112), 'Неочищенные данные'!M112 * 1000, SUBSTITUTE((SUBSTITUTE('Неочищенные данные'!M112, " ", "")), ",", ".") * 1000)</f>
        <v>0</v>
      </c>
      <c r="O109" s="31">
        <f>IF(ISNUMBER('Неочищенные данные'!N112), 'Неочищенные данные'!N112 * 1000, SUBSTITUTE((SUBSTITUTE('Неочищенные данные'!N112, " ", "")), ",", ".") * 1000)</f>
        <v>0</v>
      </c>
    </row>
    <row r="110" ht="15.75" hidden="1" customHeight="1">
      <c r="A110" s="41" t="s">
        <v>130</v>
      </c>
      <c r="B110" s="42">
        <v>40753.0</v>
      </c>
      <c r="C110" s="41" t="s">
        <v>36</v>
      </c>
      <c r="D110" s="41"/>
      <c r="E110" s="31">
        <f>IF(ISNUMBER('Неочищенные данные'!D113), 'Неочищенные данные'!D113 * 1000, SUBSTITUTE((SUBSTITUTE('Неочищенные данные'!D113, " ", "")), ",", ".") * 1000)</f>
        <v>0</v>
      </c>
      <c r="F110" s="31">
        <f>IF(ISNUMBER('Неочищенные данные'!E113), 'Неочищенные данные'!E113 * 1000, SUBSTITUTE((SUBSTITUTE('Неочищенные данные'!E113, " ", "")), ",", ".") * 1000)</f>
        <v>0</v>
      </c>
      <c r="G110" s="31">
        <f>IF(ISNUMBER('Неочищенные данные'!F113), 'Неочищенные данные'!F113 * 1000, SUBSTITUTE((SUBSTITUTE('Неочищенные данные'!F113, " ", "")), ",", ".") * 1000)</f>
        <v>0</v>
      </c>
      <c r="H110" s="31">
        <f>IF(ISNUMBER('Неочищенные данные'!G113), 'Неочищенные данные'!G113 * 1000, SUBSTITUTE((SUBSTITUTE('Неочищенные данные'!G113, " ", "")), ",", ".") * 1000)</f>
        <v>0</v>
      </c>
      <c r="I110" s="31">
        <f>IF(ISNUMBER('Неочищенные данные'!H113), 'Неочищенные данные'!H113 * 1000, SUBSTITUTE((SUBSTITUTE('Неочищенные данные'!H113, " ", "")), ",", ".") * 1000)</f>
        <v>0</v>
      </c>
      <c r="J110" s="31">
        <f>IF(ISNUMBER('Неочищенные данные'!I113), 'Неочищенные данные'!I113 * 1000, SUBSTITUTE((SUBSTITUTE('Неочищенные данные'!I113, " ", "")), ",", ".") * 1000)</f>
        <v>0</v>
      </c>
      <c r="K110" s="31">
        <f>IF(ISNUMBER('Неочищенные данные'!J113), 'Неочищенные данные'!J113 * 1000, SUBSTITUTE((SUBSTITUTE('Неочищенные данные'!J113, " ", "")), ",", ".") * 1000)</f>
        <v>0</v>
      </c>
      <c r="L110" s="31">
        <f>IF(ISNUMBER('Неочищенные данные'!K113), 'Неочищенные данные'!K113 * 1000, SUBSTITUTE((SUBSTITUTE('Неочищенные данные'!K113, " ", "")), ",", ".") * 1000)</f>
        <v>0</v>
      </c>
      <c r="M110" s="31">
        <f>IF(ISNUMBER('Неочищенные данные'!L113), 'Неочищенные данные'!L113 * 1000, SUBSTITUTE((SUBSTITUTE('Неочищенные данные'!L113, " ", "")), ",", ".") * 1000)</f>
        <v>0</v>
      </c>
      <c r="N110" s="31">
        <f>IF(ISNUMBER('Неочищенные данные'!M113), 'Неочищенные данные'!M113 * 1000, SUBSTITUTE((SUBSTITUTE('Неочищенные данные'!M113, " ", "")), ",", ".") * 1000)</f>
        <v>0</v>
      </c>
      <c r="O110" s="31">
        <f>IF(ISNUMBER('Неочищенные данные'!N113), 'Неочищенные данные'!N113 * 1000, SUBSTITUTE((SUBSTITUTE('Неочищенные данные'!N113, " ", "")), ",", ".") * 1000)</f>
        <v>0</v>
      </c>
    </row>
    <row r="111" ht="15.75" hidden="1" customHeight="1">
      <c r="A111" s="41" t="s">
        <v>239</v>
      </c>
      <c r="B111" s="42">
        <v>40204.0</v>
      </c>
      <c r="C111" s="41" t="s">
        <v>240</v>
      </c>
      <c r="D111" s="41"/>
      <c r="E111" s="31">
        <f>IF(ISNUMBER('Неочищенные данные'!D114), 'Неочищенные данные'!D114 * 1000, SUBSTITUTE((SUBSTITUTE('Неочищенные данные'!D114, " ", "")), ",", ".") * 1000)</f>
        <v>0</v>
      </c>
      <c r="F111" s="31">
        <f>IF(ISNUMBER('Неочищенные данные'!E114), 'Неочищенные данные'!E114 * 1000, SUBSTITUTE((SUBSTITUTE('Неочищенные данные'!E114, " ", "")), ",", ".") * 1000)</f>
        <v>0</v>
      </c>
      <c r="G111" s="31">
        <f>IF(ISNUMBER('Неочищенные данные'!F114), 'Неочищенные данные'!F114 * 1000, SUBSTITUTE((SUBSTITUTE('Неочищенные данные'!F114, " ", "")), ",", ".") * 1000)</f>
        <v>0</v>
      </c>
      <c r="H111" s="31">
        <f>IF(ISNUMBER('Неочищенные данные'!G114), 'Неочищенные данные'!G114 * 1000, SUBSTITUTE((SUBSTITUTE('Неочищенные данные'!G114, " ", "")), ",", ".") * 1000)</f>
        <v>0</v>
      </c>
      <c r="I111" s="31">
        <f>IF(ISNUMBER('Неочищенные данные'!H114), 'Неочищенные данные'!H114 * 1000, SUBSTITUTE((SUBSTITUTE('Неочищенные данные'!H114, " ", "")), ",", ".") * 1000)</f>
        <v>0</v>
      </c>
      <c r="J111" s="31">
        <f>IF(ISNUMBER('Неочищенные данные'!I114), 'Неочищенные данные'!I114 * 1000, SUBSTITUTE((SUBSTITUTE('Неочищенные данные'!I114, " ", "")), ",", ".") * 1000)</f>
        <v>0</v>
      </c>
      <c r="K111" s="31">
        <f>IF(ISNUMBER('Неочищенные данные'!J114), 'Неочищенные данные'!J114 * 1000, SUBSTITUTE((SUBSTITUTE('Неочищенные данные'!J114, " ", "")), ",", ".") * 1000)</f>
        <v>0</v>
      </c>
      <c r="L111" s="31">
        <f>IF(ISNUMBER('Неочищенные данные'!K114), 'Неочищенные данные'!K114 * 1000, SUBSTITUTE((SUBSTITUTE('Неочищенные данные'!K114, " ", "")), ",", ".") * 1000)</f>
        <v>0</v>
      </c>
      <c r="M111" s="31">
        <f>IF(ISNUMBER('Неочищенные данные'!L114), 'Неочищенные данные'!L114 * 1000, SUBSTITUTE((SUBSTITUTE('Неочищенные данные'!L114, " ", "")), ",", ".") * 1000)</f>
        <v>0</v>
      </c>
      <c r="N111" s="31">
        <f>IF(ISNUMBER('Неочищенные данные'!M114), 'Неочищенные данные'!M114 * 1000, SUBSTITUTE((SUBSTITUTE('Неочищенные данные'!M114, " ", "")), ",", ".") * 1000)</f>
        <v>0</v>
      </c>
      <c r="O111" s="31">
        <f>IF(ISNUMBER('Неочищенные данные'!N114), 'Неочищенные данные'!N114 * 1000, SUBSTITUTE((SUBSTITUTE('Неочищенные данные'!N114, " ", "")), ",", ".") * 1000)</f>
        <v>0</v>
      </c>
    </row>
    <row r="112" ht="15.75" hidden="1" customHeight="1">
      <c r="A112" s="41" t="s">
        <v>239</v>
      </c>
      <c r="B112" s="43">
        <v>39768.0</v>
      </c>
      <c r="C112" s="41" t="s">
        <v>69</v>
      </c>
      <c r="D112" s="41"/>
      <c r="E112" s="31">
        <f>IF(ISNUMBER('Неочищенные данные'!D115), 'Неочищенные данные'!D115 * 1000, SUBSTITUTE((SUBSTITUTE('Неочищенные данные'!D115, " ", "")), ",", ".") * 1000)</f>
        <v>0</v>
      </c>
      <c r="F112" s="31">
        <f>IF(ISNUMBER('Неочищенные данные'!E115), 'Неочищенные данные'!E115 * 1000, SUBSTITUTE((SUBSTITUTE('Неочищенные данные'!E115, " ", "")), ",", ".") * 1000)</f>
        <v>0</v>
      </c>
      <c r="G112" s="31">
        <f>IF(ISNUMBER('Неочищенные данные'!F115), 'Неочищенные данные'!F115 * 1000, SUBSTITUTE((SUBSTITUTE('Неочищенные данные'!F115, " ", "")), ",", ".") * 1000)</f>
        <v>0</v>
      </c>
      <c r="H112" s="31">
        <f>IF(ISNUMBER('Неочищенные данные'!G115), 'Неочищенные данные'!G115 * 1000, SUBSTITUTE((SUBSTITUTE('Неочищенные данные'!G115, " ", "")), ",", ".") * 1000)</f>
        <v>0</v>
      </c>
      <c r="I112" s="31">
        <f>IF(ISNUMBER('Неочищенные данные'!H115), 'Неочищенные данные'!H115 * 1000, SUBSTITUTE((SUBSTITUTE('Неочищенные данные'!H115, " ", "")), ",", ".") * 1000)</f>
        <v>0</v>
      </c>
      <c r="J112" s="31">
        <f>IF(ISNUMBER('Неочищенные данные'!I115), 'Неочищенные данные'!I115 * 1000, SUBSTITUTE((SUBSTITUTE('Неочищенные данные'!I115, " ", "")), ",", ".") * 1000)</f>
        <v>0</v>
      </c>
      <c r="K112" s="31">
        <f>IF(ISNUMBER('Неочищенные данные'!J115), 'Неочищенные данные'!J115 * 1000, SUBSTITUTE((SUBSTITUTE('Неочищенные данные'!J115, " ", "")), ",", ".") * 1000)</f>
        <v>0</v>
      </c>
      <c r="L112" s="31">
        <f>IF(ISNUMBER('Неочищенные данные'!K115), 'Неочищенные данные'!K115 * 1000, SUBSTITUTE((SUBSTITUTE('Неочищенные данные'!K115, " ", "")), ",", ".") * 1000)</f>
        <v>0</v>
      </c>
      <c r="M112" s="31">
        <f>IF(ISNUMBER('Неочищенные данные'!L115), 'Неочищенные данные'!L115 * 1000, SUBSTITUTE((SUBSTITUTE('Неочищенные данные'!L115, " ", "")), ",", ".") * 1000)</f>
        <v>0</v>
      </c>
      <c r="N112" s="31">
        <f>IF(ISNUMBER('Неочищенные данные'!M115), 'Неочищенные данные'!M115 * 1000, SUBSTITUTE((SUBSTITUTE('Неочищенные данные'!M115, " ", "")), ",", ".") * 1000)</f>
        <v>0</v>
      </c>
      <c r="O112" s="31">
        <f>IF(ISNUMBER('Неочищенные данные'!N115), 'Неочищенные данные'!N115 * 1000, SUBSTITUTE((SUBSTITUTE('Неочищенные данные'!N115, " ", "")), ",", ".") * 1000)</f>
        <v>0</v>
      </c>
    </row>
    <row r="113" ht="15.75" customHeight="1">
      <c r="A113" s="29" t="s">
        <v>139</v>
      </c>
      <c r="B113" s="33">
        <v>43278.0</v>
      </c>
      <c r="C113" s="29" t="s">
        <v>30</v>
      </c>
      <c r="D113" s="29">
        <f>IFNA(VLOOKUP(C113, 'Рейтинг'!$A$2:$C$22, 3, FALSE), VLOOKUP(C113, 'Рейтинг'!$B$2:$C$22, 2, FALSE))</f>
        <v>0.004</v>
      </c>
      <c r="E113" s="31">
        <f>IF(ISNUMBER('Неочищенные данные'!D117), 'Неочищенные данные'!D117 * 1000, SUBSTITUTE((SUBSTITUTE('Неочищенные данные'!D117, " ", "")), ",", ".") * 1000)</f>
        <v>879689000</v>
      </c>
      <c r="F113" s="31">
        <f>IF(ISNUMBER('Неочищенные данные'!E117), 'Неочищенные данные'!E117 * 1000, SUBSTITUTE((SUBSTITUTE('Неочищенные данные'!E117, " ", "")), ",", ".") * 1000)</f>
        <v>18304628000</v>
      </c>
      <c r="G113" s="31">
        <f>IF(ISNUMBER('Неочищенные данные'!F117), 'Неочищенные данные'!F117 * 1000, SUBSTITUTE((SUBSTITUTE('Неочищенные данные'!F117, " ", "")), ",", ".") * 1000)</f>
        <v>19278978000</v>
      </c>
      <c r="H113" s="31">
        <f>IF(ISNUMBER('Неочищенные данные'!G117), 'Неочищенные данные'!G117 * 1000, SUBSTITUTE((SUBSTITUTE('Неочищенные данные'!G117, " ", "")), ",", ".") * 1000)</f>
        <v>0</v>
      </c>
      <c r="I113" s="31">
        <f>IF(ISNUMBER('Неочищенные данные'!H117), 'Неочищенные данные'!H117 * 1000, SUBSTITUTE((SUBSTITUTE('Неочищенные данные'!H117, " ", "")), ",", ".") * 1000)</f>
        <v>0</v>
      </c>
      <c r="J113" s="31">
        <f>IF(ISNUMBER('Неочищенные данные'!I117), 'Неочищенные данные'!I117 * 1000, SUBSTITUTE((SUBSTITUTE('Неочищенные данные'!I117, " ", "")), ",", ".") * 1000)</f>
        <v>17905343000</v>
      </c>
      <c r="K113" s="31">
        <f>IF(ISNUMBER('Неочищенные данные'!J117), 'Неочищенные данные'!J117 * 1000, SUBSTITUTE((SUBSTITUTE('Неочищенные данные'!J117, " ", "")), ",", ".") * 1000)</f>
        <v>17845794000</v>
      </c>
      <c r="L113" s="31">
        <f>IF(ISNUMBER('Неочищенные данные'!K117), 'Неочищенные данные'!K117 * 1000, SUBSTITUTE((SUBSTITUTE('Неочищенные данные'!K117, " ", "")), ",", ".") * 1000)</f>
        <v>1373635000</v>
      </c>
      <c r="M113" s="31">
        <f>IF(ISNUMBER('Неочищенные данные'!L117), 'Неочищенные данные'!L117 * 1000, SUBSTITUTE((SUBSTITUTE('Неочищенные данные'!L117, " ", "")), ",", ".") * 1000)</f>
        <v>47611000</v>
      </c>
      <c r="N113" s="31">
        <f>IF(ISNUMBER('Неочищенные данные'!M117), 'Неочищенные данные'!M117 * 1000, SUBSTITUTE((SUBSTITUTE('Неочищенные данные'!M117, " ", "")), ",", ".") * 1000)</f>
        <v>1535716000</v>
      </c>
      <c r="O113" s="31">
        <f>IF(ISNUMBER('Неочищенные данные'!N117), 'Неочищенные данные'!N117 * 1000, SUBSTITUTE((SUBSTITUTE('Неочищенные данные'!N117, " ", "")), ",", ".") * 1000)</f>
        <v>1151474000</v>
      </c>
      <c r="P113" s="1">
        <f>VLOOKUP(YEAR(B113), 'ИПЦ ГКС'!$B$5:$D$34, 3, TRUE)</f>
        <v>4.26</v>
      </c>
      <c r="Q113" s="32">
        <f>VLOOKUP(B113, RUONIA!A115:B2580, 2, FALSE)</f>
        <v>7.21</v>
      </c>
      <c r="R113" s="1">
        <f>VLOOKUP(B113, Treasury!$D$1:$G$3498, 2, FALSE)</f>
        <v>2.52</v>
      </c>
      <c r="S113" s="1">
        <f>VLOOKUP(B113, Treasury!$D$1:$G$3498, 3, FALSE)</f>
        <v>2.71</v>
      </c>
      <c r="T113" s="1">
        <f>VLOOKUP(B113, Treasury!$D$1:$G$3498, 4, FALSE)</f>
        <v>2.83</v>
      </c>
      <c r="U113" s="1">
        <f>VLOOKUP(B113, 'OFZ Yield'!$A:$M, 5, FALSE)</f>
        <v>6.94</v>
      </c>
      <c r="V113" s="1">
        <f>VLOOKUP(B113, 'OFZ Yield'!$A:$M, 7, FALSE)</f>
        <v>7.34</v>
      </c>
      <c r="W113" s="1">
        <f>VLOOKUP(B113, 'OFZ Yield'!$A:$M, 9, FALSE)</f>
        <v>7.73</v>
      </c>
      <c r="X113" s="1" t="str">
        <f>VLOOKUP(B113, IMOEX!$A$1:$B$3284, 2, FALSE)</f>
        <v>2.253,60</v>
      </c>
      <c r="Y113" s="1">
        <f t="shared" ref="Y113:Y124" si="7">M113 / L113</f>
        <v>0.03466059033</v>
      </c>
      <c r="Z113" s="1">
        <f t="shared" ref="Z113:Z124" si="8">J113 / L113</f>
        <v>13.03500784</v>
      </c>
      <c r="AA113" s="1">
        <f>IFNA(VLOOKUP(A113, 'Неочищенные данные'!A117:AI551, 35, False), 0)</f>
        <v>0</v>
      </c>
      <c r="AB113" s="1">
        <f t="shared" ref="AB113:AB124" si="9">IF(NOT(H113 = 0), 1, 0)</f>
        <v>0</v>
      </c>
    </row>
    <row r="114" ht="15.75" customHeight="1">
      <c r="A114" s="29" t="s">
        <v>139</v>
      </c>
      <c r="B114" s="33">
        <v>42916.0</v>
      </c>
      <c r="C114" s="29" t="s">
        <v>30</v>
      </c>
      <c r="D114" s="29">
        <f>IFNA(VLOOKUP(C114, 'Рейтинг'!$A$2:$C$22, 3, FALSE), VLOOKUP(C114, 'Рейтинг'!$B$2:$C$22, 2, FALSE))</f>
        <v>0.004</v>
      </c>
      <c r="E114" s="31">
        <f>IF(ISNUMBER('Неочищенные данные'!D118), 'Неочищенные данные'!D118 * 1000, SUBSTITUTE((SUBSTITUTE('Неочищенные данные'!D118, " ", "")), ",", ".") * 1000)</f>
        <v>2438242000</v>
      </c>
      <c r="F114" s="31">
        <f>IF(ISNUMBER('Неочищенные данные'!E118), 'Неочищенные данные'!E118 * 1000, SUBSTITUTE((SUBSTITUTE('Неочищенные данные'!E118, " ", "")), ",", ".") * 1000)</f>
        <v>15501745000</v>
      </c>
      <c r="G114" s="31">
        <f>IF(ISNUMBER('Неочищенные данные'!F118), 'Неочищенные данные'!F118 * 1000, SUBSTITUTE((SUBSTITUTE('Неочищенные данные'!F118, " ", "")), ",", ".") * 1000)</f>
        <v>18136637000</v>
      </c>
      <c r="H114" s="31">
        <f>IF(ISNUMBER('Неочищенные данные'!G118), 'Неочищенные данные'!G118 * 1000, SUBSTITUTE((SUBSTITUTE('Неочищенные данные'!G118, " ", "")), ",", ".") * 1000)</f>
        <v>0</v>
      </c>
      <c r="I114" s="31">
        <f>IF(ISNUMBER('Неочищенные данные'!H118), 'Неочищенные данные'!H118 * 1000, SUBSTITUTE((SUBSTITUTE('Неочищенные данные'!H118, " ", "")), ",", ".") * 1000)</f>
        <v>0</v>
      </c>
      <c r="J114" s="31">
        <f>IF(ISNUMBER('Неочищенные данные'!I118), 'Неочищенные данные'!I118 * 1000, SUBSTITUTE((SUBSTITUTE('Неочищенные данные'!I118, " ", "")), ",", ".") * 1000)</f>
        <v>16810613000</v>
      </c>
      <c r="K114" s="31">
        <f>IF(ISNUMBER('Неочищенные данные'!J118), 'Неочищенные данные'!J118 * 1000, SUBSTITUTE((SUBSTITUTE('Неочищенные данные'!J118, " ", "")), ",", ".") * 1000)</f>
        <v>16733287000</v>
      </c>
      <c r="L114" s="31">
        <f>IF(ISNUMBER('Неочищенные данные'!K118), 'Неочищенные данные'!K118 * 1000, SUBSTITUTE((SUBSTITUTE('Неочищенные данные'!K118, " ", "")), ",", ".") * 1000)</f>
        <v>1326024000</v>
      </c>
      <c r="M114" s="31">
        <f>IF(ISNUMBER('Неочищенные данные'!L118), 'Неочищенные данные'!L118 * 1000, SUBSTITUTE((SUBSTITUTE('Неочищенные данные'!L118, " ", "")), ",", ".") * 1000)</f>
        <v>129315000</v>
      </c>
      <c r="N114" s="31">
        <f>IF(ISNUMBER('Неочищенные данные'!M118), 'Неочищенные данные'!M118 * 1000, SUBSTITUTE((SUBSTITUTE('Неочищенные данные'!M118, " ", "")), ",", ".") * 1000)</f>
        <v>2181277000</v>
      </c>
      <c r="O114" s="31">
        <f>IF(ISNUMBER('Неочищенные данные'!N118), 'Неочищенные данные'!N118 * 1000, SUBSTITUTE((SUBSTITUTE('Неочищенные данные'!N118, " ", "")), ",", ".") * 1000)</f>
        <v>1144708000</v>
      </c>
      <c r="P114" s="1">
        <f>VLOOKUP(YEAR(B114), 'ИПЦ ГКС'!$B$5:$D$34, 3, TRUE)</f>
        <v>2.51</v>
      </c>
      <c r="Q114" s="32">
        <f>VLOOKUP(B114, RUONIA!A116:B2581, 2, FALSE)</f>
        <v>9.09</v>
      </c>
      <c r="R114" s="1">
        <f>VLOOKUP(B114, Treasury!$D$1:$G$3498, 2, FALSE)</f>
        <v>1.38</v>
      </c>
      <c r="S114" s="1">
        <f>VLOOKUP(B114, Treasury!$D$1:$G$3498, 3, FALSE)</f>
        <v>1.89</v>
      </c>
      <c r="T114" s="1">
        <f>VLOOKUP(B114, Treasury!$D$1:$G$3498, 4, FALSE)</f>
        <v>2.31</v>
      </c>
      <c r="U114" s="1">
        <f>VLOOKUP(B114, 'OFZ Yield'!$A:$M, 5, FALSE)</f>
        <v>8.06</v>
      </c>
      <c r="V114" s="1">
        <f>VLOOKUP(B114, 'OFZ Yield'!$A:$M, 7, FALSE)</f>
        <v>7.96</v>
      </c>
      <c r="W114" s="1">
        <f>VLOOKUP(B114, 'OFZ Yield'!$A:$M, 9, FALSE)</f>
        <v>7.78</v>
      </c>
      <c r="X114" s="1" t="str">
        <f>VLOOKUP(B114, IMOEX!$A$1:$B$3284, 2, FALSE)</f>
        <v>1.879,50</v>
      </c>
      <c r="Y114" s="1">
        <f t="shared" si="7"/>
        <v>0.09752085935</v>
      </c>
      <c r="Z114" s="1">
        <f t="shared" si="8"/>
        <v>12.67745757</v>
      </c>
      <c r="AA114" s="1">
        <f>IFNA(VLOOKUP(A114, 'Неочищенные данные'!A118:AI552, 35, False), 0)</f>
        <v>0</v>
      </c>
      <c r="AB114" s="1">
        <f t="shared" si="9"/>
        <v>0</v>
      </c>
    </row>
    <row r="115" ht="15.75" customHeight="1">
      <c r="A115" s="29" t="s">
        <v>139</v>
      </c>
      <c r="B115" s="33">
        <v>42551.0</v>
      </c>
      <c r="C115" s="29" t="s">
        <v>36</v>
      </c>
      <c r="D115" s="29">
        <f>IFNA(VLOOKUP(C115, 'Рейтинг'!$A$2:$C$22, 3, FALSE), VLOOKUP(C115, 'Рейтинг'!$B$2:$C$22, 2, FALSE))</f>
        <v>0</v>
      </c>
      <c r="E115" s="31">
        <f>IF(ISNUMBER('Неочищенные данные'!D119), 'Неочищенные данные'!D119 * 1000, SUBSTITUTE((SUBSTITUTE('Неочищенные данные'!D119, " ", "")), ",", ".") * 1000)</f>
        <v>1365379000</v>
      </c>
      <c r="F115" s="31">
        <f>IF(ISNUMBER('Неочищенные данные'!E119), 'Неочищенные данные'!E119 * 1000, SUBSTITUTE((SUBSTITUTE('Неочищенные данные'!E119, " ", "")), ",", ".") * 1000)</f>
        <v>14318260000</v>
      </c>
      <c r="G115" s="31">
        <f>IF(ISNUMBER('Неочищенные данные'!F119), 'Неочищенные данные'!F119 * 1000, SUBSTITUTE((SUBSTITUTE('Неочищенные данные'!F119, " ", "")), ",", ".") * 1000)</f>
        <v>15970969000</v>
      </c>
      <c r="H115" s="31">
        <f>IF(ISNUMBER('Неочищенные данные'!G119), 'Неочищенные данные'!G119 * 1000, SUBSTITUTE((SUBSTITUTE('Неочищенные данные'!G119, " ", "")), ",", ".") * 1000)</f>
        <v>0</v>
      </c>
      <c r="I115" s="31">
        <f>IF(ISNUMBER('Неочищенные данные'!H119), 'Неочищенные данные'!H119 * 1000, SUBSTITUTE((SUBSTITUTE('Неочищенные данные'!H119, " ", "")), ",", ".") * 1000)</f>
        <v>0</v>
      </c>
      <c r="J115" s="31">
        <f>IF(ISNUMBER('Неочищенные данные'!I119), 'Неочищенные данные'!I119 * 1000, SUBSTITUTE((SUBSTITUTE('Неочищенные данные'!I119, " ", "")), ",", ".") * 1000)</f>
        <v>14775363000</v>
      </c>
      <c r="K115" s="31">
        <f>IF(ISNUMBER('Неочищенные данные'!J119), 'Неочищенные данные'!J119 * 1000, SUBSTITUTE((SUBSTITUTE('Неочищенные данные'!J119, " ", "")), ",", ".") * 1000)</f>
        <v>14564431000</v>
      </c>
      <c r="L115" s="31">
        <f>IF(ISNUMBER('Неочищенные данные'!K119), 'Неочищенные данные'!K119 * 1000, SUBSTITUTE((SUBSTITUTE('Неочищенные данные'!K119, " ", "")), ",", ".") * 1000)</f>
        <v>1195606000</v>
      </c>
      <c r="M115" s="31">
        <f>IF(ISNUMBER('Неочищенные данные'!L119), 'Неочищенные данные'!L119 * 1000, SUBSTITUTE((SUBSTITUTE('Неочищенные данные'!L119, " ", "")), ",", ".") * 1000)</f>
        <v>65691000</v>
      </c>
      <c r="N115" s="31">
        <f>IF(ISNUMBER('Неочищенные данные'!M119), 'Неочищенные данные'!M119 * 1000, SUBSTITUTE((SUBSTITUTE('Неочищенные данные'!M119, " ", "")), ",", ".") * 1000)</f>
        <v>1506450000</v>
      </c>
      <c r="O115" s="31">
        <f>IF(ISNUMBER('Неочищенные данные'!N119), 'Неочищенные данные'!N119 * 1000, SUBSTITUTE((SUBSTITUTE('Неочищенные данные'!N119, " ", "")), ",", ".") * 1000)</f>
        <v>1139206000</v>
      </c>
      <c r="P115" s="1">
        <f>VLOOKUP(YEAR(B115), 'ИПЦ ГКС'!$B$5:$D$34, 3, TRUE)</f>
        <v>5.39</v>
      </c>
      <c r="Q115" s="32">
        <f>VLOOKUP(B115, RUONIA!A117:B2582, 2, FALSE)</f>
        <v>10.41</v>
      </c>
      <c r="R115" s="1">
        <f>VLOOKUP(B115, Treasury!$D$1:$G$3498, 2, FALSE)</f>
        <v>0.58</v>
      </c>
      <c r="S115" s="1">
        <f>VLOOKUP(B115, Treasury!$D$1:$G$3498, 3, FALSE)</f>
        <v>1.01</v>
      </c>
      <c r="T115" s="1">
        <f>VLOOKUP(B115, Treasury!$D$1:$G$3498, 4, FALSE)</f>
        <v>1.49</v>
      </c>
      <c r="U115" s="1">
        <f>VLOOKUP(B115, 'OFZ Yield'!$A:$M, 5, FALSE)</f>
        <v>9.66</v>
      </c>
      <c r="V115" s="1">
        <f>VLOOKUP(B115, 'OFZ Yield'!$A:$M, 7, FALSE)</f>
        <v>8.95</v>
      </c>
      <c r="W115" s="1">
        <f>VLOOKUP(B115, 'OFZ Yield'!$A:$M, 9, FALSE)</f>
        <v>8.33</v>
      </c>
      <c r="X115" s="1" t="str">
        <f>VLOOKUP(B115, IMOEX!$A$1:$B$3284, 2, FALSE)</f>
        <v>1.891,09</v>
      </c>
      <c r="Y115" s="1">
        <f t="shared" si="7"/>
        <v>0.05494368546</v>
      </c>
      <c r="Z115" s="1">
        <f t="shared" si="8"/>
        <v>12.35805357</v>
      </c>
      <c r="AA115" s="1">
        <f>IFNA(VLOOKUP(A115, 'Неочищенные данные'!A119:AI553, 35, False), 0)</f>
        <v>0</v>
      </c>
      <c r="AB115" s="1">
        <f t="shared" si="9"/>
        <v>0</v>
      </c>
    </row>
    <row r="116" ht="15.75" customHeight="1">
      <c r="A116" s="29" t="s">
        <v>139</v>
      </c>
      <c r="B116" s="33">
        <v>42503.0</v>
      </c>
      <c r="C116" s="29" t="s">
        <v>36</v>
      </c>
      <c r="D116" s="29">
        <f>IFNA(VLOOKUP(C116, 'Рейтинг'!$A$2:$C$22, 3, FALSE), VLOOKUP(C116, 'Рейтинг'!$B$2:$C$22, 2, FALSE))</f>
        <v>0</v>
      </c>
      <c r="E116" s="31">
        <f>IF(ISNUMBER('Неочищенные данные'!D120), 'Неочищенные данные'!D120 * 1000, SUBSTITUTE((SUBSTITUTE('Неочищенные данные'!D120, " ", "")), ",", ".") * 1000)</f>
        <v>2420956000</v>
      </c>
      <c r="F116" s="31">
        <f>IF(ISNUMBER('Неочищенные данные'!E120), 'Неочищенные данные'!E120 * 1000, SUBSTITUTE((SUBSTITUTE('Неочищенные данные'!E120, " ", "")), ",", ".") * 1000)</f>
        <v>11694679000</v>
      </c>
      <c r="G116" s="31">
        <f>IF(ISNUMBER('Неочищенные данные'!F120), 'Неочищенные данные'!F120 * 1000, SUBSTITUTE((SUBSTITUTE('Неочищенные данные'!F120, " ", "")), ",", ".") * 1000)</f>
        <v>14386473000</v>
      </c>
      <c r="H116" s="31">
        <f>IF(ISNUMBER('Неочищенные данные'!G120), 'Неочищенные данные'!G120 * 1000, SUBSTITUTE((SUBSTITUTE('Неочищенные данные'!G120, " ", "")), ",", ".") * 1000)</f>
        <v>0</v>
      </c>
      <c r="I116" s="31">
        <f>IF(ISNUMBER('Неочищенные данные'!H120), 'Неочищенные данные'!H120 * 1000, SUBSTITUTE((SUBSTITUTE('Неочищенные данные'!H120, " ", "")), ",", ".") * 1000)</f>
        <v>0</v>
      </c>
      <c r="J116" s="31">
        <f>IF(ISNUMBER('Неочищенные данные'!I120), 'Неочищенные данные'!I120 * 1000, SUBSTITUTE((SUBSTITUTE('Неочищенные данные'!I120, " ", "")), ",", ".") * 1000)</f>
        <v>1326114000</v>
      </c>
      <c r="K116" s="31">
        <f>IF(ISNUMBER('Неочищенные данные'!J120), 'Неочищенные данные'!J120 * 1000, SUBSTITUTE((SUBSTITUTE('Неочищенные данные'!J120, " ", "")), ",", ".") * 1000)</f>
        <v>13051375000</v>
      </c>
      <c r="L116" s="31">
        <f>IF(ISNUMBER('Неочищенные данные'!K120), 'Неочищенные данные'!K120 * 1000, SUBSTITUTE((SUBSTITUTE('Неочищенные данные'!K120, " ", "")), ",", ".") * 1000)</f>
        <v>1125359000</v>
      </c>
      <c r="M116" s="31">
        <f>IF(ISNUMBER('Неочищенные данные'!L120), 'Неочищенные данные'!L120 * 1000, SUBSTITUTE((SUBSTITUTE('Неочищенные данные'!L120, " ", "")), ",", ".") * 1000)</f>
        <v>579253000</v>
      </c>
      <c r="N116" s="31">
        <f>IF(ISNUMBER('Неочищенные данные'!M120), 'Неочищенные данные'!M120 * 1000, SUBSTITUTE((SUBSTITUTE('Неочищенные данные'!M120, " ", "")), ",", ".") * 1000)</f>
        <v>988782000</v>
      </c>
      <c r="O116" s="31">
        <f>IF(ISNUMBER('Неочищенные данные'!N120), 'Неочищенные данные'!N120 * 1000, SUBSTITUTE((SUBSTITUTE('Неочищенные данные'!N120, " ", "")), ",", ".") * 1000)</f>
        <v>1118127000</v>
      </c>
      <c r="P116" s="1">
        <f>VLOOKUP(YEAR(B116), 'ИПЦ ГКС'!$B$5:$D$34, 3, TRUE)</f>
        <v>5.39</v>
      </c>
      <c r="Q116" s="32">
        <f>VLOOKUP(B116, RUONIA!A118:B2583, 2, FALSE)</f>
        <v>11.1</v>
      </c>
      <c r="R116" s="1">
        <f>VLOOKUP(B116, Treasury!$D$1:$G$3498, 2, FALSE)</f>
        <v>0.76</v>
      </c>
      <c r="S116" s="1">
        <f>VLOOKUP(B116, Treasury!$D$1:$G$3498, 3, FALSE)</f>
        <v>1.22</v>
      </c>
      <c r="T116" s="1">
        <f>VLOOKUP(B116, Treasury!$D$1:$G$3498, 4, FALSE)</f>
        <v>1.71</v>
      </c>
      <c r="U116" s="1">
        <f>VLOOKUP(B116, 'OFZ Yield'!$A:$M, 5, FALSE)</f>
        <v>9.49</v>
      </c>
      <c r="V116" s="1">
        <f>VLOOKUP(B116, 'OFZ Yield'!$A:$M, 7, FALSE)</f>
        <v>9.2</v>
      </c>
      <c r="W116" s="1">
        <f>VLOOKUP(B116, 'OFZ Yield'!$A:$M, 9, FALSE)</f>
        <v>8.83</v>
      </c>
      <c r="X116" s="1" t="str">
        <f>VLOOKUP(B116, IMOEX!$A$1:$B$3284, 2, FALSE)</f>
        <v>1.907,19</v>
      </c>
      <c r="Y116" s="1">
        <f t="shared" si="7"/>
        <v>0.5147273004</v>
      </c>
      <c r="Z116" s="1">
        <f t="shared" si="8"/>
        <v>1.178391962</v>
      </c>
      <c r="AA116" s="1">
        <f>IFNA(VLOOKUP(A116, 'Неочищенные данные'!A120:AI554, 35, False), 0)</f>
        <v>0</v>
      </c>
      <c r="AB116" s="1">
        <f t="shared" si="9"/>
        <v>0</v>
      </c>
    </row>
    <row r="117" ht="15.75" customHeight="1">
      <c r="A117" s="29" t="s">
        <v>139</v>
      </c>
      <c r="B117" s="33">
        <v>42073.0</v>
      </c>
      <c r="C117" s="29" t="s">
        <v>36</v>
      </c>
      <c r="D117" s="29">
        <f>IFNA(VLOOKUP(C117, 'Рейтинг'!$A$2:$C$22, 3, FALSE), VLOOKUP(C117, 'Рейтинг'!$B$2:$C$22, 2, FALSE))</f>
        <v>0</v>
      </c>
      <c r="E117" s="31">
        <f>IF(ISNUMBER('Неочищенные данные'!D121), 'Неочищенные данные'!D121 * 1000, SUBSTITUTE((SUBSTITUTE('Неочищенные данные'!D121, " ", "")), ",", ".") * 1000)</f>
        <v>101974000</v>
      </c>
      <c r="F117" s="31">
        <f>IF(ISNUMBER('Неочищенные данные'!E121), 'Неочищенные данные'!E121 * 1000, SUBSTITUTE((SUBSTITUTE('Неочищенные данные'!E121, " ", "")), ",", ".") * 1000)</f>
        <v>12393584000</v>
      </c>
      <c r="G117" s="31">
        <f>IF(ISNUMBER('Неочищенные данные'!F121), 'Неочищенные данные'!F121 * 1000, SUBSTITUTE((SUBSTITUTE('Неочищенные данные'!F121, " ", "")), ",", ".") * 1000)</f>
        <v>13035448000</v>
      </c>
      <c r="H117" s="31">
        <f>IF(ISNUMBER('Неочищенные данные'!G121), 'Неочищенные данные'!G121 * 1000, SUBSTITUTE((SUBSTITUTE('Неочищенные данные'!G121, " ", "")), ",", ".") * 1000)</f>
        <v>0</v>
      </c>
      <c r="I117" s="31">
        <f>IF(ISNUMBER('Неочищенные данные'!H121), 'Неочищенные данные'!H121 * 1000, SUBSTITUTE((SUBSTITUTE('Неочищенные данные'!H121, " ", "")), ",", ".") * 1000)</f>
        <v>110016000</v>
      </c>
      <c r="J117" s="31">
        <f>IF(ISNUMBER('Неочищенные данные'!I121), 'Неочищенные данные'!I121 * 1000, SUBSTITUTE((SUBSTITUTE('Неочищенные данные'!I121, " ", "")), ",", ".") * 1000)</f>
        <v>12635787000</v>
      </c>
      <c r="K117" s="31">
        <f>IF(ISNUMBER('Неочищенные данные'!J121), 'Неочищенные данные'!J121 * 1000, SUBSTITUTE((SUBSTITUTE('Неочищенные данные'!J121, " ", "")), ",", ".") * 1000)</f>
        <v>12516343000</v>
      </c>
      <c r="L117" s="31">
        <f>IF(ISNUMBER('Неочищенные данные'!K121), 'Неочищенные данные'!K121 * 1000, SUBSTITUTE((SUBSTITUTE('Неочищенные данные'!K121, " ", "")), ",", ".") * 1000)</f>
        <v>399660000</v>
      </c>
      <c r="M117" s="31">
        <f>IF(ISNUMBER('Неочищенные данные'!L121), 'Неочищенные данные'!L121 * 1000, SUBSTITUTE((SUBSTITUTE('Неочищенные данные'!L121, " ", "")), ",", ".") * 1000)</f>
        <v>1066987000</v>
      </c>
      <c r="N117" s="31">
        <f>IF(ISNUMBER('Неочищенные данные'!M121), 'Неочищенные данные'!M121 * 1000, SUBSTITUTE((SUBSTITUTE('Неочищенные данные'!M121, " ", "")), ",", ".") * 1000)</f>
        <v>0</v>
      </c>
      <c r="O117" s="31">
        <f>IF(ISNUMBER('Неочищенные данные'!N121), 'Неочищенные данные'!N121 * 1000, SUBSTITUTE((SUBSTITUTE('Неочищенные данные'!N121, " ", "")), ",", ".") * 1000)</f>
        <v>0</v>
      </c>
      <c r="P117" s="1">
        <f>VLOOKUP(YEAR(B117), 'ИПЦ ГКС'!$B$5:$D$34, 3, TRUE)</f>
        <v>12.91</v>
      </c>
      <c r="Q117" s="32">
        <f>VLOOKUP(B117, RUONIA!A119:B2584, 2, FALSE)</f>
        <v>15.5</v>
      </c>
      <c r="R117" s="1">
        <f>VLOOKUP(B117, Treasury!$D$1:$G$3498, 2, FALSE)</f>
        <v>0.7</v>
      </c>
      <c r="S117" s="1">
        <f>VLOOKUP(B117, Treasury!$D$1:$G$3498, 3, FALSE)</f>
        <v>1.62</v>
      </c>
      <c r="T117" s="1">
        <f>VLOOKUP(B117, Treasury!$D$1:$G$3498, 4, FALSE)</f>
        <v>2.14</v>
      </c>
      <c r="U117" s="1">
        <f>VLOOKUP(B117, 'OFZ Yield'!$A:$M, 5, FALSE)</f>
        <v>13.12</v>
      </c>
      <c r="V117" s="1">
        <f>VLOOKUP(B117, 'OFZ Yield'!$A:$M, 7, FALSE)</f>
        <v>13.54</v>
      </c>
      <c r="W117" s="1">
        <f>VLOOKUP(B117, 'OFZ Yield'!$A:$M, 9, FALSE)</f>
        <v>13.33</v>
      </c>
      <c r="X117" s="1" t="str">
        <f>VLOOKUP(B117, IMOEX!$A$1:$B$3284, 2, FALSE)</f>
        <v>1.665,38</v>
      </c>
      <c r="Y117" s="1">
        <f t="shared" si="7"/>
        <v>2.669736776</v>
      </c>
      <c r="Z117" s="1">
        <f t="shared" si="8"/>
        <v>31.61634139</v>
      </c>
      <c r="AA117" s="1">
        <f>IFNA(VLOOKUP(A117, 'Неочищенные данные'!A121:AI555, 35, False), 0)</f>
        <v>0</v>
      </c>
      <c r="AB117" s="1">
        <f t="shared" si="9"/>
        <v>0</v>
      </c>
    </row>
    <row r="118" ht="15.75" customHeight="1">
      <c r="A118" s="29" t="s">
        <v>139</v>
      </c>
      <c r="B118" s="33">
        <v>41583.0</v>
      </c>
      <c r="C118" s="29" t="s">
        <v>36</v>
      </c>
      <c r="D118" s="29">
        <f>IFNA(VLOOKUP(C118, 'Рейтинг'!$A$2:$C$22, 3, FALSE), VLOOKUP(C118, 'Рейтинг'!$B$2:$C$22, 2, FALSE))</f>
        <v>0</v>
      </c>
      <c r="E118" s="31">
        <f>IF(ISNUMBER('Неочищенные данные'!D122), 'Неочищенные данные'!D122 * 1000, SUBSTITUTE((SUBSTITUTE('Неочищенные данные'!D122, " ", "")), ",", ".") * 1000)</f>
        <v>746429000</v>
      </c>
      <c r="F118" s="31">
        <f>IF(ISNUMBER('Неочищенные данные'!E122), 'Неочищенные данные'!E122 * 1000, SUBSTITUTE((SUBSTITUTE('Неочищенные данные'!E122, " ", "")), ",", ".") * 1000)</f>
        <v>11136640000</v>
      </c>
      <c r="G118" s="31">
        <f>IF(ISNUMBER('Неочищенные данные'!F122), 'Неочищенные данные'!F122 * 1000, SUBSTITUTE((SUBSTITUTE('Неочищенные данные'!F122, " ", "")), ",", ".") * 1000)</f>
        <v>12211240000</v>
      </c>
      <c r="H118" s="31">
        <f>IF(ISNUMBER('Неочищенные данные'!G122), 'Неочищенные данные'!G122 * 1000, SUBSTITUTE((SUBSTITUTE('Неочищенные данные'!G122, " ", "")), ",", ".") * 1000)</f>
        <v>0</v>
      </c>
      <c r="I118" s="31">
        <f>IF(ISNUMBER('Неочищенные данные'!H122), 'Неочищенные данные'!H122 * 1000, SUBSTITUTE((SUBSTITUTE('Неочищенные данные'!H122, " ", "")), ",", ".") * 1000)</f>
        <v>167879000</v>
      </c>
      <c r="J118" s="31">
        <f>IF(ISNUMBER('Неочищенные данные'!I122), 'Неочищенные данные'!I122 * 1000, SUBSTITUTE((SUBSTITUTE('Неочищенные данные'!I122, " ", "")), ",", ".") * 1000)</f>
        <v>11974371000</v>
      </c>
      <c r="K118" s="31">
        <f>IF(ISNUMBER('Неочищенные данные'!J122), 'Неочищенные данные'!J122 * 1000, SUBSTITUTE((SUBSTITUTE('Неочищенные данные'!J122, " ", "")), ",", ".") * 1000)</f>
        <v>11801033000</v>
      </c>
      <c r="L118" s="31">
        <f>IF(ISNUMBER('Неочищенные данные'!K122), 'Неочищенные данные'!K122 * 1000, SUBSTITUTE((SUBSTITUTE('Неочищенные данные'!K122, " ", "")), ",", ".") * 1000)</f>
        <v>236869000</v>
      </c>
      <c r="M118" s="31">
        <f>IF(ISNUMBER('Неочищенные данные'!L122), 'Неочищенные данные'!L122 * 1000, SUBSTITUTE((SUBSTITUTE('Неочищенные данные'!L122, " ", "")), ",", ".") * 1000)</f>
        <v>737210000</v>
      </c>
      <c r="N118" s="31">
        <f>IF(ISNUMBER('Неочищенные данные'!M122), 'Неочищенные данные'!M122 * 1000, SUBSTITUTE((SUBSTITUTE('Неочищенные данные'!M122, " ", "")), ",", ".") * 1000)</f>
        <v>0</v>
      </c>
      <c r="O118" s="31">
        <f>IF(ISNUMBER('Неочищенные данные'!N122), 'Неочищенные данные'!N122 * 1000, SUBSTITUTE((SUBSTITUTE('Неочищенные данные'!N122, " ", "")), ",", ".") * 1000)</f>
        <v>0</v>
      </c>
      <c r="P118" s="1">
        <f>VLOOKUP(YEAR(B118), 'ИПЦ ГКС'!$B$5:$D$34, 3, TRUE)</f>
        <v>6.47</v>
      </c>
      <c r="Q118" s="32">
        <f>VLOOKUP(B118, RUONIA!A120:B2585, 2, FALSE)</f>
        <v>6.25</v>
      </c>
      <c r="R118" s="1">
        <f>VLOOKUP(B118, Treasury!$D$1:$G$3498, 2, FALSE)</f>
        <v>0.32</v>
      </c>
      <c r="S118" s="1">
        <f>VLOOKUP(B118, Treasury!$D$1:$G$3498, 3, FALSE)</f>
        <v>1.39</v>
      </c>
      <c r="T118" s="1">
        <f>VLOOKUP(B118, Treasury!$D$1:$G$3498, 4, FALSE)</f>
        <v>2.69</v>
      </c>
      <c r="U118" s="1">
        <f>VLOOKUP(B118, 'OFZ Yield'!$A:$M, 5, FALSE)</f>
        <v>6.07</v>
      </c>
      <c r="V118" s="1">
        <f>VLOOKUP(B118, 'OFZ Yield'!$A:$M, 7, FALSE)</f>
        <v>6.48</v>
      </c>
      <c r="W118" s="1">
        <f>VLOOKUP(B118, 'OFZ Yield'!$A:$M, 9, FALSE)</f>
        <v>7.15</v>
      </c>
      <c r="X118" s="1" t="str">
        <f>VLOOKUP(B118, IMOEX!$A$1:$B$3284, 2, FALSE)</f>
        <v>1.505,94</v>
      </c>
      <c r="Y118" s="1">
        <f t="shared" si="7"/>
        <v>3.112311024</v>
      </c>
      <c r="Z118" s="1">
        <f t="shared" si="8"/>
        <v>50.55271479</v>
      </c>
      <c r="AA118" s="1">
        <f>IFNA(VLOOKUP(A118, 'Неочищенные данные'!A122:AI556, 35, False), 0)</f>
        <v>0</v>
      </c>
      <c r="AB118" s="1">
        <f t="shared" si="9"/>
        <v>0</v>
      </c>
    </row>
    <row r="119" ht="15.75" customHeight="1">
      <c r="A119" s="29" t="s">
        <v>139</v>
      </c>
      <c r="B119" s="33">
        <v>41117.0</v>
      </c>
      <c r="C119" s="29" t="s">
        <v>36</v>
      </c>
      <c r="D119" s="29">
        <f>IFNA(VLOOKUP(C119, 'Рейтинг'!$A$2:$C$22, 3, FALSE), VLOOKUP(C119, 'Рейтинг'!$B$2:$C$22, 2, FALSE))</f>
        <v>0</v>
      </c>
      <c r="E119" s="31">
        <f>IF(ISNUMBER('Неочищенные данные'!D123), 'Неочищенные данные'!D123 * 1000, SUBSTITUTE((SUBSTITUTE('Неочищенные данные'!D123, " ", "")), ",", ".") * 1000)</f>
        <v>760696000</v>
      </c>
      <c r="F119" s="31">
        <f>IF(ISNUMBER('Неочищенные данные'!E123), 'Неочищенные данные'!E123 * 1000, SUBSTITUTE((SUBSTITUTE('Неочищенные данные'!E123, " ", "")), ",", ".") * 1000)</f>
        <v>8356416000</v>
      </c>
      <c r="G119" s="31">
        <f>IF(ISNUMBER('Неочищенные данные'!F123), 'Неочищенные данные'!F123 * 1000, SUBSTITUTE((SUBSTITUTE('Неочищенные данные'!F123, " ", "")), ",", ".") * 1000)</f>
        <v>9404013000</v>
      </c>
      <c r="H119" s="31">
        <f>IF(ISNUMBER('Неочищенные данные'!G123), 'Неочищенные данные'!G123 * 1000, SUBSTITUTE((SUBSTITUTE('Неочищенные данные'!G123, " ", "")), ",", ".") * 1000)</f>
        <v>0</v>
      </c>
      <c r="I119" s="31">
        <f>IF(ISNUMBER('Неочищенные данные'!H123), 'Неочищенные данные'!H123 * 1000, SUBSTITUTE((SUBSTITUTE('Неочищенные данные'!H123, " ", "")), ",", ".") * 1000)</f>
        <v>122915000</v>
      </c>
      <c r="J119" s="31">
        <f>IF(ISNUMBER('Неочищенные данные'!I123), 'Неочищенные данные'!I123 * 1000, SUBSTITUTE((SUBSTITUTE('Неочищенные данные'!I123, " ", "")), ",", ".") * 1000)</f>
        <v>9215353000</v>
      </c>
      <c r="K119" s="31">
        <f>IF(ISNUMBER('Неочищенные данные'!J123), 'Неочищенные данные'!J123 * 1000, SUBSTITUTE((SUBSTITUTE('Неочищенные данные'!J123, " ", "")), ",", ".") * 1000)</f>
        <v>9091304000</v>
      </c>
      <c r="L119" s="31">
        <f>IF(ISNUMBER('Неочищенные данные'!K123), 'Неочищенные данные'!K123 * 1000, SUBSTITUTE((SUBSTITUTE('Неочищенные данные'!K123, " ", "")), ",", ".") * 1000)</f>
        <v>188659000</v>
      </c>
      <c r="M119" s="31">
        <f>IF(ISNUMBER('Неочищенные данные'!L123), 'Неочищенные данные'!L123 * 1000, SUBSTITUTE((SUBSTITUTE('Неочищенные данные'!L123, " ", "")), ",", ".") * 1000)</f>
        <v>540354000</v>
      </c>
      <c r="N119" s="31">
        <f>IF(ISNUMBER('Неочищенные данные'!M123), 'Неочищенные данные'!M123 * 1000, SUBSTITUTE((SUBSTITUTE('Неочищенные данные'!M123, " ", "")), ",", ".") * 1000)</f>
        <v>0</v>
      </c>
      <c r="O119" s="31">
        <f>IF(ISNUMBER('Неочищенные данные'!N123), 'Неочищенные данные'!N123 * 1000, SUBSTITUTE((SUBSTITUTE('Неочищенные данные'!N123, " ", "")), ",", ".") * 1000)</f>
        <v>0</v>
      </c>
      <c r="P119" s="1">
        <f>VLOOKUP(YEAR(B119), 'ИПЦ ГКС'!$B$5:$D$34, 3, TRUE)</f>
        <v>6.57</v>
      </c>
      <c r="Q119" s="32">
        <f>VLOOKUP(B119, RUONIA!A121:B2586, 2, FALSE)</f>
        <v>5.63</v>
      </c>
      <c r="R119" s="1">
        <f>VLOOKUP(B119, Treasury!$D$1:$G$3498, 2, FALSE)</f>
        <v>0.25</v>
      </c>
      <c r="S119" s="1">
        <f>VLOOKUP(B119, Treasury!$D$1:$G$3498, 3, FALSE)</f>
        <v>0.65</v>
      </c>
      <c r="T119" s="1">
        <f>VLOOKUP(B119, Treasury!$D$1:$G$3498, 4, FALSE)</f>
        <v>1.58</v>
      </c>
      <c r="U119" s="1">
        <f>VLOOKUP(B119, 'OFZ Yield'!$A:$M, 5, FALSE)</f>
        <v>6.43</v>
      </c>
      <c r="V119" s="1">
        <f>VLOOKUP(B119, 'OFZ Yield'!$A:$M, 7, FALSE)</f>
        <v>7.37</v>
      </c>
      <c r="W119" s="1">
        <f>VLOOKUP(B119, 'OFZ Yield'!$A:$M, 9, FALSE)</f>
        <v>7.93</v>
      </c>
      <c r="X119" s="1" t="str">
        <f>VLOOKUP(B119, IMOEX!$A$1:$B$3284, 2, FALSE)</f>
        <v>1.406,30</v>
      </c>
      <c r="Y119" s="1">
        <f t="shared" si="7"/>
        <v>2.864183527</v>
      </c>
      <c r="Z119" s="1">
        <f t="shared" si="8"/>
        <v>48.84661214</v>
      </c>
      <c r="AA119" s="1">
        <f>IFNA(VLOOKUP(A119, 'Неочищенные данные'!A123:AI557, 35, False), 0)</f>
        <v>0</v>
      </c>
      <c r="AB119" s="1">
        <f t="shared" si="9"/>
        <v>0</v>
      </c>
    </row>
    <row r="120" ht="15.75" customHeight="1">
      <c r="A120" s="29" t="s">
        <v>139</v>
      </c>
      <c r="B120" s="33">
        <v>40843.0</v>
      </c>
      <c r="C120" s="29" t="s">
        <v>38</v>
      </c>
      <c r="D120" s="29">
        <f>IFNA(VLOOKUP(C120, 'Рейтинг'!$A$2:$C$22, 3, FALSE), VLOOKUP(C120, 'Рейтинг'!$B$2:$C$22, 2, FALSE))</f>
        <v>0.007</v>
      </c>
      <c r="E120" s="31">
        <f>IF(ISNUMBER('Неочищенные данные'!D124), 'Неочищенные данные'!D124 * 1000, SUBSTITUTE((SUBSTITUTE('Неочищенные данные'!D124, " ", "")), ",", ".") * 1000)</f>
        <v>551341000</v>
      </c>
      <c r="F120" s="31">
        <f>IF(ISNUMBER('Неочищенные данные'!E124), 'Неочищенные данные'!E124 * 1000, SUBSTITUTE((SUBSTITUTE('Неочищенные данные'!E124, " ", "")), ",", ".") * 1000)</f>
        <v>6547425000</v>
      </c>
      <c r="G120" s="31">
        <f>IF(ISNUMBER('Неочищенные данные'!F124), 'Неочищенные данные'!F124 * 1000, SUBSTITUTE((SUBSTITUTE('Неочищенные данные'!F124, " ", "")), ",", ".") * 1000)</f>
        <v>7352539000</v>
      </c>
      <c r="H120" s="31">
        <f>IF(ISNUMBER('Неочищенные данные'!G124), 'Неочищенные данные'!G124 * 1000, SUBSTITUTE((SUBSTITUTE('Неочищенные данные'!G124, " ", "")), ",", ".") * 1000)</f>
        <v>0</v>
      </c>
      <c r="I120" s="31">
        <f>IF(ISNUMBER('Неочищенные данные'!H124), 'Неочищенные данные'!H124 * 1000, SUBSTITUTE((SUBSTITUTE('Неочищенные данные'!H124, " ", "")), ",", ".") * 1000)</f>
        <v>45745000</v>
      </c>
      <c r="J120" s="31">
        <f>IF(ISNUMBER('Неочищенные данные'!I124), 'Неочищенные данные'!I124 * 1000, SUBSTITUTE((SUBSTITUTE('Неочищенные данные'!I124, " ", "")), ",", ".") * 1000)</f>
        <v>7157416000</v>
      </c>
      <c r="K120" s="31">
        <f>IF(ISNUMBER('Неочищенные данные'!J124), 'Неочищенные данные'!J124 * 1000, SUBSTITUTE((SUBSTITUTE('Неочищенные данные'!J124, " ", "")), ",", ".") * 1000)</f>
        <v>7108495000</v>
      </c>
      <c r="L120" s="31">
        <f>IF(ISNUMBER('Неочищенные данные'!K124), 'Неочищенные данные'!K124 * 1000, SUBSTITUTE((SUBSTITUTE('Неочищенные данные'!K124, " ", "")), ",", ".") * 1000)</f>
        <v>195173000</v>
      </c>
      <c r="M120" s="31">
        <f>IF(ISNUMBER('Неочищенные данные'!L124), 'Неочищенные данные'!L124 * 1000, SUBSTITUTE((SUBSTITUTE('Неочищенные данные'!L124, " ", "")), ",", ".") * 1000)</f>
        <v>235557000</v>
      </c>
      <c r="N120" s="31">
        <f>IF(ISNUMBER('Неочищенные данные'!M124), 'Неочищенные данные'!M124 * 1000, SUBSTITUTE((SUBSTITUTE('Неочищенные данные'!M124, " ", "")), ",", ".") * 1000)</f>
        <v>0</v>
      </c>
      <c r="O120" s="31">
        <f>IF(ISNUMBER('Неочищенные данные'!N124), 'Неочищенные данные'!N124 * 1000, SUBSTITUTE((SUBSTITUTE('Неочищенные данные'!N124, " ", "")), ",", ".") * 1000)</f>
        <v>0</v>
      </c>
      <c r="P120" s="1">
        <f>VLOOKUP(YEAR(B120), 'ИПЦ ГКС'!$B$5:$D$34, 3, TRUE)</f>
        <v>6.1</v>
      </c>
      <c r="Q120" s="32">
        <f>VLOOKUP(B120, RUONIA!A122:B2587, 2, FALSE)</f>
        <v>4.92</v>
      </c>
      <c r="R120" s="1">
        <f>VLOOKUP(B120, Treasury!$D$1:$G$3498, 2, FALSE)</f>
        <v>0.31</v>
      </c>
      <c r="S120" s="1">
        <f>VLOOKUP(B120, Treasury!$D$1:$G$3498, 3, FALSE)</f>
        <v>1.2</v>
      </c>
      <c r="T120" s="1">
        <f>VLOOKUP(B120, Treasury!$D$1:$G$3498, 4, FALSE)</f>
        <v>2.42</v>
      </c>
      <c r="U120" s="1">
        <f>VLOOKUP(B120, 'OFZ Yield'!$A:$M, 5, FALSE)</f>
        <v>6.2</v>
      </c>
      <c r="V120" s="1">
        <f>VLOOKUP(B120, 'OFZ Yield'!$A:$M, 7, FALSE)</f>
        <v>7.76</v>
      </c>
      <c r="W120" s="1">
        <f>VLOOKUP(B120, 'OFZ Yield'!$A:$M, 9, FALSE)</f>
        <v>8.2</v>
      </c>
      <c r="X120" s="1" t="str">
        <f>VLOOKUP(B120, IMOEX!$A$1:$B$3284, 2, FALSE)</f>
        <v>1.525,52</v>
      </c>
      <c r="Y120" s="1">
        <f t="shared" si="7"/>
        <v>1.206913866</v>
      </c>
      <c r="Z120" s="1">
        <f t="shared" si="8"/>
        <v>36.67216265</v>
      </c>
      <c r="AA120" s="1">
        <f>IFNA(VLOOKUP(A120, 'Неочищенные данные'!A124:AI558, 35, False), 0)</f>
        <v>0</v>
      </c>
      <c r="AB120" s="1">
        <f t="shared" si="9"/>
        <v>0</v>
      </c>
    </row>
    <row r="121" ht="15.75" customHeight="1">
      <c r="A121" s="29" t="s">
        <v>139</v>
      </c>
      <c r="B121" s="33">
        <v>40834.0</v>
      </c>
      <c r="C121" s="29" t="s">
        <v>38</v>
      </c>
      <c r="D121" s="29">
        <f>IFNA(VLOOKUP(C121, 'Рейтинг'!$A$2:$C$22, 3, FALSE), VLOOKUP(C121, 'Рейтинг'!$B$2:$C$22, 2, FALSE))</f>
        <v>0.007</v>
      </c>
      <c r="E121" s="31">
        <f>IF(ISNUMBER('Неочищенные данные'!D125), 'Неочищенные данные'!D125 * 1000, SUBSTITUTE((SUBSTITUTE('Неочищенные данные'!D125, " ", "")), ",", ".") * 1000)</f>
        <v>551341000</v>
      </c>
      <c r="F121" s="31">
        <f>IF(ISNUMBER('Неочищенные данные'!E125), 'Неочищенные данные'!E125 * 1000, SUBSTITUTE((SUBSTITUTE('Неочищенные данные'!E125, " ", "")), ",", ".") * 1000)</f>
        <v>6547425000</v>
      </c>
      <c r="G121" s="31">
        <f>IF(ISNUMBER('Неочищенные данные'!F125), 'Неочищенные данные'!F125 * 1000, SUBSTITUTE((SUBSTITUTE('Неочищенные данные'!F125, " ", "")), ",", ".") * 1000)</f>
        <v>7352539000</v>
      </c>
      <c r="H121" s="31">
        <f>IF(ISNUMBER('Неочищенные данные'!G125), 'Неочищенные данные'!G125 * 1000, SUBSTITUTE((SUBSTITUTE('Неочищенные данные'!G125, " ", "")), ",", ".") * 1000)</f>
        <v>0</v>
      </c>
      <c r="I121" s="31">
        <f>IF(ISNUMBER('Неочищенные данные'!H125), 'Неочищенные данные'!H125 * 1000, SUBSTITUTE((SUBSTITUTE('Неочищенные данные'!H125, " ", "")), ",", ".") * 1000)</f>
        <v>45745000</v>
      </c>
      <c r="J121" s="31">
        <f>IF(ISNUMBER('Неочищенные данные'!I125), 'Неочищенные данные'!I125 * 1000, SUBSTITUTE((SUBSTITUTE('Неочищенные данные'!I125, " ", "")), ",", ".") * 1000)</f>
        <v>7157416000</v>
      </c>
      <c r="K121" s="31">
        <f>IF(ISNUMBER('Неочищенные данные'!J125), 'Неочищенные данные'!J125 * 1000, SUBSTITUTE((SUBSTITUTE('Неочищенные данные'!J125, " ", "")), ",", ".") * 1000)</f>
        <v>7108495000</v>
      </c>
      <c r="L121" s="31">
        <f>IF(ISNUMBER('Неочищенные данные'!K125), 'Неочищенные данные'!K125 * 1000, SUBSTITUTE((SUBSTITUTE('Неочищенные данные'!K125, " ", "")), ",", ".") * 1000)</f>
        <v>195173000</v>
      </c>
      <c r="M121" s="31">
        <f>IF(ISNUMBER('Неочищенные данные'!L125), 'Неочищенные данные'!L125 * 1000, SUBSTITUTE((SUBSTITUTE('Неочищенные данные'!L125, " ", "")), ",", ".") * 1000)</f>
        <v>235557000</v>
      </c>
      <c r="N121" s="31">
        <f>IF(ISNUMBER('Неочищенные данные'!M125), 'Неочищенные данные'!M125 * 1000, SUBSTITUTE((SUBSTITUTE('Неочищенные данные'!M125, " ", "")), ",", ".") * 1000)</f>
        <v>0</v>
      </c>
      <c r="O121" s="31">
        <f>IF(ISNUMBER('Неочищенные данные'!N125), 'Неочищенные данные'!N125 * 1000, SUBSTITUTE((SUBSTITUTE('Неочищенные данные'!N125, " ", "")), ",", ".") * 1000)</f>
        <v>0</v>
      </c>
      <c r="P121" s="1">
        <f>VLOOKUP(YEAR(B121), 'ИПЦ ГКС'!$B$5:$D$34, 3, TRUE)</f>
        <v>6.1</v>
      </c>
      <c r="Q121" s="32">
        <f>VLOOKUP(B121, RUONIA!A123:B2588, 2, FALSE)</f>
        <v>5.04</v>
      </c>
      <c r="R121" s="1">
        <f>VLOOKUP(B121, Treasury!$D$1:$G$3498, 2, FALSE)</f>
        <v>0.28</v>
      </c>
      <c r="S121" s="1">
        <f>VLOOKUP(B121, Treasury!$D$1:$G$3498, 3, FALSE)</f>
        <v>1.07</v>
      </c>
      <c r="T121" s="1">
        <f>VLOOKUP(B121, Treasury!$D$1:$G$3498, 4, FALSE)</f>
        <v>2.19</v>
      </c>
      <c r="U121" s="1">
        <f>VLOOKUP(B121, 'OFZ Yield'!$A:$M, 5, FALSE)</f>
        <v>6.55</v>
      </c>
      <c r="V121" s="1">
        <f>VLOOKUP(B121, 'OFZ Yield'!$A:$M, 7, FALSE)</f>
        <v>8.19</v>
      </c>
      <c r="W121" s="1">
        <f>VLOOKUP(B121, 'OFZ Yield'!$A:$M, 9, FALSE)</f>
        <v>8.65</v>
      </c>
      <c r="X121" s="1" t="str">
        <f>VLOOKUP(B121, IMOEX!$A$1:$B$3284, 2, FALSE)</f>
        <v>1.425,24</v>
      </c>
      <c r="Y121" s="1">
        <f t="shared" si="7"/>
        <v>1.206913866</v>
      </c>
      <c r="Z121" s="1">
        <f t="shared" si="8"/>
        <v>36.67216265</v>
      </c>
      <c r="AA121" s="1">
        <f>IFNA(VLOOKUP(A121, 'Неочищенные данные'!A125:AI559, 35, False), 0)</f>
        <v>0</v>
      </c>
      <c r="AB121" s="1">
        <f t="shared" si="9"/>
        <v>0</v>
      </c>
    </row>
    <row r="122" ht="15.75" customHeight="1">
      <c r="A122" s="29" t="s">
        <v>139</v>
      </c>
      <c r="B122" s="33">
        <v>40641.0</v>
      </c>
      <c r="C122" s="29" t="s">
        <v>38</v>
      </c>
      <c r="D122" s="29">
        <f>IFNA(VLOOKUP(C122, 'Рейтинг'!$A$2:$C$22, 3, FALSE), VLOOKUP(C122, 'Рейтинг'!$B$2:$C$22, 2, FALSE))</f>
        <v>0.007</v>
      </c>
      <c r="E122" s="31">
        <f>IF(ISNUMBER('Неочищенные данные'!D126), 'Неочищенные данные'!D126 * 1000, SUBSTITUTE((SUBSTITUTE('Неочищенные данные'!D126, " ", "")), ",", ".") * 1000)</f>
        <v>543555000</v>
      </c>
      <c r="F122" s="31">
        <f>IF(ISNUMBER('Неочищенные данные'!E126), 'Неочищенные данные'!E126 * 1000, SUBSTITUTE((SUBSTITUTE('Неочищенные данные'!E126, " ", "")), ",", ".") * 1000)</f>
        <v>4832579000</v>
      </c>
      <c r="G122" s="31">
        <f>IF(ISNUMBER('Неочищенные данные'!F126), 'Неочищенные данные'!F126 * 1000, SUBSTITUTE((SUBSTITUTE('Неочищенные данные'!F126, " ", "")), ",", ".") * 1000)</f>
        <v>5509336000</v>
      </c>
      <c r="H122" s="31">
        <f>IF(ISNUMBER('Неочищенные данные'!G126), 'Неочищенные данные'!G126 * 1000, SUBSTITUTE((SUBSTITUTE('Неочищенные данные'!G126, " ", "")), ",", ".") * 1000)</f>
        <v>0</v>
      </c>
      <c r="I122" s="31">
        <f>IF(ISNUMBER('Неочищенные данные'!H126), 'Неочищенные данные'!H126 * 1000, SUBSTITUTE((SUBSTITUTE('Неочищенные данные'!H126, " ", "")), ",", ".") * 1000)</f>
        <v>129884000</v>
      </c>
      <c r="J122" s="31">
        <f>IF(ISNUMBER('Неочищенные данные'!I126), 'Неочищенные данные'!I126 * 1000, SUBSTITUTE((SUBSTITUTE('Неочищенные данные'!I126, " ", "")), ",", ".") * 1000)</f>
        <v>5285454000</v>
      </c>
      <c r="K122" s="31">
        <f>IF(ISNUMBER('Неочищенные данные'!J126), 'Неочищенные данные'!J126 * 1000, SUBSTITUTE((SUBSTITUTE('Неочищенные данные'!J126, " ", "")), ",", ".") * 1000)</f>
        <v>5155570000</v>
      </c>
      <c r="L122" s="31">
        <f>IF(ISNUMBER('Неочищенные данные'!K126), 'Неочищенные данные'!K126 * 1000, SUBSTITUTE((SUBSTITUTE('Неочищенные данные'!K126, " ", "")), ",", ".") * 1000)</f>
        <v>223882000</v>
      </c>
      <c r="M122" s="31">
        <f>IF(ISNUMBER('Неочищенные данные'!L126), 'Неочищенные данные'!L126 * 1000, SUBSTITUTE((SUBSTITUTE('Неочищенные данные'!L126, " ", "")), ",", ".") * 1000)</f>
        <v>472674000</v>
      </c>
      <c r="N122" s="31">
        <f>IF(ISNUMBER('Неочищенные данные'!M126), 'Неочищенные данные'!M126 * 1000, SUBSTITUTE((SUBSTITUTE('Неочищенные данные'!M126, " ", "")), ",", ".") * 1000)</f>
        <v>0</v>
      </c>
      <c r="O122" s="31">
        <f>IF(ISNUMBER('Неочищенные данные'!N126), 'Неочищенные данные'!N126 * 1000, SUBSTITUTE((SUBSTITUTE('Неочищенные данные'!N126, " ", "")), ",", ".") * 1000)</f>
        <v>0</v>
      </c>
      <c r="P122" s="1">
        <f>VLOOKUP(YEAR(B122), 'ИПЦ ГКС'!$B$5:$D$34, 3, TRUE)</f>
        <v>6.1</v>
      </c>
      <c r="Q122" s="32">
        <f>VLOOKUP(B122, RUONIA!A124:B2589, 2, FALSE)</f>
        <v>2.52</v>
      </c>
      <c r="R122" s="1">
        <f>VLOOKUP(B122, Treasury!$D$1:$G$3498, 2, FALSE)</f>
        <v>0.83</v>
      </c>
      <c r="S122" s="1">
        <f>VLOOKUP(B122, Treasury!$D$1:$G$3498, 3, FALSE)</f>
        <v>2.31</v>
      </c>
      <c r="T122" s="1">
        <f>VLOOKUP(B122, Treasury!$D$1:$G$3498, 4, FALSE)</f>
        <v>3.59</v>
      </c>
      <c r="U122" s="1">
        <f>VLOOKUP(B122, 'OFZ Yield'!$A:$M, 5, FALSE)</f>
        <v>4.54</v>
      </c>
      <c r="V122" s="1">
        <f>VLOOKUP(B122, 'OFZ Yield'!$A:$M, 7, FALSE)</f>
        <v>6.45</v>
      </c>
      <c r="W122" s="1">
        <f>VLOOKUP(B122, 'OFZ Yield'!$A:$M, 9, FALSE)</f>
        <v>7.73</v>
      </c>
      <c r="X122" s="1" t="str">
        <f>VLOOKUP(B122, IMOEX!$A$1:$B$3284, 2, FALSE)</f>
        <v>1.855,97</v>
      </c>
      <c r="Y122" s="1">
        <f t="shared" si="7"/>
        <v>2.111263969</v>
      </c>
      <c r="Z122" s="1">
        <f t="shared" si="8"/>
        <v>23.60821326</v>
      </c>
      <c r="AA122" s="1">
        <f>IFNA(VLOOKUP(A122, 'Неочищенные данные'!A126:AI560, 35, False), 0)</f>
        <v>0</v>
      </c>
      <c r="AB122" s="1">
        <f t="shared" si="9"/>
        <v>0</v>
      </c>
    </row>
    <row r="123" ht="15.75" customHeight="1">
      <c r="A123" s="29" t="s">
        <v>139</v>
      </c>
      <c r="B123" s="33">
        <v>40115.0</v>
      </c>
      <c r="C123" s="29" t="s">
        <v>38</v>
      </c>
      <c r="D123" s="29">
        <f>IFNA(VLOOKUP(C123, 'Рейтинг'!$A$2:$C$22, 3, FALSE), VLOOKUP(C123, 'Рейтинг'!$B$2:$C$22, 2, FALSE))</f>
        <v>0.007</v>
      </c>
      <c r="E123" s="31">
        <f>IF(ISNUMBER('Неочищенные данные'!D127), 'Неочищенные данные'!D127 * 1000, SUBSTITUTE((SUBSTITUTE('Неочищенные данные'!D127, " ", "")), ",", ".") * 1000)</f>
        <v>839476000</v>
      </c>
      <c r="F123" s="31">
        <f>IF(ISNUMBER('Неочищенные данные'!E127), 'Неочищенные данные'!E127 * 1000, SUBSTITUTE((SUBSTITUTE('Неочищенные данные'!E127, " ", "")), ",", ".") * 1000)</f>
        <v>2914654000</v>
      </c>
      <c r="G123" s="31">
        <f>IF(ISNUMBER('Неочищенные данные'!F127), 'Неочищенные данные'!F127 * 1000, SUBSTITUTE((SUBSTITUTE('Неочищенные данные'!F127, " ", "")), ",", ".") * 1000)</f>
        <v>3803127000</v>
      </c>
      <c r="H123" s="31">
        <f>IF(ISNUMBER('Неочищенные данные'!G127), 'Неочищенные данные'!G127 * 1000, SUBSTITUTE((SUBSTITUTE('Неочищенные данные'!G127, " ", "")), ",", ".") * 1000)</f>
        <v>0</v>
      </c>
      <c r="I123" s="31">
        <f>IF(ISNUMBER('Неочищенные данные'!H127), 'Неочищенные данные'!H127 * 1000, SUBSTITUTE((SUBSTITUTE('Неочищенные данные'!H127, " ", "")), ",", ".") * 1000)</f>
        <v>50688000</v>
      </c>
      <c r="J123" s="31">
        <f>IF(ISNUMBER('Неочищенные данные'!I127), 'Неочищенные данные'!I127 * 1000, SUBSTITUTE((SUBSTITUTE('Неочищенные данные'!I127, " ", "")), ",", ".") * 1000)</f>
        <v>3603368000</v>
      </c>
      <c r="K123" s="31">
        <f>IF(ISNUMBER('Неочищенные данные'!J127), 'Неочищенные данные'!J127 * 1000, SUBSTITUTE((SUBSTITUTE('Неочищенные данные'!J127, " ", "")), ",", ".") * 1000)</f>
        <v>3552700000</v>
      </c>
      <c r="L123" s="31">
        <f>IF(ISNUMBER('Неочищенные данные'!K127), 'Неочищенные данные'!K127 * 1000, SUBSTITUTE((SUBSTITUTE('Неочищенные данные'!K127, " ", "")), ",", ".") * 1000)</f>
        <v>199759000</v>
      </c>
      <c r="M123" s="31">
        <f>IF(ISNUMBER('Неочищенные данные'!L127), 'Неочищенные данные'!L127 * 1000, SUBSTITUTE((SUBSTITUTE('Неочищенные данные'!L127, " ", "")), ",", ".") * 1000)</f>
        <v>648982000</v>
      </c>
      <c r="N123" s="31">
        <f>IF(ISNUMBER('Неочищенные данные'!M127), 'Неочищенные данные'!M127 * 1000, SUBSTITUTE((SUBSTITUTE('Неочищенные данные'!M127, " ", "")), ",", ".") * 1000)</f>
        <v>0</v>
      </c>
      <c r="O123" s="31">
        <f>IF(ISNUMBER('Неочищенные данные'!N127), 'Неочищенные данные'!N127 * 1000, SUBSTITUTE((SUBSTITUTE('Неочищенные данные'!N127, " ", "")), ",", ".") * 1000)</f>
        <v>0</v>
      </c>
      <c r="P123" s="1">
        <f>VLOOKUP(YEAR(B123), 'ИПЦ ГКС'!$B$5:$D$34, 3, TRUE)</f>
        <v>8.8</v>
      </c>
      <c r="Q123" s="1" t="str">
        <f>VLOOKUP(B123, RUONIA!A125:B2590, 2, FALSE)</f>
        <v>#N/A</v>
      </c>
      <c r="R123" s="1">
        <f>VLOOKUP(B123, Treasury!$D$1:$G$3498, 2, FALSE)</f>
        <v>0.98</v>
      </c>
      <c r="S123" s="1">
        <f>VLOOKUP(B123, Treasury!$D$1:$G$3498, 3, FALSE)</f>
        <v>2.44</v>
      </c>
      <c r="T123" s="1">
        <f>VLOOKUP(B123, Treasury!$D$1:$G$3498, 4, FALSE)</f>
        <v>3.53</v>
      </c>
      <c r="U123" s="1" t="str">
        <f>VLOOKUP(B123, 'OFZ Yield'!$A:$M, 5, FALSE)</f>
        <v>#N/A</v>
      </c>
      <c r="V123" s="1" t="str">
        <f>VLOOKUP(B123, 'OFZ Yield'!$A:$M, 7, FALSE)</f>
        <v>#N/A</v>
      </c>
      <c r="W123" s="1" t="str">
        <f>VLOOKUP(B123, 'OFZ Yield'!$A:$M, 9, FALSE)</f>
        <v>#N/A</v>
      </c>
      <c r="X123" s="1" t="str">
        <f>VLOOKUP(B123, IMOEX!$A$1:$B$3284, 2, FALSE)</f>
        <v>1.291,99</v>
      </c>
      <c r="Y123" s="1">
        <f t="shared" si="7"/>
        <v>3.248824834</v>
      </c>
      <c r="Z123" s="1">
        <f t="shared" si="8"/>
        <v>18.03857648</v>
      </c>
      <c r="AA123" s="1">
        <f>IFNA(VLOOKUP(A123, 'Неочищенные данные'!A127:AI561, 35, False), 0)</f>
        <v>0</v>
      </c>
      <c r="AB123" s="1">
        <f t="shared" si="9"/>
        <v>0</v>
      </c>
    </row>
    <row r="124" ht="15.75" customHeight="1">
      <c r="A124" s="29" t="s">
        <v>139</v>
      </c>
      <c r="B124" s="33">
        <v>39768.0</v>
      </c>
      <c r="C124" s="29" t="s">
        <v>38</v>
      </c>
      <c r="D124" s="29">
        <f>IFNA(VLOOKUP(C124, 'Рейтинг'!$A$2:$C$22, 3, FALSE), VLOOKUP(C124, 'Рейтинг'!$B$2:$C$22, 2, FALSE))</f>
        <v>0.007</v>
      </c>
      <c r="E124" s="31">
        <f>IF(ISNUMBER('Неочищенные данные'!D128), 'Неочищенные данные'!D128 * 1000, SUBSTITUTE((SUBSTITUTE('Неочищенные данные'!D128, " ", "")), ",", ".") * 1000)</f>
        <v>440391000</v>
      </c>
      <c r="F124" s="31">
        <f>IF(ISNUMBER('Неочищенные данные'!E128), 'Неочищенные данные'!E128 * 1000, SUBSTITUTE((SUBSTITUTE('Неочищенные данные'!E128, " ", "")), ",", ".") * 1000)</f>
        <v>1708980000</v>
      </c>
      <c r="G124" s="31">
        <f>IF(ISNUMBER('Неочищенные данные'!F128), 'Неочищенные данные'!F128 * 1000, SUBSTITUTE((SUBSTITUTE('Неочищенные данные'!F128, " ", "")), ",", ".") * 1000)</f>
        <v>2170568000</v>
      </c>
      <c r="H124" s="31">
        <f>IF(ISNUMBER('Неочищенные данные'!G128), 'Неочищенные данные'!G128 * 1000, SUBSTITUTE((SUBSTITUTE('Неочищенные данные'!G128, " ", "")), ",", ".") * 1000)</f>
        <v>0</v>
      </c>
      <c r="I124" s="31">
        <f>IF(ISNUMBER('Неочищенные данные'!H128), 'Неочищенные данные'!H128 * 1000, SUBSTITUTE((SUBSTITUTE('Неочищенные данные'!H128, " ", "")), ",", ".") * 1000)</f>
        <v>0</v>
      </c>
      <c r="J124" s="31">
        <f>IF(ISNUMBER('Неочищенные данные'!I128), 'Неочищенные данные'!I128 * 1000, SUBSTITUTE((SUBSTITUTE('Неочищенные данные'!I128, " ", "")), ",", ".") * 1000)</f>
        <v>2066643000</v>
      </c>
      <c r="K124" s="31">
        <f>IF(ISNUMBER('Неочищенные данные'!J128), 'Неочищенные данные'!J128 * 1000, SUBSTITUTE((SUBSTITUTE('Неочищенные данные'!J128, " ", "")), ",", ".") * 1000)</f>
        <v>2050083000</v>
      </c>
      <c r="L124" s="31">
        <f>IF(ISNUMBER('Неочищенные данные'!K128), 'Неочищенные данные'!K128 * 1000, SUBSTITUTE((SUBSTITUTE('Неочищенные данные'!K128, " ", "")), ",", ".") * 1000)</f>
        <v>103925000</v>
      </c>
      <c r="M124" s="31">
        <f>IF(ISNUMBER('Неочищенные данные'!L128), 'Неочищенные данные'!L128 * 1000, SUBSTITUTE((SUBSTITUTE('Неочищенные данные'!L128, " ", "")), ",", ".") * 1000)</f>
        <v>502953000</v>
      </c>
      <c r="N124" s="31">
        <f>IF(ISNUMBER('Неочищенные данные'!M128), 'Неочищенные данные'!M128 * 1000, SUBSTITUTE((SUBSTITUTE('Неочищенные данные'!M128, " ", "")), ",", ".") * 1000)</f>
        <v>0</v>
      </c>
      <c r="O124" s="31">
        <f>IF(ISNUMBER('Неочищенные данные'!N128), 'Неочищенные данные'!N128 * 1000, SUBSTITUTE((SUBSTITUTE('Неочищенные данные'!N128, " ", "")), ",", ".") * 1000)</f>
        <v>0</v>
      </c>
      <c r="P124" s="1">
        <f>VLOOKUP(YEAR(B124), 'ИПЦ ГКС'!$B$5:$D$34, 3, TRUE)</f>
        <v>13.28</v>
      </c>
      <c r="Q124" s="1" t="str">
        <f>VLOOKUP(B124, RUONIA!A126:B2591, 2, FALSE)</f>
        <v>#N/A</v>
      </c>
      <c r="R124" s="1" t="str">
        <f>VLOOKUP(B124, Treasury!$D$1:$G$3498, 2, FALSE)</f>
        <v>#N/A</v>
      </c>
      <c r="S124" s="1" t="str">
        <f>VLOOKUP(B124, Treasury!$D$1:$G$3498, 3, FALSE)</f>
        <v>#N/A</v>
      </c>
      <c r="T124" s="1" t="str">
        <f>VLOOKUP(B124, Treasury!$D$1:$G$3498, 4, FALSE)</f>
        <v>#N/A</v>
      </c>
      <c r="U124" s="1" t="str">
        <f>VLOOKUP(B124, 'OFZ Yield'!$A:$M, 5, FALSE)</f>
        <v>#N/A</v>
      </c>
      <c r="V124" s="1" t="str">
        <f>VLOOKUP(B124, 'OFZ Yield'!$A:$M, 7, FALSE)</f>
        <v>#N/A</v>
      </c>
      <c r="W124" s="1" t="str">
        <f>VLOOKUP(B124, 'OFZ Yield'!$A:$M, 9, FALSE)</f>
        <v>#N/A</v>
      </c>
      <c r="X124" s="1" t="str">
        <f>VLOOKUP(B124, IMOEX!$A$1:$B$3284, 2, FALSE)</f>
        <v>#N/A</v>
      </c>
      <c r="Y124" s="1">
        <f t="shared" si="7"/>
        <v>4.839576618</v>
      </c>
      <c r="Z124" s="1">
        <f t="shared" si="8"/>
        <v>19.88590811</v>
      </c>
      <c r="AA124" s="1">
        <f>IFNA(VLOOKUP(A124, 'Неочищенные данные'!A128:AI562, 35, False), 0)</f>
        <v>0</v>
      </c>
      <c r="AB124" s="1">
        <f t="shared" si="9"/>
        <v>0</v>
      </c>
    </row>
    <row r="125" ht="15.75" hidden="1" customHeight="1">
      <c r="A125" s="41" t="s">
        <v>241</v>
      </c>
      <c r="B125" s="43">
        <v>42334.0</v>
      </c>
      <c r="C125" s="41" t="s">
        <v>240</v>
      </c>
      <c r="D125" s="41"/>
      <c r="E125" s="31">
        <f>IF(ISNUMBER('Неочищенные данные'!D129), 'Неочищенные данные'!D129 * 1000, SUBSTITUTE((SUBSTITUTE('Неочищенные данные'!D129, " ", "")), ",", ".") * 1000)</f>
        <v>0</v>
      </c>
      <c r="F125" s="31">
        <f>IF(ISNUMBER('Неочищенные данные'!E129), 'Неочищенные данные'!E129 * 1000, SUBSTITUTE((SUBSTITUTE('Неочищенные данные'!E129, " ", "")), ",", ".") * 1000)</f>
        <v>0</v>
      </c>
      <c r="G125" s="31">
        <f>IF(ISNUMBER('Неочищенные данные'!F129), 'Неочищенные данные'!F129 * 1000, SUBSTITUTE((SUBSTITUTE('Неочищенные данные'!F129, " ", "")), ",", ".") * 1000)</f>
        <v>0</v>
      </c>
      <c r="H125" s="31">
        <f>IF(ISNUMBER('Неочищенные данные'!G129), 'Неочищенные данные'!G129 * 1000, SUBSTITUTE((SUBSTITUTE('Неочищенные данные'!G129, " ", "")), ",", ".") * 1000)</f>
        <v>0</v>
      </c>
      <c r="I125" s="31">
        <f>IF(ISNUMBER('Неочищенные данные'!H129), 'Неочищенные данные'!H129 * 1000, SUBSTITUTE((SUBSTITUTE('Неочищенные данные'!H129, " ", "")), ",", ".") * 1000)</f>
        <v>0</v>
      </c>
      <c r="J125" s="31">
        <f>IF(ISNUMBER('Неочищенные данные'!I129), 'Неочищенные данные'!I129 * 1000, SUBSTITUTE((SUBSTITUTE('Неочищенные данные'!I129, " ", "")), ",", ".") * 1000)</f>
        <v>0</v>
      </c>
      <c r="K125" s="31">
        <f>IF(ISNUMBER('Неочищенные данные'!J129), 'Неочищенные данные'!J129 * 1000, SUBSTITUTE((SUBSTITUTE('Неочищенные данные'!J129, " ", "")), ",", ".") * 1000)</f>
        <v>0</v>
      </c>
      <c r="L125" s="31">
        <f>IF(ISNUMBER('Неочищенные данные'!K129), 'Неочищенные данные'!K129 * 1000, SUBSTITUTE((SUBSTITUTE('Неочищенные данные'!K129, " ", "")), ",", ".") * 1000)</f>
        <v>0</v>
      </c>
      <c r="M125" s="31">
        <f>IF(ISNUMBER('Неочищенные данные'!L129), 'Неочищенные данные'!L129 * 1000, SUBSTITUTE((SUBSTITUTE('Неочищенные данные'!L129, " ", "")), ",", ".") * 1000)</f>
        <v>0</v>
      </c>
      <c r="N125" s="31">
        <f>IF(ISNUMBER('Неочищенные данные'!M129), 'Неочищенные данные'!M129 * 1000, SUBSTITUTE((SUBSTITUTE('Неочищенные данные'!M129, " ", "")), ",", ".") * 1000)</f>
        <v>0</v>
      </c>
      <c r="O125" s="31">
        <f>IF(ISNUMBER('Неочищенные данные'!N129), 'Неочищенные данные'!N129 * 1000, SUBSTITUTE((SUBSTITUTE('Неочищенные данные'!N129, " ", "")), ",", ".") * 1000)</f>
        <v>0</v>
      </c>
    </row>
    <row r="126" ht="15.75" hidden="1" customHeight="1">
      <c r="A126" s="41" t="s">
        <v>241</v>
      </c>
      <c r="B126" s="43">
        <v>42334.0</v>
      </c>
      <c r="C126" s="41" t="s">
        <v>242</v>
      </c>
      <c r="D126" s="41"/>
      <c r="E126" s="31">
        <f>IF(ISNUMBER('Неочищенные данные'!D130), 'Неочищенные данные'!D130 * 1000, SUBSTITUTE((SUBSTITUTE('Неочищенные данные'!D130, " ", "")), ",", ".") * 1000)</f>
        <v>0</v>
      </c>
      <c r="F126" s="31">
        <f>IF(ISNUMBER('Неочищенные данные'!E130), 'Неочищенные данные'!E130 * 1000, SUBSTITUTE((SUBSTITUTE('Неочищенные данные'!E130, " ", "")), ",", ".") * 1000)</f>
        <v>0</v>
      </c>
      <c r="G126" s="31">
        <f>IF(ISNUMBER('Неочищенные данные'!F130), 'Неочищенные данные'!F130 * 1000, SUBSTITUTE((SUBSTITUTE('Неочищенные данные'!F130, " ", "")), ",", ".") * 1000)</f>
        <v>0</v>
      </c>
      <c r="H126" s="31">
        <f>IF(ISNUMBER('Неочищенные данные'!G130), 'Неочищенные данные'!G130 * 1000, SUBSTITUTE((SUBSTITUTE('Неочищенные данные'!G130, " ", "")), ",", ".") * 1000)</f>
        <v>0</v>
      </c>
      <c r="I126" s="31">
        <f>IF(ISNUMBER('Неочищенные данные'!H130), 'Неочищенные данные'!H130 * 1000, SUBSTITUTE((SUBSTITUTE('Неочищенные данные'!H130, " ", "")), ",", ".") * 1000)</f>
        <v>0</v>
      </c>
      <c r="J126" s="31">
        <f>IF(ISNUMBER('Неочищенные данные'!I130), 'Неочищенные данные'!I130 * 1000, SUBSTITUTE((SUBSTITUTE('Неочищенные данные'!I130, " ", "")), ",", ".") * 1000)</f>
        <v>0</v>
      </c>
      <c r="K126" s="31">
        <f>IF(ISNUMBER('Неочищенные данные'!J130), 'Неочищенные данные'!J130 * 1000, SUBSTITUTE((SUBSTITUTE('Неочищенные данные'!J130, " ", "")), ",", ".") * 1000)</f>
        <v>0</v>
      </c>
      <c r="L126" s="31">
        <f>IF(ISNUMBER('Неочищенные данные'!K130), 'Неочищенные данные'!K130 * 1000, SUBSTITUTE((SUBSTITUTE('Неочищенные данные'!K130, " ", "")), ",", ".") * 1000)</f>
        <v>0</v>
      </c>
      <c r="M126" s="31">
        <f>IF(ISNUMBER('Неочищенные данные'!L130), 'Неочищенные данные'!L130 * 1000, SUBSTITUTE((SUBSTITUTE('Неочищенные данные'!L130, " ", "")), ",", ".") * 1000)</f>
        <v>0</v>
      </c>
      <c r="N126" s="31">
        <f>IF(ISNUMBER('Неочищенные данные'!M130), 'Неочищенные данные'!M130 * 1000, SUBSTITUTE((SUBSTITUTE('Неочищенные данные'!M130, " ", "")), ",", ".") * 1000)</f>
        <v>0</v>
      </c>
      <c r="O126" s="31">
        <f>IF(ISNUMBER('Неочищенные данные'!N130), 'Неочищенные данные'!N130 * 1000, SUBSTITUTE((SUBSTITUTE('Неочищенные данные'!N130, " ", "")), ",", ".") * 1000)</f>
        <v>0</v>
      </c>
    </row>
    <row r="127" ht="15.75" hidden="1" customHeight="1">
      <c r="A127" s="41" t="s">
        <v>241</v>
      </c>
      <c r="B127" s="42">
        <v>42311.0</v>
      </c>
      <c r="C127" s="41" t="s">
        <v>242</v>
      </c>
      <c r="D127" s="41"/>
      <c r="E127" s="31">
        <f>IF(ISNUMBER('Неочищенные данные'!D131), 'Неочищенные данные'!D131 * 1000, SUBSTITUTE((SUBSTITUTE('Неочищенные данные'!D131, " ", "")), ",", ".") * 1000)</f>
        <v>0</v>
      </c>
      <c r="F127" s="31">
        <f>IF(ISNUMBER('Неочищенные данные'!E131), 'Неочищенные данные'!E131 * 1000, SUBSTITUTE((SUBSTITUTE('Неочищенные данные'!E131, " ", "")), ",", ".") * 1000)</f>
        <v>0</v>
      </c>
      <c r="G127" s="31">
        <f>IF(ISNUMBER('Неочищенные данные'!F131), 'Неочищенные данные'!F131 * 1000, SUBSTITUTE((SUBSTITUTE('Неочищенные данные'!F131, " ", "")), ",", ".") * 1000)</f>
        <v>0</v>
      </c>
      <c r="H127" s="31">
        <f>IF(ISNUMBER('Неочищенные данные'!G131), 'Неочищенные данные'!G131 * 1000, SUBSTITUTE((SUBSTITUTE('Неочищенные данные'!G131, " ", "")), ",", ".") * 1000)</f>
        <v>0</v>
      </c>
      <c r="I127" s="31">
        <f>IF(ISNUMBER('Неочищенные данные'!H131), 'Неочищенные данные'!H131 * 1000, SUBSTITUTE((SUBSTITUTE('Неочищенные данные'!H131, " ", "")), ",", ".") * 1000)</f>
        <v>0</v>
      </c>
      <c r="J127" s="31">
        <f>IF(ISNUMBER('Неочищенные данные'!I131), 'Неочищенные данные'!I131 * 1000, SUBSTITUTE((SUBSTITUTE('Неочищенные данные'!I131, " ", "")), ",", ".") * 1000)</f>
        <v>0</v>
      </c>
      <c r="K127" s="31">
        <f>IF(ISNUMBER('Неочищенные данные'!J131), 'Неочищенные данные'!J131 * 1000, SUBSTITUTE((SUBSTITUTE('Неочищенные данные'!J131, " ", "")), ",", ".") * 1000)</f>
        <v>0</v>
      </c>
      <c r="L127" s="31">
        <f>IF(ISNUMBER('Неочищенные данные'!K131), 'Неочищенные данные'!K131 * 1000, SUBSTITUTE((SUBSTITUTE('Неочищенные данные'!K131, " ", "")), ",", ".") * 1000)</f>
        <v>0</v>
      </c>
      <c r="M127" s="31">
        <f>IF(ISNUMBER('Неочищенные данные'!L131), 'Неочищенные данные'!L131 * 1000, SUBSTITUTE((SUBSTITUTE('Неочищенные данные'!L131, " ", "")), ",", ".") * 1000)</f>
        <v>0</v>
      </c>
      <c r="N127" s="31">
        <f>IF(ISNUMBER('Неочищенные данные'!M131), 'Неочищенные данные'!M131 * 1000, SUBSTITUTE((SUBSTITUTE('Неочищенные данные'!M131, " ", "")), ",", ".") * 1000)</f>
        <v>0</v>
      </c>
      <c r="O127" s="31">
        <f>IF(ISNUMBER('Неочищенные данные'!N131), 'Неочищенные данные'!N131 * 1000, SUBSTITUTE((SUBSTITUTE('Неочищенные данные'!N131, " ", "")), ",", ".") * 1000)</f>
        <v>0</v>
      </c>
    </row>
    <row r="128" ht="15.75" hidden="1" customHeight="1">
      <c r="A128" s="41" t="s">
        <v>241</v>
      </c>
      <c r="B128" s="42">
        <v>42209.0</v>
      </c>
      <c r="C128" s="41" t="s">
        <v>243</v>
      </c>
      <c r="D128" s="41"/>
      <c r="E128" s="31">
        <f>IF(ISNUMBER('Неочищенные данные'!D132), 'Неочищенные данные'!D132 * 1000, SUBSTITUTE((SUBSTITUTE('Неочищенные данные'!D132, " ", "")), ",", ".") * 1000)</f>
        <v>0</v>
      </c>
      <c r="F128" s="31">
        <f>IF(ISNUMBER('Неочищенные данные'!E132), 'Неочищенные данные'!E132 * 1000, SUBSTITUTE((SUBSTITUTE('Неочищенные данные'!E132, " ", "")), ",", ".") * 1000)</f>
        <v>0</v>
      </c>
      <c r="G128" s="31">
        <f>IF(ISNUMBER('Неочищенные данные'!F132), 'Неочищенные данные'!F132 * 1000, SUBSTITUTE((SUBSTITUTE('Неочищенные данные'!F132, " ", "")), ",", ".") * 1000)</f>
        <v>0</v>
      </c>
      <c r="H128" s="31">
        <f>IF(ISNUMBER('Неочищенные данные'!G132), 'Неочищенные данные'!G132 * 1000, SUBSTITUTE((SUBSTITUTE('Неочищенные данные'!G132, " ", "")), ",", ".") * 1000)</f>
        <v>0</v>
      </c>
      <c r="I128" s="31">
        <f>IF(ISNUMBER('Неочищенные данные'!H132), 'Неочищенные данные'!H132 * 1000, SUBSTITUTE((SUBSTITUTE('Неочищенные данные'!H132, " ", "")), ",", ".") * 1000)</f>
        <v>0</v>
      </c>
      <c r="J128" s="31">
        <f>IF(ISNUMBER('Неочищенные данные'!I132), 'Неочищенные данные'!I132 * 1000, SUBSTITUTE((SUBSTITUTE('Неочищенные данные'!I132, " ", "")), ",", ".") * 1000)</f>
        <v>0</v>
      </c>
      <c r="K128" s="31">
        <f>IF(ISNUMBER('Неочищенные данные'!J132), 'Неочищенные данные'!J132 * 1000, SUBSTITUTE((SUBSTITUTE('Неочищенные данные'!J132, " ", "")), ",", ".") * 1000)</f>
        <v>0</v>
      </c>
      <c r="L128" s="31">
        <f>IF(ISNUMBER('Неочищенные данные'!K132), 'Неочищенные данные'!K132 * 1000, SUBSTITUTE((SUBSTITUTE('Неочищенные данные'!K132, " ", "")), ",", ".") * 1000)</f>
        <v>0</v>
      </c>
      <c r="M128" s="31">
        <f>IF(ISNUMBER('Неочищенные данные'!L132), 'Неочищенные данные'!L132 * 1000, SUBSTITUTE((SUBSTITUTE('Неочищенные данные'!L132, " ", "")), ",", ".") * 1000)</f>
        <v>0</v>
      </c>
      <c r="N128" s="31">
        <f>IF(ISNUMBER('Неочищенные данные'!M132), 'Неочищенные данные'!M132 * 1000, SUBSTITUTE((SUBSTITUTE('Неочищенные данные'!M132, " ", "")), ",", ".") * 1000)</f>
        <v>0</v>
      </c>
      <c r="O128" s="31">
        <f>IF(ISNUMBER('Неочищенные данные'!N132), 'Неочищенные данные'!N132 * 1000, SUBSTITUTE((SUBSTITUTE('Неочищенные данные'!N132, " ", "")), ",", ".") * 1000)</f>
        <v>0</v>
      </c>
    </row>
    <row r="129" ht="15.75" hidden="1" customHeight="1">
      <c r="A129" s="41" t="s">
        <v>241</v>
      </c>
      <c r="B129" s="43">
        <v>41599.0</v>
      </c>
      <c r="C129" s="41" t="s">
        <v>40</v>
      </c>
      <c r="D129" s="41"/>
      <c r="E129" s="31">
        <f>IF(ISNUMBER('Неочищенные данные'!D133), 'Неочищенные данные'!D133 * 1000, SUBSTITUTE((SUBSTITUTE('Неочищенные данные'!D133, " ", "")), ",", ".") * 1000)</f>
        <v>0</v>
      </c>
      <c r="F129" s="31">
        <f>IF(ISNUMBER('Неочищенные данные'!E133), 'Неочищенные данные'!E133 * 1000, SUBSTITUTE((SUBSTITUTE('Неочищенные данные'!E133, " ", "")), ",", ".") * 1000)</f>
        <v>0</v>
      </c>
      <c r="G129" s="31">
        <f>IF(ISNUMBER('Неочищенные данные'!F133), 'Неочищенные данные'!F133 * 1000, SUBSTITUTE((SUBSTITUTE('Неочищенные данные'!F133, " ", "")), ",", ".") * 1000)</f>
        <v>0</v>
      </c>
      <c r="H129" s="31">
        <f>IF(ISNUMBER('Неочищенные данные'!G133), 'Неочищенные данные'!G133 * 1000, SUBSTITUTE((SUBSTITUTE('Неочищенные данные'!G133, " ", "")), ",", ".") * 1000)</f>
        <v>0</v>
      </c>
      <c r="I129" s="31">
        <f>IF(ISNUMBER('Неочищенные данные'!H133), 'Неочищенные данные'!H133 * 1000, SUBSTITUTE((SUBSTITUTE('Неочищенные данные'!H133, " ", "")), ",", ".") * 1000)</f>
        <v>0</v>
      </c>
      <c r="J129" s="31">
        <f>IF(ISNUMBER('Неочищенные данные'!I133), 'Неочищенные данные'!I133 * 1000, SUBSTITUTE((SUBSTITUTE('Неочищенные данные'!I133, " ", "")), ",", ".") * 1000)</f>
        <v>0</v>
      </c>
      <c r="K129" s="31">
        <f>IF(ISNUMBER('Неочищенные данные'!J133), 'Неочищенные данные'!J133 * 1000, SUBSTITUTE((SUBSTITUTE('Неочищенные данные'!J133, " ", "")), ",", ".") * 1000)</f>
        <v>0</v>
      </c>
      <c r="L129" s="31">
        <f>IF(ISNUMBER('Неочищенные данные'!K133), 'Неочищенные данные'!K133 * 1000, SUBSTITUTE((SUBSTITUTE('Неочищенные данные'!K133, " ", "")), ",", ".") * 1000)</f>
        <v>0</v>
      </c>
      <c r="M129" s="31">
        <f>IF(ISNUMBER('Неочищенные данные'!L133), 'Неочищенные данные'!L133 * 1000, SUBSTITUTE((SUBSTITUTE('Неочищенные данные'!L133, " ", "")), ",", ".") * 1000)</f>
        <v>0</v>
      </c>
      <c r="N129" s="31">
        <f>IF(ISNUMBER('Неочищенные данные'!M133), 'Неочищенные данные'!M133 * 1000, SUBSTITUTE((SUBSTITUTE('Неочищенные данные'!M133, " ", "")), ",", ".") * 1000)</f>
        <v>0</v>
      </c>
      <c r="O129" s="31">
        <f>IF(ISNUMBER('Неочищенные данные'!N133), 'Неочищенные данные'!N133 * 1000, SUBSTITUTE((SUBSTITUTE('Неочищенные данные'!N133, " ", "")), ",", ".") * 1000)</f>
        <v>0</v>
      </c>
    </row>
    <row r="130" ht="15.75" hidden="1" customHeight="1">
      <c r="A130" s="41" t="s">
        <v>244</v>
      </c>
      <c r="B130" s="42">
        <v>40204.0</v>
      </c>
      <c r="C130" s="41" t="s">
        <v>240</v>
      </c>
      <c r="D130" s="41"/>
      <c r="E130" s="31">
        <f>IF(ISNUMBER('Неочищенные данные'!D134), 'Неочищенные данные'!D134 * 1000, SUBSTITUTE((SUBSTITUTE('Неочищенные данные'!D134, " ", "")), ",", ".") * 1000)</f>
        <v>0</v>
      </c>
      <c r="F130" s="31">
        <f>IF(ISNUMBER('Неочищенные данные'!E134), 'Неочищенные данные'!E134 * 1000, SUBSTITUTE((SUBSTITUTE('Неочищенные данные'!E134, " ", "")), ",", ".") * 1000)</f>
        <v>0</v>
      </c>
      <c r="G130" s="31">
        <f>IF(ISNUMBER('Неочищенные данные'!F134), 'Неочищенные данные'!F134 * 1000, SUBSTITUTE((SUBSTITUTE('Неочищенные данные'!F134, " ", "")), ",", ".") * 1000)</f>
        <v>0</v>
      </c>
      <c r="H130" s="31">
        <f>IF(ISNUMBER('Неочищенные данные'!G134), 'Неочищенные данные'!G134 * 1000, SUBSTITUTE((SUBSTITUTE('Неочищенные данные'!G134, " ", "")), ",", ".") * 1000)</f>
        <v>0</v>
      </c>
      <c r="I130" s="31">
        <f>IF(ISNUMBER('Неочищенные данные'!H134), 'Неочищенные данные'!H134 * 1000, SUBSTITUTE((SUBSTITUTE('Неочищенные данные'!H134, " ", "")), ",", ".") * 1000)</f>
        <v>0</v>
      </c>
      <c r="J130" s="31">
        <f>IF(ISNUMBER('Неочищенные данные'!I134), 'Неочищенные данные'!I134 * 1000, SUBSTITUTE((SUBSTITUTE('Неочищенные данные'!I134, " ", "")), ",", ".") * 1000)</f>
        <v>0</v>
      </c>
      <c r="K130" s="31">
        <f>IF(ISNUMBER('Неочищенные данные'!J134), 'Неочищенные данные'!J134 * 1000, SUBSTITUTE((SUBSTITUTE('Неочищенные данные'!J134, " ", "")), ",", ".") * 1000)</f>
        <v>0</v>
      </c>
      <c r="L130" s="31">
        <f>IF(ISNUMBER('Неочищенные данные'!K134), 'Неочищенные данные'!K134 * 1000, SUBSTITUTE((SUBSTITUTE('Неочищенные данные'!K134, " ", "")), ",", ".") * 1000)</f>
        <v>0</v>
      </c>
      <c r="M130" s="31">
        <f>IF(ISNUMBER('Неочищенные данные'!L134), 'Неочищенные данные'!L134 * 1000, SUBSTITUTE((SUBSTITUTE('Неочищенные данные'!L134, " ", "")), ",", ".") * 1000)</f>
        <v>0</v>
      </c>
      <c r="N130" s="31">
        <f>IF(ISNUMBER('Неочищенные данные'!M134), 'Неочищенные данные'!M134 * 1000, SUBSTITUTE((SUBSTITUTE('Неочищенные данные'!M134, " ", "")), ",", ".") * 1000)</f>
        <v>0</v>
      </c>
      <c r="O130" s="31">
        <f>IF(ISNUMBER('Неочищенные данные'!N134), 'Неочищенные данные'!N134 * 1000, SUBSTITUTE((SUBSTITUTE('Неочищенные данные'!N134, " ", "")), ",", ".") * 1000)</f>
        <v>0</v>
      </c>
    </row>
    <row r="131" ht="15.75" hidden="1" customHeight="1">
      <c r="A131" s="41" t="s">
        <v>244</v>
      </c>
      <c r="B131" s="43">
        <v>39768.0</v>
      </c>
      <c r="C131" s="41" t="s">
        <v>245</v>
      </c>
      <c r="D131" s="41"/>
      <c r="E131" s="31">
        <f>IF(ISNUMBER('Неочищенные данные'!D135), 'Неочищенные данные'!D135 * 1000, SUBSTITUTE((SUBSTITUTE('Неочищенные данные'!D135, " ", "")), ",", ".") * 1000)</f>
        <v>0</v>
      </c>
      <c r="F131" s="31">
        <f>IF(ISNUMBER('Неочищенные данные'!E135), 'Неочищенные данные'!E135 * 1000, SUBSTITUTE((SUBSTITUTE('Неочищенные данные'!E135, " ", "")), ",", ".") * 1000)</f>
        <v>0</v>
      </c>
      <c r="G131" s="31">
        <f>IF(ISNUMBER('Неочищенные данные'!F135), 'Неочищенные данные'!F135 * 1000, SUBSTITUTE((SUBSTITUTE('Неочищенные данные'!F135, " ", "")), ",", ".") * 1000)</f>
        <v>0</v>
      </c>
      <c r="H131" s="31">
        <f>IF(ISNUMBER('Неочищенные данные'!G135), 'Неочищенные данные'!G135 * 1000, SUBSTITUTE((SUBSTITUTE('Неочищенные данные'!G135, " ", "")), ",", ".") * 1000)</f>
        <v>0</v>
      </c>
      <c r="I131" s="31">
        <f>IF(ISNUMBER('Неочищенные данные'!H135), 'Неочищенные данные'!H135 * 1000, SUBSTITUTE((SUBSTITUTE('Неочищенные данные'!H135, " ", "")), ",", ".") * 1000)</f>
        <v>0</v>
      </c>
      <c r="J131" s="31">
        <f>IF(ISNUMBER('Неочищенные данные'!I135), 'Неочищенные данные'!I135 * 1000, SUBSTITUTE((SUBSTITUTE('Неочищенные данные'!I135, " ", "")), ",", ".") * 1000)</f>
        <v>0</v>
      </c>
      <c r="K131" s="31">
        <f>IF(ISNUMBER('Неочищенные данные'!J135), 'Неочищенные данные'!J135 * 1000, SUBSTITUTE((SUBSTITUTE('Неочищенные данные'!J135, " ", "")), ",", ".") * 1000)</f>
        <v>0</v>
      </c>
      <c r="L131" s="31">
        <f>IF(ISNUMBER('Неочищенные данные'!K135), 'Неочищенные данные'!K135 * 1000, SUBSTITUTE((SUBSTITUTE('Неочищенные данные'!K135, " ", "")), ",", ".") * 1000)</f>
        <v>0</v>
      </c>
      <c r="M131" s="31">
        <f>IF(ISNUMBER('Неочищенные данные'!L135), 'Неочищенные данные'!L135 * 1000, SUBSTITUTE((SUBSTITUTE('Неочищенные данные'!L135, " ", "")), ",", ".") * 1000)</f>
        <v>0</v>
      </c>
      <c r="N131" s="31">
        <f>IF(ISNUMBER('Неочищенные данные'!M135), 'Неочищенные данные'!M135 * 1000, SUBSTITUTE((SUBSTITUTE('Неочищенные данные'!M135, " ", "")), ",", ".") * 1000)</f>
        <v>0</v>
      </c>
      <c r="O131" s="31">
        <f>IF(ISNUMBER('Неочищенные данные'!N135), 'Неочищенные данные'!N135 * 1000, SUBSTITUTE((SUBSTITUTE('Неочищенные данные'!N135, " ", "")), ",", ".") * 1000)</f>
        <v>0</v>
      </c>
    </row>
    <row r="132" ht="15.75" hidden="1" customHeight="1">
      <c r="A132" s="41" t="s">
        <v>246</v>
      </c>
      <c r="B132" s="42">
        <v>40204.0</v>
      </c>
      <c r="C132" s="41" t="s">
        <v>240</v>
      </c>
      <c r="D132" s="41"/>
      <c r="E132" s="31">
        <f>IF(ISNUMBER('Неочищенные данные'!D136), 'Неочищенные данные'!D136 * 1000, SUBSTITUTE((SUBSTITUTE('Неочищенные данные'!D136, " ", "")), ",", ".") * 1000)</f>
        <v>0</v>
      </c>
      <c r="F132" s="31">
        <f>IF(ISNUMBER('Неочищенные данные'!E136), 'Неочищенные данные'!E136 * 1000, SUBSTITUTE((SUBSTITUTE('Неочищенные данные'!E136, " ", "")), ",", ".") * 1000)</f>
        <v>0</v>
      </c>
      <c r="G132" s="31">
        <f>IF(ISNUMBER('Неочищенные данные'!F136), 'Неочищенные данные'!F136 * 1000, SUBSTITUTE((SUBSTITUTE('Неочищенные данные'!F136, " ", "")), ",", ".") * 1000)</f>
        <v>0</v>
      </c>
      <c r="H132" s="31">
        <f>IF(ISNUMBER('Неочищенные данные'!G136), 'Неочищенные данные'!G136 * 1000, SUBSTITUTE((SUBSTITUTE('Неочищенные данные'!G136, " ", "")), ",", ".") * 1000)</f>
        <v>0</v>
      </c>
      <c r="I132" s="31">
        <f>IF(ISNUMBER('Неочищенные данные'!H136), 'Неочищенные данные'!H136 * 1000, SUBSTITUTE((SUBSTITUTE('Неочищенные данные'!H136, " ", "")), ",", ".") * 1000)</f>
        <v>0</v>
      </c>
      <c r="J132" s="31">
        <f>IF(ISNUMBER('Неочищенные данные'!I136), 'Неочищенные данные'!I136 * 1000, SUBSTITUTE((SUBSTITUTE('Неочищенные данные'!I136, " ", "")), ",", ".") * 1000)</f>
        <v>0</v>
      </c>
      <c r="K132" s="31">
        <f>IF(ISNUMBER('Неочищенные данные'!J136), 'Неочищенные данные'!J136 * 1000, SUBSTITUTE((SUBSTITUTE('Неочищенные данные'!J136, " ", "")), ",", ".") * 1000)</f>
        <v>0</v>
      </c>
      <c r="L132" s="31">
        <f>IF(ISNUMBER('Неочищенные данные'!K136), 'Неочищенные данные'!K136 * 1000, SUBSTITUTE((SUBSTITUTE('Неочищенные данные'!K136, " ", "")), ",", ".") * 1000)</f>
        <v>0</v>
      </c>
      <c r="M132" s="31">
        <f>IF(ISNUMBER('Неочищенные данные'!L136), 'Неочищенные данные'!L136 * 1000, SUBSTITUTE((SUBSTITUTE('Неочищенные данные'!L136, " ", "")), ",", ".") * 1000)</f>
        <v>0</v>
      </c>
      <c r="N132" s="31">
        <f>IF(ISNUMBER('Неочищенные данные'!M136), 'Неочищенные данные'!M136 * 1000, SUBSTITUTE((SUBSTITUTE('Неочищенные данные'!M136, " ", "")), ",", ".") * 1000)</f>
        <v>0</v>
      </c>
      <c r="O132" s="31">
        <f>IF(ISNUMBER('Неочищенные данные'!N136), 'Неочищенные данные'!N136 * 1000, SUBSTITUTE((SUBSTITUTE('Неочищенные данные'!N136, " ", "")), ",", ".") * 1000)</f>
        <v>0</v>
      </c>
    </row>
    <row r="133" ht="15.75" hidden="1" customHeight="1">
      <c r="A133" s="41" t="s">
        <v>246</v>
      </c>
      <c r="B133" s="43">
        <v>39768.0</v>
      </c>
      <c r="C133" s="41" t="s">
        <v>243</v>
      </c>
      <c r="D133" s="41"/>
      <c r="E133" s="31">
        <f>IF(ISNUMBER('Неочищенные данные'!D137), 'Неочищенные данные'!D137 * 1000, SUBSTITUTE((SUBSTITUTE('Неочищенные данные'!D137, " ", "")), ",", ".") * 1000)</f>
        <v>0</v>
      </c>
      <c r="F133" s="31">
        <f>IF(ISNUMBER('Неочищенные данные'!E137), 'Неочищенные данные'!E137 * 1000, SUBSTITUTE((SUBSTITUTE('Неочищенные данные'!E137, " ", "")), ",", ".") * 1000)</f>
        <v>0</v>
      </c>
      <c r="G133" s="31">
        <f>IF(ISNUMBER('Неочищенные данные'!F137), 'Неочищенные данные'!F137 * 1000, SUBSTITUTE((SUBSTITUTE('Неочищенные данные'!F137, " ", "")), ",", ".") * 1000)</f>
        <v>0</v>
      </c>
      <c r="H133" s="31">
        <f>IF(ISNUMBER('Неочищенные данные'!G137), 'Неочищенные данные'!G137 * 1000, SUBSTITUTE((SUBSTITUTE('Неочищенные данные'!G137, " ", "")), ",", ".") * 1000)</f>
        <v>0</v>
      </c>
      <c r="I133" s="31">
        <f>IF(ISNUMBER('Неочищенные данные'!H137), 'Неочищенные данные'!H137 * 1000, SUBSTITUTE((SUBSTITUTE('Неочищенные данные'!H137, " ", "")), ",", ".") * 1000)</f>
        <v>0</v>
      </c>
      <c r="J133" s="31">
        <f>IF(ISNUMBER('Неочищенные данные'!I137), 'Неочищенные данные'!I137 * 1000, SUBSTITUTE((SUBSTITUTE('Неочищенные данные'!I137, " ", "")), ",", ".") * 1000)</f>
        <v>0</v>
      </c>
      <c r="K133" s="31">
        <f>IF(ISNUMBER('Неочищенные данные'!J137), 'Неочищенные данные'!J137 * 1000, SUBSTITUTE((SUBSTITUTE('Неочищенные данные'!J137, " ", "")), ",", ".") * 1000)</f>
        <v>0</v>
      </c>
      <c r="L133" s="31">
        <f>IF(ISNUMBER('Неочищенные данные'!K137), 'Неочищенные данные'!K137 * 1000, SUBSTITUTE((SUBSTITUTE('Неочищенные данные'!K137, " ", "")), ",", ".") * 1000)</f>
        <v>0</v>
      </c>
      <c r="M133" s="31">
        <f>IF(ISNUMBER('Неочищенные данные'!L137), 'Неочищенные данные'!L137 * 1000, SUBSTITUTE((SUBSTITUTE('Неочищенные данные'!L137, " ", "")), ",", ".") * 1000)</f>
        <v>0</v>
      </c>
      <c r="N133" s="31">
        <f>IF(ISNUMBER('Неочищенные данные'!M137), 'Неочищенные данные'!M137 * 1000, SUBSTITUTE((SUBSTITUTE('Неочищенные данные'!M137, " ", "")), ",", ".") * 1000)</f>
        <v>0</v>
      </c>
      <c r="O133" s="31">
        <f>IF(ISNUMBER('Неочищенные данные'!N137), 'Неочищенные данные'!N137 * 1000, SUBSTITUTE((SUBSTITUTE('Неочищенные данные'!N137, " ", "")), ",", ".") * 1000)</f>
        <v>0</v>
      </c>
    </row>
    <row r="134" ht="15.75" hidden="1" customHeight="1">
      <c r="A134" s="41" t="s">
        <v>247</v>
      </c>
      <c r="B134" s="43">
        <v>43420.0</v>
      </c>
      <c r="C134" s="41" t="s">
        <v>240</v>
      </c>
      <c r="D134" s="41"/>
      <c r="E134" s="31">
        <f>IF(ISNUMBER('Неочищенные данные'!D138), 'Неочищенные данные'!D138 * 1000, SUBSTITUTE((SUBSTITUTE('Неочищенные данные'!D138, " ", "")), ",", ".") * 1000)</f>
        <v>0</v>
      </c>
      <c r="F134" s="31">
        <f>IF(ISNUMBER('Неочищенные данные'!E138), 'Неочищенные данные'!E138 * 1000, SUBSTITUTE((SUBSTITUTE('Неочищенные данные'!E138, " ", "")), ",", ".") * 1000)</f>
        <v>0</v>
      </c>
      <c r="G134" s="31">
        <f>IF(ISNUMBER('Неочищенные данные'!F138), 'Неочищенные данные'!F138 * 1000, SUBSTITUTE((SUBSTITUTE('Неочищенные данные'!F138, " ", "")), ",", ".") * 1000)</f>
        <v>0</v>
      </c>
      <c r="H134" s="31">
        <f>IF(ISNUMBER('Неочищенные данные'!G138), 'Неочищенные данные'!G138 * 1000, SUBSTITUTE((SUBSTITUTE('Неочищенные данные'!G138, " ", "")), ",", ".") * 1000)</f>
        <v>0</v>
      </c>
      <c r="I134" s="31">
        <f>IF(ISNUMBER('Неочищенные данные'!H138), 'Неочищенные данные'!H138 * 1000, SUBSTITUTE((SUBSTITUTE('Неочищенные данные'!H138, " ", "")), ",", ".") * 1000)</f>
        <v>0</v>
      </c>
      <c r="J134" s="31">
        <f>IF(ISNUMBER('Неочищенные данные'!I138), 'Неочищенные данные'!I138 * 1000, SUBSTITUTE((SUBSTITUTE('Неочищенные данные'!I138, " ", "")), ",", ".") * 1000)</f>
        <v>0</v>
      </c>
      <c r="K134" s="31">
        <f>IF(ISNUMBER('Неочищенные данные'!J138), 'Неочищенные данные'!J138 * 1000, SUBSTITUTE((SUBSTITUTE('Неочищенные данные'!J138, " ", "")), ",", ".") * 1000)</f>
        <v>0</v>
      </c>
      <c r="L134" s="31">
        <f>IF(ISNUMBER('Неочищенные данные'!K138), 'Неочищенные данные'!K138 * 1000, SUBSTITUTE((SUBSTITUTE('Неочищенные данные'!K138, " ", "")), ",", ".") * 1000)</f>
        <v>0</v>
      </c>
      <c r="M134" s="31">
        <f>IF(ISNUMBER('Неочищенные данные'!L138), 'Неочищенные данные'!L138 * 1000, SUBSTITUTE((SUBSTITUTE('Неочищенные данные'!L138, " ", "")), ",", ".") * 1000)</f>
        <v>0</v>
      </c>
      <c r="N134" s="31">
        <f>IF(ISNUMBER('Неочищенные данные'!M138), 'Неочищенные данные'!M138 * 1000, SUBSTITUTE((SUBSTITUTE('Неочищенные данные'!M138, " ", "")), ",", ".") * 1000)</f>
        <v>0</v>
      </c>
      <c r="O134" s="31">
        <f>IF(ISNUMBER('Неочищенные данные'!N138), 'Неочищенные данные'!N138 * 1000, SUBSTITUTE((SUBSTITUTE('Неочищенные данные'!N138, " ", "")), ",", ".") * 1000)</f>
        <v>0</v>
      </c>
    </row>
    <row r="135" ht="15.75" hidden="1" customHeight="1">
      <c r="A135" s="41" t="s">
        <v>247</v>
      </c>
      <c r="B135" s="42">
        <v>43152.0</v>
      </c>
      <c r="C135" s="41" t="s">
        <v>204</v>
      </c>
      <c r="D135" s="41"/>
      <c r="E135" s="31">
        <f>IF(ISNUMBER('Неочищенные данные'!D139), 'Неочищенные данные'!D139 * 1000, SUBSTITUTE((SUBSTITUTE('Неочищенные данные'!D139, " ", "")), ",", ".") * 1000)</f>
        <v>0</v>
      </c>
      <c r="F135" s="31">
        <f>IF(ISNUMBER('Неочищенные данные'!E139), 'Неочищенные данные'!E139 * 1000, SUBSTITUTE((SUBSTITUTE('Неочищенные данные'!E139, " ", "")), ",", ".") * 1000)</f>
        <v>0</v>
      </c>
      <c r="G135" s="31">
        <f>IF(ISNUMBER('Неочищенные данные'!F139), 'Неочищенные данные'!F139 * 1000, SUBSTITUTE((SUBSTITUTE('Неочищенные данные'!F139, " ", "")), ",", ".") * 1000)</f>
        <v>0</v>
      </c>
      <c r="H135" s="31">
        <f>IF(ISNUMBER('Неочищенные данные'!G139), 'Неочищенные данные'!G139 * 1000, SUBSTITUTE((SUBSTITUTE('Неочищенные данные'!G139, " ", "")), ",", ".") * 1000)</f>
        <v>0</v>
      </c>
      <c r="I135" s="31">
        <f>IF(ISNUMBER('Неочищенные данные'!H139), 'Неочищенные данные'!H139 * 1000, SUBSTITUTE((SUBSTITUTE('Неочищенные данные'!H139, " ", "")), ",", ".") * 1000)</f>
        <v>0</v>
      </c>
      <c r="J135" s="31">
        <f>IF(ISNUMBER('Неочищенные данные'!I139), 'Неочищенные данные'!I139 * 1000, SUBSTITUTE((SUBSTITUTE('Неочищенные данные'!I139, " ", "")), ",", ".") * 1000)</f>
        <v>0</v>
      </c>
      <c r="K135" s="31">
        <f>IF(ISNUMBER('Неочищенные данные'!J139), 'Неочищенные данные'!J139 * 1000, SUBSTITUTE((SUBSTITUTE('Неочищенные данные'!J139, " ", "")), ",", ".") * 1000)</f>
        <v>0</v>
      </c>
      <c r="L135" s="31">
        <f>IF(ISNUMBER('Неочищенные данные'!K139), 'Неочищенные данные'!K139 * 1000, SUBSTITUTE((SUBSTITUTE('Неочищенные данные'!K139, " ", "")), ",", ".") * 1000)</f>
        <v>0</v>
      </c>
      <c r="M135" s="31">
        <f>IF(ISNUMBER('Неочищенные данные'!L139), 'Неочищенные данные'!L139 * 1000, SUBSTITUTE((SUBSTITUTE('Неочищенные данные'!L139, " ", "")), ",", ".") * 1000)</f>
        <v>0</v>
      </c>
      <c r="N135" s="31">
        <f>IF(ISNUMBER('Неочищенные данные'!M139), 'Неочищенные данные'!M139 * 1000, SUBSTITUTE((SUBSTITUTE('Неочищенные данные'!M139, " ", "")), ",", ".") * 1000)</f>
        <v>0</v>
      </c>
      <c r="O135" s="31">
        <f>IF(ISNUMBER('Неочищенные данные'!N139), 'Неочищенные данные'!N139 * 1000, SUBSTITUTE((SUBSTITUTE('Неочищенные данные'!N139, " ", "")), ",", ".") * 1000)</f>
        <v>0</v>
      </c>
    </row>
    <row r="136" ht="15.75" hidden="1" customHeight="1">
      <c r="A136" s="41" t="s">
        <v>247</v>
      </c>
      <c r="B136" s="42">
        <v>42993.0</v>
      </c>
      <c r="C136" s="41" t="s">
        <v>204</v>
      </c>
      <c r="D136" s="41"/>
      <c r="E136" s="31">
        <f>IF(ISNUMBER('Неочищенные данные'!D140), 'Неочищенные данные'!D140 * 1000, SUBSTITUTE((SUBSTITUTE('Неочищенные данные'!D140, " ", "")), ",", ".") * 1000)</f>
        <v>0</v>
      </c>
      <c r="F136" s="31">
        <f>IF(ISNUMBER('Неочищенные данные'!E140), 'Неочищенные данные'!E140 * 1000, SUBSTITUTE((SUBSTITUTE('Неочищенные данные'!E140, " ", "")), ",", ".") * 1000)</f>
        <v>0</v>
      </c>
      <c r="G136" s="31">
        <f>IF(ISNUMBER('Неочищенные данные'!F140), 'Неочищенные данные'!F140 * 1000, SUBSTITUTE((SUBSTITUTE('Неочищенные данные'!F140, " ", "")), ",", ".") * 1000)</f>
        <v>0</v>
      </c>
      <c r="H136" s="31">
        <f>IF(ISNUMBER('Неочищенные данные'!G140), 'Неочищенные данные'!G140 * 1000, SUBSTITUTE((SUBSTITUTE('Неочищенные данные'!G140, " ", "")), ",", ".") * 1000)</f>
        <v>0</v>
      </c>
      <c r="I136" s="31">
        <f>IF(ISNUMBER('Неочищенные данные'!H140), 'Неочищенные данные'!H140 * 1000, SUBSTITUTE((SUBSTITUTE('Неочищенные данные'!H140, " ", "")), ",", ".") * 1000)</f>
        <v>0</v>
      </c>
      <c r="J136" s="31">
        <f>IF(ISNUMBER('Неочищенные данные'!I140), 'Неочищенные данные'!I140 * 1000, SUBSTITUTE((SUBSTITUTE('Неочищенные данные'!I140, " ", "")), ",", ".") * 1000)</f>
        <v>0</v>
      </c>
      <c r="K136" s="31">
        <f>IF(ISNUMBER('Неочищенные данные'!J140), 'Неочищенные данные'!J140 * 1000, SUBSTITUTE((SUBSTITUTE('Неочищенные данные'!J140, " ", "")), ",", ".") * 1000)</f>
        <v>0</v>
      </c>
      <c r="L136" s="31">
        <f>IF(ISNUMBER('Неочищенные данные'!K140), 'Неочищенные данные'!K140 * 1000, SUBSTITUTE((SUBSTITUTE('Неочищенные данные'!K140, " ", "")), ",", ".") * 1000)</f>
        <v>0</v>
      </c>
      <c r="M136" s="31">
        <f>IF(ISNUMBER('Неочищенные данные'!L140), 'Неочищенные данные'!L140 * 1000, SUBSTITUTE((SUBSTITUTE('Неочищенные данные'!L140, " ", "")), ",", ".") * 1000)</f>
        <v>0</v>
      </c>
      <c r="N136" s="31">
        <f>IF(ISNUMBER('Неочищенные данные'!M140), 'Неочищенные данные'!M140 * 1000, SUBSTITUTE((SUBSTITUTE('Неочищенные данные'!M140, " ", "")), ",", ".") * 1000)</f>
        <v>0</v>
      </c>
      <c r="O136" s="31">
        <f>IF(ISNUMBER('Неочищенные данные'!N140), 'Неочищенные данные'!N140 * 1000, SUBSTITUTE((SUBSTITUTE('Неочищенные данные'!N140, " ", "")), ",", ".") * 1000)</f>
        <v>0</v>
      </c>
    </row>
    <row r="137" ht="15.75" hidden="1" customHeight="1">
      <c r="A137" s="41" t="s">
        <v>247</v>
      </c>
      <c r="B137" s="43">
        <v>42726.0</v>
      </c>
      <c r="C137" s="41" t="s">
        <v>36</v>
      </c>
      <c r="D137" s="41"/>
      <c r="E137" s="31">
        <f>IF(ISNUMBER('Неочищенные данные'!D141), 'Неочищенные данные'!D141 * 1000, SUBSTITUTE((SUBSTITUTE('Неочищенные данные'!D141, " ", "")), ",", ".") * 1000)</f>
        <v>0</v>
      </c>
      <c r="F137" s="31">
        <f>IF(ISNUMBER('Неочищенные данные'!E141), 'Неочищенные данные'!E141 * 1000, SUBSTITUTE((SUBSTITUTE('Неочищенные данные'!E141, " ", "")), ",", ".") * 1000)</f>
        <v>0</v>
      </c>
      <c r="G137" s="31">
        <f>IF(ISNUMBER('Неочищенные данные'!F141), 'Неочищенные данные'!F141 * 1000, SUBSTITUTE((SUBSTITUTE('Неочищенные данные'!F141, " ", "")), ",", ".") * 1000)</f>
        <v>0</v>
      </c>
      <c r="H137" s="31">
        <f>IF(ISNUMBER('Неочищенные данные'!G141), 'Неочищенные данные'!G141 * 1000, SUBSTITUTE((SUBSTITUTE('Неочищенные данные'!G141, " ", "")), ",", ".") * 1000)</f>
        <v>0</v>
      </c>
      <c r="I137" s="31">
        <f>IF(ISNUMBER('Неочищенные данные'!H141), 'Неочищенные данные'!H141 * 1000, SUBSTITUTE((SUBSTITUTE('Неочищенные данные'!H141, " ", "")), ",", ".") * 1000)</f>
        <v>0</v>
      </c>
      <c r="J137" s="31">
        <f>IF(ISNUMBER('Неочищенные данные'!I141), 'Неочищенные данные'!I141 * 1000, SUBSTITUTE((SUBSTITUTE('Неочищенные данные'!I141, " ", "")), ",", ".") * 1000)</f>
        <v>0</v>
      </c>
      <c r="K137" s="31">
        <f>IF(ISNUMBER('Неочищенные данные'!J141), 'Неочищенные данные'!J141 * 1000, SUBSTITUTE((SUBSTITUTE('Неочищенные данные'!J141, " ", "")), ",", ".") * 1000)</f>
        <v>0</v>
      </c>
      <c r="L137" s="31">
        <f>IF(ISNUMBER('Неочищенные данные'!K141), 'Неочищенные данные'!K141 * 1000, SUBSTITUTE((SUBSTITUTE('Неочищенные данные'!K141, " ", "")), ",", ".") * 1000)</f>
        <v>0</v>
      </c>
      <c r="M137" s="31">
        <f>IF(ISNUMBER('Неочищенные данные'!L141), 'Неочищенные данные'!L141 * 1000, SUBSTITUTE((SUBSTITUTE('Неочищенные данные'!L141, " ", "")), ",", ".") * 1000)</f>
        <v>0</v>
      </c>
      <c r="N137" s="31">
        <f>IF(ISNUMBER('Неочищенные данные'!M141), 'Неочищенные данные'!M141 * 1000, SUBSTITUTE((SUBSTITUTE('Неочищенные данные'!M141, " ", "")), ",", ".") * 1000)</f>
        <v>0</v>
      </c>
      <c r="O137" s="31">
        <f>IF(ISNUMBER('Неочищенные данные'!N141), 'Неочищенные данные'!N141 * 1000, SUBSTITUTE((SUBSTITUTE('Неочищенные данные'!N141, " ", "")), ",", ".") * 1000)</f>
        <v>0</v>
      </c>
    </row>
    <row r="138" ht="15.75" hidden="1" customHeight="1">
      <c r="A138" s="41" t="s">
        <v>247</v>
      </c>
      <c r="B138" s="42">
        <v>42472.0</v>
      </c>
      <c r="C138" s="41" t="s">
        <v>36</v>
      </c>
      <c r="D138" s="41"/>
      <c r="E138" s="31">
        <f>IF(ISNUMBER('Неочищенные данные'!D142), 'Неочищенные данные'!D142 * 1000, SUBSTITUTE((SUBSTITUTE('Неочищенные данные'!D142, " ", "")), ",", ".") * 1000)</f>
        <v>0</v>
      </c>
      <c r="F138" s="31">
        <f>IF(ISNUMBER('Неочищенные данные'!E142), 'Неочищенные данные'!E142 * 1000, SUBSTITUTE((SUBSTITUTE('Неочищенные данные'!E142, " ", "")), ",", ".") * 1000)</f>
        <v>0</v>
      </c>
      <c r="G138" s="31">
        <f>IF(ISNUMBER('Неочищенные данные'!F142), 'Неочищенные данные'!F142 * 1000, SUBSTITUTE((SUBSTITUTE('Неочищенные данные'!F142, " ", "")), ",", ".") * 1000)</f>
        <v>0</v>
      </c>
      <c r="H138" s="31">
        <f>IF(ISNUMBER('Неочищенные данные'!G142), 'Неочищенные данные'!G142 * 1000, SUBSTITUTE((SUBSTITUTE('Неочищенные данные'!G142, " ", "")), ",", ".") * 1000)</f>
        <v>0</v>
      </c>
      <c r="I138" s="31">
        <f>IF(ISNUMBER('Неочищенные данные'!H142), 'Неочищенные данные'!H142 * 1000, SUBSTITUTE((SUBSTITUTE('Неочищенные данные'!H142, " ", "")), ",", ".") * 1000)</f>
        <v>0</v>
      </c>
      <c r="J138" s="31">
        <f>IF(ISNUMBER('Неочищенные данные'!I142), 'Неочищенные данные'!I142 * 1000, SUBSTITUTE((SUBSTITUTE('Неочищенные данные'!I142, " ", "")), ",", ".") * 1000)</f>
        <v>0</v>
      </c>
      <c r="K138" s="31">
        <f>IF(ISNUMBER('Неочищенные данные'!J142), 'Неочищенные данные'!J142 * 1000, SUBSTITUTE((SUBSTITUTE('Неочищенные данные'!J142, " ", "")), ",", ".") * 1000)</f>
        <v>0</v>
      </c>
      <c r="L138" s="31">
        <f>IF(ISNUMBER('Неочищенные данные'!K142), 'Неочищенные данные'!K142 * 1000, SUBSTITUTE((SUBSTITUTE('Неочищенные данные'!K142, " ", "")), ",", ".") * 1000)</f>
        <v>0</v>
      </c>
      <c r="M138" s="31">
        <f>IF(ISNUMBER('Неочищенные данные'!L142), 'Неочищенные данные'!L142 * 1000, SUBSTITUTE((SUBSTITUTE('Неочищенные данные'!L142, " ", "")), ",", ".") * 1000)</f>
        <v>0</v>
      </c>
      <c r="N138" s="31">
        <f>IF(ISNUMBER('Неочищенные данные'!M142), 'Неочищенные данные'!M142 * 1000, SUBSTITUTE((SUBSTITUTE('Неочищенные данные'!M142, " ", "")), ",", ".") * 1000)</f>
        <v>0</v>
      </c>
      <c r="O138" s="31">
        <f>IF(ISNUMBER('Неочищенные данные'!N142), 'Неочищенные данные'!N142 * 1000, SUBSTITUTE((SUBSTITUTE('Неочищенные данные'!N142, " ", "")), ",", ".") * 1000)</f>
        <v>0</v>
      </c>
    </row>
    <row r="139" ht="15.75" hidden="1" customHeight="1">
      <c r="A139" s="41" t="s">
        <v>247</v>
      </c>
      <c r="B139" s="43">
        <v>41984.0</v>
      </c>
      <c r="C139" s="41" t="s">
        <v>36</v>
      </c>
      <c r="D139" s="41"/>
      <c r="E139" s="31">
        <f>IF(ISNUMBER('Неочищенные данные'!D143), 'Неочищенные данные'!D143 * 1000, SUBSTITUTE((SUBSTITUTE('Неочищенные данные'!D143, " ", "")), ",", ".") * 1000)</f>
        <v>0</v>
      </c>
      <c r="F139" s="31">
        <f>IF(ISNUMBER('Неочищенные данные'!E143), 'Неочищенные данные'!E143 * 1000, SUBSTITUTE((SUBSTITUTE('Неочищенные данные'!E143, " ", "")), ",", ".") * 1000)</f>
        <v>0</v>
      </c>
      <c r="G139" s="31">
        <f>IF(ISNUMBER('Неочищенные данные'!F143), 'Неочищенные данные'!F143 * 1000, SUBSTITUTE((SUBSTITUTE('Неочищенные данные'!F143, " ", "")), ",", ".") * 1000)</f>
        <v>0</v>
      </c>
      <c r="H139" s="31">
        <f>IF(ISNUMBER('Неочищенные данные'!G143), 'Неочищенные данные'!G143 * 1000, SUBSTITUTE((SUBSTITUTE('Неочищенные данные'!G143, " ", "")), ",", ".") * 1000)</f>
        <v>0</v>
      </c>
      <c r="I139" s="31">
        <f>IF(ISNUMBER('Неочищенные данные'!H143), 'Неочищенные данные'!H143 * 1000, SUBSTITUTE((SUBSTITUTE('Неочищенные данные'!H143, " ", "")), ",", ".") * 1000)</f>
        <v>0</v>
      </c>
      <c r="J139" s="31">
        <f>IF(ISNUMBER('Неочищенные данные'!I143), 'Неочищенные данные'!I143 * 1000, SUBSTITUTE((SUBSTITUTE('Неочищенные данные'!I143, " ", "")), ",", ".") * 1000)</f>
        <v>0</v>
      </c>
      <c r="K139" s="31">
        <f>IF(ISNUMBER('Неочищенные данные'!J143), 'Неочищенные данные'!J143 * 1000, SUBSTITUTE((SUBSTITUTE('Неочищенные данные'!J143, " ", "")), ",", ".") * 1000)</f>
        <v>0</v>
      </c>
      <c r="L139" s="31">
        <f>IF(ISNUMBER('Неочищенные данные'!K143), 'Неочищенные данные'!K143 * 1000, SUBSTITUTE((SUBSTITUTE('Неочищенные данные'!K143, " ", "")), ",", ".") * 1000)</f>
        <v>0</v>
      </c>
      <c r="M139" s="31">
        <f>IF(ISNUMBER('Неочищенные данные'!L143), 'Неочищенные данные'!L143 * 1000, SUBSTITUTE((SUBSTITUTE('Неочищенные данные'!L143, " ", "")), ",", ".") * 1000)</f>
        <v>0</v>
      </c>
      <c r="N139" s="31">
        <f>IF(ISNUMBER('Неочищенные данные'!M143), 'Неочищенные данные'!M143 * 1000, SUBSTITUTE((SUBSTITUTE('Неочищенные данные'!M143, " ", "")), ",", ".") * 1000)</f>
        <v>0</v>
      </c>
      <c r="O139" s="31">
        <f>IF(ISNUMBER('Неочищенные данные'!N143), 'Неочищенные данные'!N143 * 1000, SUBSTITUTE((SUBSTITUTE('Неочищенные данные'!N143, " ", "")), ",", ".") * 1000)</f>
        <v>0</v>
      </c>
    </row>
    <row r="140" ht="15.75" hidden="1" customHeight="1">
      <c r="A140" s="41" t="s">
        <v>247</v>
      </c>
      <c r="B140" s="42">
        <v>41586.0</v>
      </c>
      <c r="C140" s="41" t="s">
        <v>36</v>
      </c>
      <c r="D140" s="41"/>
      <c r="E140" s="31">
        <f>IF(ISNUMBER('Неочищенные данные'!D144), 'Неочищенные данные'!D144 * 1000, SUBSTITUTE((SUBSTITUTE('Неочищенные данные'!D144, " ", "")), ",", ".") * 1000)</f>
        <v>0</v>
      </c>
      <c r="F140" s="31">
        <f>IF(ISNUMBER('Неочищенные данные'!E144), 'Неочищенные данные'!E144 * 1000, SUBSTITUTE((SUBSTITUTE('Неочищенные данные'!E144, " ", "")), ",", ".") * 1000)</f>
        <v>0</v>
      </c>
      <c r="G140" s="31">
        <f>IF(ISNUMBER('Неочищенные данные'!F144), 'Неочищенные данные'!F144 * 1000, SUBSTITUTE((SUBSTITUTE('Неочищенные данные'!F144, " ", "")), ",", ".") * 1000)</f>
        <v>0</v>
      </c>
      <c r="H140" s="31">
        <f>IF(ISNUMBER('Неочищенные данные'!G144), 'Неочищенные данные'!G144 * 1000, SUBSTITUTE((SUBSTITUTE('Неочищенные данные'!G144, " ", "")), ",", ".") * 1000)</f>
        <v>0</v>
      </c>
      <c r="I140" s="31">
        <f>IF(ISNUMBER('Неочищенные данные'!H144), 'Неочищенные данные'!H144 * 1000, SUBSTITUTE((SUBSTITUTE('Неочищенные данные'!H144, " ", "")), ",", ".") * 1000)</f>
        <v>0</v>
      </c>
      <c r="J140" s="31">
        <f>IF(ISNUMBER('Неочищенные данные'!I144), 'Неочищенные данные'!I144 * 1000, SUBSTITUTE((SUBSTITUTE('Неочищенные данные'!I144, " ", "")), ",", ".") * 1000)</f>
        <v>0</v>
      </c>
      <c r="K140" s="31">
        <f>IF(ISNUMBER('Неочищенные данные'!J144), 'Неочищенные данные'!J144 * 1000, SUBSTITUTE((SUBSTITUTE('Неочищенные данные'!J144, " ", "")), ",", ".") * 1000)</f>
        <v>0</v>
      </c>
      <c r="L140" s="31">
        <f>IF(ISNUMBER('Неочищенные данные'!K144), 'Неочищенные данные'!K144 * 1000, SUBSTITUTE((SUBSTITUTE('Неочищенные данные'!K144, " ", "")), ",", ".") * 1000)</f>
        <v>0</v>
      </c>
      <c r="M140" s="31">
        <f>IF(ISNUMBER('Неочищенные данные'!L144), 'Неочищенные данные'!L144 * 1000, SUBSTITUTE((SUBSTITUTE('Неочищенные данные'!L144, " ", "")), ",", ".") * 1000)</f>
        <v>0</v>
      </c>
      <c r="N140" s="31">
        <f>IF(ISNUMBER('Неочищенные данные'!M144), 'Неочищенные данные'!M144 * 1000, SUBSTITUTE((SUBSTITUTE('Неочищенные данные'!M144, " ", "")), ",", ".") * 1000)</f>
        <v>0</v>
      </c>
      <c r="O140" s="31">
        <f>IF(ISNUMBER('Неочищенные данные'!N144), 'Неочищенные данные'!N144 * 1000, SUBSTITUTE((SUBSTITUTE('Неочищенные данные'!N144, " ", "")), ",", ".") * 1000)</f>
        <v>0</v>
      </c>
    </row>
    <row r="141" ht="15.75" hidden="1" customHeight="1">
      <c r="A141" s="41" t="s">
        <v>247</v>
      </c>
      <c r="B141" s="42">
        <v>41180.0</v>
      </c>
      <c r="C141" s="41" t="s">
        <v>36</v>
      </c>
      <c r="D141" s="41"/>
      <c r="E141" s="31">
        <f>IF(ISNUMBER('Неочищенные данные'!D145), 'Неочищенные данные'!D145 * 1000, SUBSTITUTE((SUBSTITUTE('Неочищенные данные'!D145, " ", "")), ",", ".") * 1000)</f>
        <v>0</v>
      </c>
      <c r="F141" s="31">
        <f>IF(ISNUMBER('Неочищенные данные'!E145), 'Неочищенные данные'!E145 * 1000, SUBSTITUTE((SUBSTITUTE('Неочищенные данные'!E145, " ", "")), ",", ".") * 1000)</f>
        <v>0</v>
      </c>
      <c r="G141" s="31">
        <f>IF(ISNUMBER('Неочищенные данные'!F145), 'Неочищенные данные'!F145 * 1000, SUBSTITUTE((SUBSTITUTE('Неочищенные данные'!F145, " ", "")), ",", ".") * 1000)</f>
        <v>0</v>
      </c>
      <c r="H141" s="31">
        <f>IF(ISNUMBER('Неочищенные данные'!G145), 'Неочищенные данные'!G145 * 1000, SUBSTITUTE((SUBSTITUTE('Неочищенные данные'!G145, " ", "")), ",", ".") * 1000)</f>
        <v>0</v>
      </c>
      <c r="I141" s="31">
        <f>IF(ISNUMBER('Неочищенные данные'!H145), 'Неочищенные данные'!H145 * 1000, SUBSTITUTE((SUBSTITUTE('Неочищенные данные'!H145, " ", "")), ",", ".") * 1000)</f>
        <v>0</v>
      </c>
      <c r="J141" s="31">
        <f>IF(ISNUMBER('Неочищенные данные'!I145), 'Неочищенные данные'!I145 * 1000, SUBSTITUTE((SUBSTITUTE('Неочищенные данные'!I145, " ", "")), ",", ".") * 1000)</f>
        <v>0</v>
      </c>
      <c r="K141" s="31">
        <f>IF(ISNUMBER('Неочищенные данные'!J145), 'Неочищенные данные'!J145 * 1000, SUBSTITUTE((SUBSTITUTE('Неочищенные данные'!J145, " ", "")), ",", ".") * 1000)</f>
        <v>0</v>
      </c>
      <c r="L141" s="31">
        <f>IF(ISNUMBER('Неочищенные данные'!K145), 'Неочищенные данные'!K145 * 1000, SUBSTITUTE((SUBSTITUTE('Неочищенные данные'!K145, " ", "")), ",", ".") * 1000)</f>
        <v>0</v>
      </c>
      <c r="M141" s="31">
        <f>IF(ISNUMBER('Неочищенные данные'!L145), 'Неочищенные данные'!L145 * 1000, SUBSTITUTE((SUBSTITUTE('Неочищенные данные'!L145, " ", "")), ",", ".") * 1000)</f>
        <v>0</v>
      </c>
      <c r="N141" s="31">
        <f>IF(ISNUMBER('Неочищенные данные'!M145), 'Неочищенные данные'!M145 * 1000, SUBSTITUTE((SUBSTITUTE('Неочищенные данные'!M145, " ", "")), ",", ".") * 1000)</f>
        <v>0</v>
      </c>
      <c r="O141" s="31">
        <f>IF(ISNUMBER('Неочищенные данные'!N145), 'Неочищенные данные'!N145 * 1000, SUBSTITUTE((SUBSTITUTE('Неочищенные данные'!N145, " ", "")), ",", ".") * 1000)</f>
        <v>0</v>
      </c>
    </row>
    <row r="142" ht="15.75" hidden="1" customHeight="1">
      <c r="A142" s="41" t="s">
        <v>247</v>
      </c>
      <c r="B142" s="43">
        <v>40843.0</v>
      </c>
      <c r="C142" s="41" t="s">
        <v>38</v>
      </c>
      <c r="D142" s="41"/>
      <c r="E142" s="31">
        <f>IF(ISNUMBER('Неочищенные данные'!D146), 'Неочищенные данные'!D146 * 1000, SUBSTITUTE((SUBSTITUTE('Неочищенные данные'!D146, " ", "")), ",", ".") * 1000)</f>
        <v>0</v>
      </c>
      <c r="F142" s="31">
        <f>IF(ISNUMBER('Неочищенные данные'!E146), 'Неочищенные данные'!E146 * 1000, SUBSTITUTE((SUBSTITUTE('Неочищенные данные'!E146, " ", "")), ",", ".") * 1000)</f>
        <v>0</v>
      </c>
      <c r="G142" s="31">
        <f>IF(ISNUMBER('Неочищенные данные'!F146), 'Неочищенные данные'!F146 * 1000, SUBSTITUTE((SUBSTITUTE('Неочищенные данные'!F146, " ", "")), ",", ".") * 1000)</f>
        <v>0</v>
      </c>
      <c r="H142" s="31">
        <f>IF(ISNUMBER('Неочищенные данные'!G146), 'Неочищенные данные'!G146 * 1000, SUBSTITUTE((SUBSTITUTE('Неочищенные данные'!G146, " ", "")), ",", ".") * 1000)</f>
        <v>0</v>
      </c>
      <c r="I142" s="31">
        <f>IF(ISNUMBER('Неочищенные данные'!H146), 'Неочищенные данные'!H146 * 1000, SUBSTITUTE((SUBSTITUTE('Неочищенные данные'!H146, " ", "")), ",", ".") * 1000)</f>
        <v>0</v>
      </c>
      <c r="J142" s="31">
        <f>IF(ISNUMBER('Неочищенные данные'!I146), 'Неочищенные данные'!I146 * 1000, SUBSTITUTE((SUBSTITUTE('Неочищенные данные'!I146, " ", "")), ",", ".") * 1000)</f>
        <v>0</v>
      </c>
      <c r="K142" s="31">
        <f>IF(ISNUMBER('Неочищенные данные'!J146), 'Неочищенные данные'!J146 * 1000, SUBSTITUTE((SUBSTITUTE('Неочищенные данные'!J146, " ", "")), ",", ".") * 1000)</f>
        <v>0</v>
      </c>
      <c r="L142" s="31">
        <f>IF(ISNUMBER('Неочищенные данные'!K146), 'Неочищенные данные'!K146 * 1000, SUBSTITUTE((SUBSTITUTE('Неочищенные данные'!K146, " ", "")), ",", ".") * 1000)</f>
        <v>0</v>
      </c>
      <c r="M142" s="31">
        <f>IF(ISNUMBER('Неочищенные данные'!L146), 'Неочищенные данные'!L146 * 1000, SUBSTITUTE((SUBSTITUTE('Неочищенные данные'!L146, " ", "")), ",", ".") * 1000)</f>
        <v>0</v>
      </c>
      <c r="N142" s="31">
        <f>IF(ISNUMBER('Неочищенные данные'!M146), 'Неочищенные данные'!M146 * 1000, SUBSTITUTE((SUBSTITUTE('Неочищенные данные'!M146, " ", "")), ",", ".") * 1000)</f>
        <v>0</v>
      </c>
      <c r="O142" s="31">
        <f>IF(ISNUMBER('Неочищенные данные'!N146), 'Неочищенные данные'!N146 * 1000, SUBSTITUTE((SUBSTITUTE('Неочищенные данные'!N146, " ", "")), ",", ".") * 1000)</f>
        <v>0</v>
      </c>
    </row>
    <row r="143" ht="15.75" hidden="1" customHeight="1">
      <c r="A143" s="41" t="s">
        <v>247</v>
      </c>
      <c r="B143" s="43">
        <v>40834.0</v>
      </c>
      <c r="C143" s="41" t="s">
        <v>38</v>
      </c>
      <c r="D143" s="41"/>
      <c r="E143" s="31">
        <f>IF(ISNUMBER('Неочищенные данные'!D147), 'Неочищенные данные'!D147 * 1000, SUBSTITUTE((SUBSTITUTE('Неочищенные данные'!D147, " ", "")), ",", ".") * 1000)</f>
        <v>0</v>
      </c>
      <c r="F143" s="31">
        <f>IF(ISNUMBER('Неочищенные данные'!E147), 'Неочищенные данные'!E147 * 1000, SUBSTITUTE((SUBSTITUTE('Неочищенные данные'!E147, " ", "")), ",", ".") * 1000)</f>
        <v>0</v>
      </c>
      <c r="G143" s="31">
        <f>IF(ISNUMBER('Неочищенные данные'!F147), 'Неочищенные данные'!F147 * 1000, SUBSTITUTE((SUBSTITUTE('Неочищенные данные'!F147, " ", "")), ",", ".") * 1000)</f>
        <v>0</v>
      </c>
      <c r="H143" s="31">
        <f>IF(ISNUMBER('Неочищенные данные'!G147), 'Неочищенные данные'!G147 * 1000, SUBSTITUTE((SUBSTITUTE('Неочищенные данные'!G147, " ", "")), ",", ".") * 1000)</f>
        <v>0</v>
      </c>
      <c r="I143" s="31">
        <f>IF(ISNUMBER('Неочищенные данные'!H147), 'Неочищенные данные'!H147 * 1000, SUBSTITUTE((SUBSTITUTE('Неочищенные данные'!H147, " ", "")), ",", ".") * 1000)</f>
        <v>0</v>
      </c>
      <c r="J143" s="31">
        <f>IF(ISNUMBER('Неочищенные данные'!I147), 'Неочищенные данные'!I147 * 1000, SUBSTITUTE((SUBSTITUTE('Неочищенные данные'!I147, " ", "")), ",", ".") * 1000)</f>
        <v>0</v>
      </c>
      <c r="K143" s="31">
        <f>IF(ISNUMBER('Неочищенные данные'!J147), 'Неочищенные данные'!J147 * 1000, SUBSTITUTE((SUBSTITUTE('Неочищенные данные'!J147, " ", "")), ",", ".") * 1000)</f>
        <v>0</v>
      </c>
      <c r="L143" s="31">
        <f>IF(ISNUMBER('Неочищенные данные'!K147), 'Неочищенные данные'!K147 * 1000, SUBSTITUTE((SUBSTITUTE('Неочищенные данные'!K147, " ", "")), ",", ".") * 1000)</f>
        <v>0</v>
      </c>
      <c r="M143" s="31">
        <f>IF(ISNUMBER('Неочищенные данные'!L147), 'Неочищенные данные'!L147 * 1000, SUBSTITUTE((SUBSTITUTE('Неочищенные данные'!L147, " ", "")), ",", ".") * 1000)</f>
        <v>0</v>
      </c>
      <c r="N143" s="31">
        <f>IF(ISNUMBER('Неочищенные данные'!M147), 'Неочищенные данные'!M147 * 1000, SUBSTITUTE((SUBSTITUTE('Неочищенные данные'!M147, " ", "")), ",", ".") * 1000)</f>
        <v>0</v>
      </c>
      <c r="O143" s="31">
        <f>IF(ISNUMBER('Неочищенные данные'!N147), 'Неочищенные данные'!N147 * 1000, SUBSTITUTE((SUBSTITUTE('Неочищенные данные'!N147, " ", "")), ",", ".") * 1000)</f>
        <v>0</v>
      </c>
    </row>
    <row r="144" ht="15.75" hidden="1" customHeight="1">
      <c r="A144" s="41" t="s">
        <v>247</v>
      </c>
      <c r="B144" s="42">
        <v>40731.0</v>
      </c>
      <c r="C144" s="41" t="s">
        <v>38</v>
      </c>
      <c r="D144" s="41"/>
      <c r="E144" s="31">
        <f>IF(ISNUMBER('Неочищенные данные'!D148), 'Неочищенные данные'!D148 * 1000, SUBSTITUTE((SUBSTITUTE('Неочищенные данные'!D148, " ", "")), ",", ".") * 1000)</f>
        <v>0</v>
      </c>
      <c r="F144" s="31">
        <f>IF(ISNUMBER('Неочищенные данные'!E148), 'Неочищенные данные'!E148 * 1000, SUBSTITUTE((SUBSTITUTE('Неочищенные данные'!E148, " ", "")), ",", ".") * 1000)</f>
        <v>0</v>
      </c>
      <c r="G144" s="31">
        <f>IF(ISNUMBER('Неочищенные данные'!F148), 'Неочищенные данные'!F148 * 1000, SUBSTITUTE((SUBSTITUTE('Неочищенные данные'!F148, " ", "")), ",", ".") * 1000)</f>
        <v>0</v>
      </c>
      <c r="H144" s="31">
        <f>IF(ISNUMBER('Неочищенные данные'!G148), 'Неочищенные данные'!G148 * 1000, SUBSTITUTE((SUBSTITUTE('Неочищенные данные'!G148, " ", "")), ",", ".") * 1000)</f>
        <v>0</v>
      </c>
      <c r="I144" s="31">
        <f>IF(ISNUMBER('Неочищенные данные'!H148), 'Неочищенные данные'!H148 * 1000, SUBSTITUTE((SUBSTITUTE('Неочищенные данные'!H148, " ", "")), ",", ".") * 1000)</f>
        <v>0</v>
      </c>
      <c r="J144" s="31">
        <f>IF(ISNUMBER('Неочищенные данные'!I148), 'Неочищенные данные'!I148 * 1000, SUBSTITUTE((SUBSTITUTE('Неочищенные данные'!I148, " ", "")), ",", ".") * 1000)</f>
        <v>0</v>
      </c>
      <c r="K144" s="31">
        <f>IF(ISNUMBER('Неочищенные данные'!J148), 'Неочищенные данные'!J148 * 1000, SUBSTITUTE((SUBSTITUTE('Неочищенные данные'!J148, " ", "")), ",", ".") * 1000)</f>
        <v>0</v>
      </c>
      <c r="L144" s="31">
        <f>IF(ISNUMBER('Неочищенные данные'!K148), 'Неочищенные данные'!K148 * 1000, SUBSTITUTE((SUBSTITUTE('Неочищенные данные'!K148, " ", "")), ",", ".") * 1000)</f>
        <v>0</v>
      </c>
      <c r="M144" s="31">
        <f>IF(ISNUMBER('Неочищенные данные'!L148), 'Неочищенные данные'!L148 * 1000, SUBSTITUTE((SUBSTITUTE('Неочищенные данные'!L148, " ", "")), ",", ".") * 1000)</f>
        <v>0</v>
      </c>
      <c r="N144" s="31">
        <f>IF(ISNUMBER('Неочищенные данные'!M148), 'Неочищенные данные'!M148 * 1000, SUBSTITUTE((SUBSTITUTE('Неочищенные данные'!M148, " ", "")), ",", ".") * 1000)</f>
        <v>0</v>
      </c>
      <c r="O144" s="31">
        <f>IF(ISNUMBER('Неочищенные данные'!N148), 'Неочищенные данные'!N148 * 1000, SUBSTITUTE((SUBSTITUTE('Неочищенные данные'!N148, " ", "")), ",", ".") * 1000)</f>
        <v>0</v>
      </c>
    </row>
    <row r="145" ht="15.75" hidden="1" customHeight="1">
      <c r="A145" s="41" t="s">
        <v>247</v>
      </c>
      <c r="B145" s="42">
        <v>40246.0</v>
      </c>
      <c r="C145" s="41" t="s">
        <v>38</v>
      </c>
      <c r="D145" s="41"/>
      <c r="E145" s="31">
        <f>IF(ISNUMBER('Неочищенные данные'!D149), 'Неочищенные данные'!D149 * 1000, SUBSTITUTE((SUBSTITUTE('Неочищенные данные'!D149, " ", "")), ",", ".") * 1000)</f>
        <v>0</v>
      </c>
      <c r="F145" s="31">
        <f>IF(ISNUMBER('Неочищенные данные'!E149), 'Неочищенные данные'!E149 * 1000, SUBSTITUTE((SUBSTITUTE('Неочищенные данные'!E149, " ", "")), ",", ".") * 1000)</f>
        <v>0</v>
      </c>
      <c r="G145" s="31">
        <f>IF(ISNUMBER('Неочищенные данные'!F149), 'Неочищенные данные'!F149 * 1000, SUBSTITUTE((SUBSTITUTE('Неочищенные данные'!F149, " ", "")), ",", ".") * 1000)</f>
        <v>0</v>
      </c>
      <c r="H145" s="31">
        <f>IF(ISNUMBER('Неочищенные данные'!G149), 'Неочищенные данные'!G149 * 1000, SUBSTITUTE((SUBSTITUTE('Неочищенные данные'!G149, " ", "")), ",", ".") * 1000)</f>
        <v>0</v>
      </c>
      <c r="I145" s="31">
        <f>IF(ISNUMBER('Неочищенные данные'!H149), 'Неочищенные данные'!H149 * 1000, SUBSTITUTE((SUBSTITUTE('Неочищенные данные'!H149, " ", "")), ",", ".") * 1000)</f>
        <v>0</v>
      </c>
      <c r="J145" s="31">
        <f>IF(ISNUMBER('Неочищенные данные'!I149), 'Неочищенные данные'!I149 * 1000, SUBSTITUTE((SUBSTITUTE('Неочищенные данные'!I149, " ", "")), ",", ".") * 1000)</f>
        <v>0</v>
      </c>
      <c r="K145" s="31">
        <f>IF(ISNUMBER('Неочищенные данные'!J149), 'Неочищенные данные'!J149 * 1000, SUBSTITUTE((SUBSTITUTE('Неочищенные данные'!J149, " ", "")), ",", ".") * 1000)</f>
        <v>0</v>
      </c>
      <c r="L145" s="31">
        <f>IF(ISNUMBER('Неочищенные данные'!K149), 'Неочищенные данные'!K149 * 1000, SUBSTITUTE((SUBSTITUTE('Неочищенные данные'!K149, " ", "")), ",", ".") * 1000)</f>
        <v>0</v>
      </c>
      <c r="M145" s="31">
        <f>IF(ISNUMBER('Неочищенные данные'!L149), 'Неочищенные данные'!L149 * 1000, SUBSTITUTE((SUBSTITUTE('Неочищенные данные'!L149, " ", "")), ",", ".") * 1000)</f>
        <v>0</v>
      </c>
      <c r="N145" s="31">
        <f>IF(ISNUMBER('Неочищенные данные'!M149), 'Неочищенные данные'!M149 * 1000, SUBSTITUTE((SUBSTITUTE('Неочищенные данные'!M149, " ", "")), ",", ".") * 1000)</f>
        <v>0</v>
      </c>
      <c r="O145" s="31">
        <f>IF(ISNUMBER('Неочищенные данные'!N149), 'Неочищенные данные'!N149 * 1000, SUBSTITUTE((SUBSTITUTE('Неочищенные данные'!N149, " ", "")), ",", ".") * 1000)</f>
        <v>0</v>
      </c>
    </row>
    <row r="146" ht="15.75" hidden="1" customHeight="1">
      <c r="A146" s="41" t="s">
        <v>247</v>
      </c>
      <c r="B146" s="43">
        <v>39768.0</v>
      </c>
      <c r="C146" s="41" t="s">
        <v>40</v>
      </c>
      <c r="D146" s="41"/>
      <c r="E146" s="31">
        <f>IF(ISNUMBER('Неочищенные данные'!D150), 'Неочищенные данные'!D150 * 1000, SUBSTITUTE((SUBSTITUTE('Неочищенные данные'!D150, " ", "")), ",", ".") * 1000)</f>
        <v>0</v>
      </c>
      <c r="F146" s="31">
        <f>IF(ISNUMBER('Неочищенные данные'!E150), 'Неочищенные данные'!E150 * 1000, SUBSTITUTE((SUBSTITUTE('Неочищенные данные'!E150, " ", "")), ",", ".") * 1000)</f>
        <v>0</v>
      </c>
      <c r="G146" s="31">
        <f>IF(ISNUMBER('Неочищенные данные'!F150), 'Неочищенные данные'!F150 * 1000, SUBSTITUTE((SUBSTITUTE('Неочищенные данные'!F150, " ", "")), ",", ".") * 1000)</f>
        <v>0</v>
      </c>
      <c r="H146" s="31">
        <f>IF(ISNUMBER('Неочищенные данные'!G150), 'Неочищенные данные'!G150 * 1000, SUBSTITUTE((SUBSTITUTE('Неочищенные данные'!G150, " ", "")), ",", ".") * 1000)</f>
        <v>0</v>
      </c>
      <c r="I146" s="31">
        <f>IF(ISNUMBER('Неочищенные данные'!H150), 'Неочищенные данные'!H150 * 1000, SUBSTITUTE((SUBSTITUTE('Неочищенные данные'!H150, " ", "")), ",", ".") * 1000)</f>
        <v>0</v>
      </c>
      <c r="J146" s="31">
        <f>IF(ISNUMBER('Неочищенные данные'!I150), 'Неочищенные данные'!I150 * 1000, SUBSTITUTE((SUBSTITUTE('Неочищенные данные'!I150, " ", "")), ",", ".") * 1000)</f>
        <v>0</v>
      </c>
      <c r="K146" s="31">
        <f>IF(ISNUMBER('Неочищенные данные'!J150), 'Неочищенные данные'!J150 * 1000, SUBSTITUTE((SUBSTITUTE('Неочищенные данные'!J150, " ", "")), ",", ".") * 1000)</f>
        <v>0</v>
      </c>
      <c r="L146" s="31">
        <f>IF(ISNUMBER('Неочищенные данные'!K150), 'Неочищенные данные'!K150 * 1000, SUBSTITUTE((SUBSTITUTE('Неочищенные данные'!K150, " ", "")), ",", ".") * 1000)</f>
        <v>0</v>
      </c>
      <c r="M146" s="31">
        <f>IF(ISNUMBER('Неочищенные данные'!L150), 'Неочищенные данные'!L150 * 1000, SUBSTITUTE((SUBSTITUTE('Неочищенные данные'!L150, " ", "")), ",", ".") * 1000)</f>
        <v>0</v>
      </c>
      <c r="N146" s="31">
        <f>IF(ISNUMBER('Неочищенные данные'!M150), 'Неочищенные данные'!M150 * 1000, SUBSTITUTE((SUBSTITUTE('Неочищенные данные'!M150, " ", "")), ",", ".") * 1000)</f>
        <v>0</v>
      </c>
      <c r="O146" s="31">
        <f>IF(ISNUMBER('Неочищенные данные'!N150), 'Неочищенные данные'!N150 * 1000, SUBSTITUTE((SUBSTITUTE('Неочищенные данные'!N150, " ", "")), ",", ".") * 1000)</f>
        <v>0</v>
      </c>
    </row>
    <row r="147" ht="15.75" hidden="1" customHeight="1">
      <c r="A147" s="41" t="s">
        <v>248</v>
      </c>
      <c r="B147" s="42">
        <v>40329.0</v>
      </c>
      <c r="C147" s="41" t="s">
        <v>240</v>
      </c>
      <c r="D147" s="41"/>
      <c r="E147" s="31">
        <f>IF(ISNUMBER('Неочищенные данные'!D151), 'Неочищенные данные'!D151 * 1000, SUBSTITUTE((SUBSTITUTE('Неочищенные данные'!D151, " ", "")), ",", ".") * 1000)</f>
        <v>0</v>
      </c>
      <c r="F147" s="31">
        <f>IF(ISNUMBER('Неочищенные данные'!E151), 'Неочищенные данные'!E151 * 1000, SUBSTITUTE((SUBSTITUTE('Неочищенные данные'!E151, " ", "")), ",", ".") * 1000)</f>
        <v>0</v>
      </c>
      <c r="G147" s="31">
        <f>IF(ISNUMBER('Неочищенные данные'!F151), 'Неочищенные данные'!F151 * 1000, SUBSTITUTE((SUBSTITUTE('Неочищенные данные'!F151, " ", "")), ",", ".") * 1000)</f>
        <v>0</v>
      </c>
      <c r="H147" s="31">
        <f>IF(ISNUMBER('Неочищенные данные'!G151), 'Неочищенные данные'!G151 * 1000, SUBSTITUTE((SUBSTITUTE('Неочищенные данные'!G151, " ", "")), ",", ".") * 1000)</f>
        <v>0</v>
      </c>
      <c r="I147" s="31">
        <f>IF(ISNUMBER('Неочищенные данные'!H151), 'Неочищенные данные'!H151 * 1000, SUBSTITUTE((SUBSTITUTE('Неочищенные данные'!H151, " ", "")), ",", ".") * 1000)</f>
        <v>0</v>
      </c>
      <c r="J147" s="31">
        <f>IF(ISNUMBER('Неочищенные данные'!I151), 'Неочищенные данные'!I151 * 1000, SUBSTITUTE((SUBSTITUTE('Неочищенные данные'!I151, " ", "")), ",", ".") * 1000)</f>
        <v>0</v>
      </c>
      <c r="K147" s="31">
        <f>IF(ISNUMBER('Неочищенные данные'!J151), 'Неочищенные данные'!J151 * 1000, SUBSTITUTE((SUBSTITUTE('Неочищенные данные'!J151, " ", "")), ",", ".") * 1000)</f>
        <v>0</v>
      </c>
      <c r="L147" s="31">
        <f>IF(ISNUMBER('Неочищенные данные'!K151), 'Неочищенные данные'!K151 * 1000, SUBSTITUTE((SUBSTITUTE('Неочищенные данные'!K151, " ", "")), ",", ".") * 1000)</f>
        <v>0</v>
      </c>
      <c r="M147" s="31">
        <f>IF(ISNUMBER('Неочищенные данные'!L151), 'Неочищенные данные'!L151 * 1000, SUBSTITUTE((SUBSTITUTE('Неочищенные данные'!L151, " ", "")), ",", ".") * 1000)</f>
        <v>0</v>
      </c>
      <c r="N147" s="31">
        <f>IF(ISNUMBER('Неочищенные данные'!M151), 'Неочищенные данные'!M151 * 1000, SUBSTITUTE((SUBSTITUTE('Неочищенные данные'!M151, " ", "")), ",", ".") * 1000)</f>
        <v>0</v>
      </c>
      <c r="O147" s="31">
        <f>IF(ISNUMBER('Неочищенные данные'!N151), 'Неочищенные данные'!N151 * 1000, SUBSTITUTE((SUBSTITUTE('Неочищенные данные'!N151, " ", "")), ",", ".") * 1000)</f>
        <v>0</v>
      </c>
    </row>
    <row r="148" ht="15.75" hidden="1" customHeight="1">
      <c r="A148" s="41" t="s">
        <v>248</v>
      </c>
      <c r="B148" s="43">
        <v>39768.0</v>
      </c>
      <c r="C148" s="41" t="s">
        <v>40</v>
      </c>
      <c r="D148" s="41"/>
      <c r="E148" s="31">
        <f>IF(ISNUMBER('Неочищенные данные'!D152), 'Неочищенные данные'!D152 * 1000, SUBSTITUTE((SUBSTITUTE('Неочищенные данные'!D152, " ", "")), ",", ".") * 1000)</f>
        <v>0</v>
      </c>
      <c r="F148" s="31">
        <f>IF(ISNUMBER('Неочищенные данные'!E152), 'Неочищенные данные'!E152 * 1000, SUBSTITUTE((SUBSTITUTE('Неочищенные данные'!E152, " ", "")), ",", ".") * 1000)</f>
        <v>0</v>
      </c>
      <c r="G148" s="31">
        <f>IF(ISNUMBER('Неочищенные данные'!F152), 'Неочищенные данные'!F152 * 1000, SUBSTITUTE((SUBSTITUTE('Неочищенные данные'!F152, " ", "")), ",", ".") * 1000)</f>
        <v>0</v>
      </c>
      <c r="H148" s="31">
        <f>IF(ISNUMBER('Неочищенные данные'!G152), 'Неочищенные данные'!G152 * 1000, SUBSTITUTE((SUBSTITUTE('Неочищенные данные'!G152, " ", "")), ",", ".") * 1000)</f>
        <v>0</v>
      </c>
      <c r="I148" s="31">
        <f>IF(ISNUMBER('Неочищенные данные'!H152), 'Неочищенные данные'!H152 * 1000, SUBSTITUTE((SUBSTITUTE('Неочищенные данные'!H152, " ", "")), ",", ".") * 1000)</f>
        <v>0</v>
      </c>
      <c r="J148" s="31">
        <f>IF(ISNUMBER('Неочищенные данные'!I152), 'Неочищенные данные'!I152 * 1000, SUBSTITUTE((SUBSTITUTE('Неочищенные данные'!I152, " ", "")), ",", ".") * 1000)</f>
        <v>0</v>
      </c>
      <c r="K148" s="31">
        <f>IF(ISNUMBER('Неочищенные данные'!J152), 'Неочищенные данные'!J152 * 1000, SUBSTITUTE((SUBSTITUTE('Неочищенные данные'!J152, " ", "")), ",", ".") * 1000)</f>
        <v>0</v>
      </c>
      <c r="L148" s="31">
        <f>IF(ISNUMBER('Неочищенные данные'!K152), 'Неочищенные данные'!K152 * 1000, SUBSTITUTE((SUBSTITUTE('Неочищенные данные'!K152, " ", "")), ",", ".") * 1000)</f>
        <v>0</v>
      </c>
      <c r="M148" s="31">
        <f>IF(ISNUMBER('Неочищенные данные'!L152), 'Неочищенные данные'!L152 * 1000, SUBSTITUTE((SUBSTITUTE('Неочищенные данные'!L152, " ", "")), ",", ".") * 1000)</f>
        <v>0</v>
      </c>
      <c r="N148" s="31">
        <f>IF(ISNUMBER('Неочищенные данные'!M152), 'Неочищенные данные'!M152 * 1000, SUBSTITUTE((SUBSTITUTE('Неочищенные данные'!M152, " ", "")), ",", ".") * 1000)</f>
        <v>0</v>
      </c>
      <c r="O148" s="31">
        <f>IF(ISNUMBER('Неочищенные данные'!N152), 'Неочищенные данные'!N152 * 1000, SUBSTITUTE((SUBSTITUTE('Неочищенные данные'!N152, " ", "")), ",", ".") * 1000)</f>
        <v>0</v>
      </c>
    </row>
    <row r="149" ht="15.75" hidden="1" customHeight="1">
      <c r="A149" s="29" t="s">
        <v>149</v>
      </c>
      <c r="B149" s="44">
        <v>42934.0</v>
      </c>
      <c r="C149" s="29" t="s">
        <v>249</v>
      </c>
      <c r="D149" s="29"/>
      <c r="E149" s="31">
        <f>IF(ISNUMBER('Неочищенные данные'!D154), 'Неочищенные данные'!D154 * 1000, SUBSTITUTE((SUBSTITUTE('Неочищенные данные'!D154, " ", "")), ",", ".") * 1000)</f>
        <v>0</v>
      </c>
      <c r="F149" s="31">
        <f>IF(ISNUMBER('Неочищенные данные'!E154), 'Неочищенные данные'!E154 * 1000, SUBSTITUTE((SUBSTITUTE('Неочищенные данные'!E154, " ", "")), ",", ".") * 1000)</f>
        <v>0</v>
      </c>
      <c r="G149" s="31">
        <f>IF(ISNUMBER('Неочищенные данные'!F154), 'Неочищенные данные'!F154 * 1000, SUBSTITUTE((SUBSTITUTE('Неочищенные данные'!F154, " ", "")), ",", ".") * 1000)</f>
        <v>0</v>
      </c>
      <c r="H149" s="31">
        <f>IF(ISNUMBER('Неочищенные данные'!G154), 'Неочищенные данные'!G154 * 1000, SUBSTITUTE((SUBSTITUTE('Неочищенные данные'!G154, " ", "")), ",", ".") * 1000)</f>
        <v>0</v>
      </c>
      <c r="I149" s="31">
        <f>IF(ISNUMBER('Неочищенные данные'!H154), 'Неочищенные данные'!H154 * 1000, SUBSTITUTE((SUBSTITUTE('Неочищенные данные'!H154, " ", "")), ",", ".") * 1000)</f>
        <v>0</v>
      </c>
      <c r="J149" s="31">
        <f>IF(ISNUMBER('Неочищенные данные'!I154), 'Неочищенные данные'!I154 * 1000, SUBSTITUTE((SUBSTITUTE('Неочищенные данные'!I154, " ", "")), ",", ".") * 1000)</f>
        <v>0</v>
      </c>
      <c r="K149" s="31">
        <f>IF(ISNUMBER('Неочищенные данные'!J154), 'Неочищенные данные'!J154 * 1000, SUBSTITUTE((SUBSTITUTE('Неочищенные данные'!J154, " ", "")), ",", ".") * 1000)</f>
        <v>0</v>
      </c>
      <c r="L149" s="31">
        <f>IF(ISNUMBER('Неочищенные данные'!K154), 'Неочищенные данные'!K154 * 1000, SUBSTITUTE((SUBSTITUTE('Неочищенные данные'!K154, " ", "")), ",", ".") * 1000)</f>
        <v>0</v>
      </c>
      <c r="M149" s="31">
        <f>IF(ISNUMBER('Неочищенные данные'!L154), 'Неочищенные данные'!L154 * 1000, SUBSTITUTE((SUBSTITUTE('Неочищенные данные'!L154, " ", "")), ",", ".") * 1000)</f>
        <v>0</v>
      </c>
      <c r="N149" s="31">
        <f>IF(ISNUMBER('Неочищенные данные'!M154), 'Неочищенные данные'!M154 * 1000, SUBSTITUTE((SUBSTITUTE('Неочищенные данные'!M154, " ", "")), ",", ".") * 1000)</f>
        <v>0</v>
      </c>
      <c r="O149" s="31">
        <f>IF(ISNUMBER('Неочищенные данные'!N154), 'Неочищенные данные'!N154 * 1000, SUBSTITUTE((SUBSTITUTE('Неочищенные данные'!N154, " ", "")), ",", ".") * 1000)</f>
        <v>0</v>
      </c>
    </row>
    <row r="150" ht="15.75" customHeight="1">
      <c r="A150" s="29" t="s">
        <v>149</v>
      </c>
      <c r="B150" s="33">
        <v>42607.0</v>
      </c>
      <c r="C150" s="29" t="s">
        <v>38</v>
      </c>
      <c r="D150" s="29">
        <f>IFNA(VLOOKUP(C150, 'Рейтинг'!$A$2:$C$22, 3, FALSE), VLOOKUP(C150, 'Рейтинг'!$B$2:$C$22, 2, FALSE))</f>
        <v>0.007</v>
      </c>
      <c r="E150" s="31">
        <f>IF(ISNUMBER('Неочищенные данные'!D155), 'Неочищенные данные'!D155 * 1000, SUBSTITUTE((SUBSTITUTE('Неочищенные данные'!D155, " ", "")), ",", ".") * 1000)</f>
        <v>307309000</v>
      </c>
      <c r="F150" s="31">
        <f>IF(ISNUMBER('Неочищенные данные'!E155), 'Неочищенные данные'!E155 * 1000, SUBSTITUTE((SUBSTITUTE('Неочищенные данные'!E155, " ", "")), ",", ".") * 1000)</f>
        <v>3412540000</v>
      </c>
      <c r="G150" s="31">
        <f>IF(ISNUMBER('Неочищенные данные'!F155), 'Неочищенные данные'!F155 * 1000, SUBSTITUTE((SUBSTITUTE('Неочищенные данные'!F155, " ", "")), ",", ".") * 1000)</f>
        <v>595698000</v>
      </c>
      <c r="H150" s="31">
        <f>IF(ISNUMBER('Неочищенные данные'!G155), 'Неочищенные данные'!G155 * 1000, SUBSTITUTE((SUBSTITUTE('Неочищенные данные'!G155, " ", "")), ",", ".") * 1000)</f>
        <v>0</v>
      </c>
      <c r="I150" s="31">
        <f>IF(ISNUMBER('Неочищенные данные'!H155), 'Неочищенные данные'!H155 * 1000, SUBSTITUTE((SUBSTITUTE('Неочищенные данные'!H155, " ", "")), ",", ".") * 1000)</f>
        <v>66899000</v>
      </c>
      <c r="J150" s="31">
        <f>IF(ISNUMBER('Неочищенные данные'!I155), 'Неочищенные данные'!I155 * 1000, SUBSTITUTE((SUBSTITUTE('Неочищенные данные'!I155, " ", "")), ",", ".") * 1000)</f>
        <v>3654253000</v>
      </c>
      <c r="K150" s="31">
        <f>IF(ISNUMBER('Неочищенные данные'!J155), 'Неочищенные данные'!J155 * 1000, SUBSTITUTE((SUBSTITUTE('Неочищенные данные'!J155, " ", "")), ",", ".") * 1000)</f>
        <v>3585299000</v>
      </c>
      <c r="L150" s="31">
        <f>IF(ISNUMBER('Неочищенные данные'!K155), 'Неочищенные данные'!K155 * 1000, SUBSTITUTE((SUBSTITUTE('Неочищенные данные'!K155, " ", "")), ",", ".") * 1000)</f>
        <v>270514000</v>
      </c>
      <c r="M150" s="31">
        <f>IF(ISNUMBER('Неочищенные данные'!L155), 'Неочищенные данные'!L155 * 1000, SUBSTITUTE((SUBSTITUTE('Неочищенные данные'!L155, " ", "")), ",", ".") * 1000)</f>
        <v>239962000</v>
      </c>
      <c r="N150" s="31">
        <f>IF(ISNUMBER('Неочищенные данные'!M155), 'Неочищенные данные'!M155 * 1000, SUBSTITUTE((SUBSTITUTE('Неочищенные данные'!M155, " ", "")), ",", ".") * 1000)</f>
        <v>0</v>
      </c>
      <c r="O150" s="31">
        <f>IF(ISNUMBER('Неочищенные данные'!N155), 'Неочищенные данные'!N155 * 1000, SUBSTITUTE((SUBSTITUTE('Неочищенные данные'!N155, " ", "")), ",", ".") * 1000)</f>
        <v>0</v>
      </c>
      <c r="P150" s="1">
        <f>VLOOKUP(YEAR(B150), 'ИПЦ ГКС'!$B$5:$D$34, 3, TRUE)</f>
        <v>5.39</v>
      </c>
      <c r="Q150" s="32">
        <f>VLOOKUP(B150, RUONIA!A153:B2618, 2, FALSE)</f>
        <v>10.28</v>
      </c>
      <c r="R150" s="1">
        <f>VLOOKUP(B150, Treasury!$D$1:$G$3498, 2, FALSE)</f>
        <v>0.78</v>
      </c>
      <c r="S150" s="1">
        <f>VLOOKUP(B150, Treasury!$D$1:$G$3498, 3, FALSE)</f>
        <v>1.16</v>
      </c>
      <c r="T150" s="1">
        <f>VLOOKUP(B150, Treasury!$D$1:$G$3498, 4, FALSE)</f>
        <v>1.58</v>
      </c>
      <c r="U150" s="1">
        <f>VLOOKUP(B150, 'OFZ Yield'!$A:$M, 5, FALSE)</f>
        <v>9.19</v>
      </c>
      <c r="V150" s="1">
        <f>VLOOKUP(B150, 'OFZ Yield'!$A:$M, 7, FALSE)</f>
        <v>8.82</v>
      </c>
      <c r="W150" s="1">
        <f>VLOOKUP(B150, 'OFZ Yield'!$A:$M, 9, FALSE)</f>
        <v>8.39</v>
      </c>
      <c r="X150" s="1" t="str">
        <f>VLOOKUP(B150, IMOEX!$A$1:$B$3284, 2, FALSE)</f>
        <v>1.985,56</v>
      </c>
      <c r="Y150" s="1">
        <f t="shared" ref="Y150:Y151" si="10">M150 / L150</f>
        <v>0.8870594498</v>
      </c>
      <c r="Z150" s="1">
        <f t="shared" ref="Z150:Z151" si="11">J150 / L150</f>
        <v>13.50855409</v>
      </c>
      <c r="AA150" s="1">
        <f>IFNA(VLOOKUP(A150, 'Неочищенные данные'!A155:AI589, 35, False), 0)</f>
        <v>1</v>
      </c>
      <c r="AB150" s="1">
        <f t="shared" ref="AB150:AB151" si="12">IF(NOT(H150 = 0), 1, 0)</f>
        <v>0</v>
      </c>
    </row>
    <row r="151" ht="15.75" customHeight="1">
      <c r="A151" s="29" t="s">
        <v>149</v>
      </c>
      <c r="B151" s="33">
        <v>42233.0</v>
      </c>
      <c r="C151" s="29" t="s">
        <v>38</v>
      </c>
      <c r="D151" s="29">
        <f>IFNA(VLOOKUP(C151, 'Рейтинг'!$A$2:$C$22, 3, FALSE), VLOOKUP(C151, 'Рейтинг'!$B$2:$C$22, 2, FALSE))</f>
        <v>0.007</v>
      </c>
      <c r="E151" s="31">
        <f>IF(ISNUMBER('Неочищенные данные'!D156), 'Неочищенные данные'!D156 * 1000, SUBSTITUTE((SUBSTITUTE('Неочищенные данные'!D156, " ", "")), ",", ".") * 1000)</f>
        <v>2382888000</v>
      </c>
      <c r="F151" s="31">
        <f>IF(ISNUMBER('Неочищенные данные'!E156), 'Неочищенные данные'!E156 * 1000, SUBSTITUTE((SUBSTITUTE('Неочищенные данные'!E156, " ", "")), ",", ".") * 1000)</f>
        <v>1635580000</v>
      </c>
      <c r="G151" s="31">
        <f>IF(ISNUMBER('Неочищенные данные'!F156), 'Неочищенные данные'!F156 * 1000, SUBSTITUTE((SUBSTITUTE('Неочищенные данные'!F156, " ", "")), ",", ".") * 1000)</f>
        <v>4140342000</v>
      </c>
      <c r="H151" s="31">
        <f>IF(ISNUMBER('Неочищенные данные'!G156), 'Неочищенные данные'!G156 * 1000, SUBSTITUTE((SUBSTITUTE('Неочищенные данные'!G156, " ", "")), ",", ".") * 1000)</f>
        <v>0</v>
      </c>
      <c r="I151" s="31">
        <f>IF(ISNUMBER('Неочищенные данные'!H156), 'Неочищенные данные'!H156 * 1000, SUBSTITUTE((SUBSTITUTE('Неочищенные данные'!H156, " ", "")), ",", ".") * 1000)</f>
        <v>2997000</v>
      </c>
      <c r="J151" s="31">
        <f>IF(ISNUMBER('Неочищенные данные'!I156), 'Неочищенные данные'!I156 * 1000, SUBSTITUTE((SUBSTITUTE('Неочищенные данные'!I156, " ", "")), ",", ".") * 1000)</f>
        <v>3893534000</v>
      </c>
      <c r="K151" s="31">
        <f>IF(ISNUMBER('Неочищенные данные'!J156), 'Неочищенные данные'!J156 * 1000, SUBSTITUTE((SUBSTITUTE('Неочищенные данные'!J156, " ", "")), ",", ".") * 1000)</f>
        <v>3887191000</v>
      </c>
      <c r="L151" s="31">
        <f>IF(ISNUMBER('Неочищенные данные'!K156), 'Неочищенные данные'!K156 * 1000, SUBSTITUTE((SUBSTITUTE('Неочищенные данные'!K156, " ", "")), ",", ".") * 1000)</f>
        <v>246808000</v>
      </c>
      <c r="M151" s="31">
        <f>IF(ISNUMBER('Неочищенные данные'!L156), 'Неочищенные данные'!L156 * 1000, SUBSTITUTE((SUBSTITUTE('Неочищенные данные'!L156, " ", "")), ",", ".") * 1000)</f>
        <v>265046000</v>
      </c>
      <c r="N151" s="31">
        <f>IF(ISNUMBER('Неочищенные данные'!M156), 'Неочищенные данные'!M156 * 1000, SUBSTITUTE((SUBSTITUTE('Неочищенные данные'!M156, " ", "")), ",", ".") * 1000)</f>
        <v>0</v>
      </c>
      <c r="O151" s="31">
        <f>IF(ISNUMBER('Неочищенные данные'!N156), 'Неочищенные данные'!N156 * 1000, SUBSTITUTE((SUBSTITUTE('Неочищенные данные'!N156, " ", "")), ",", ".") * 1000)</f>
        <v>0</v>
      </c>
      <c r="P151" s="1">
        <f>VLOOKUP(YEAR(B151), 'ИПЦ ГКС'!$B$5:$D$34, 3, TRUE)</f>
        <v>12.91</v>
      </c>
      <c r="Q151" s="32">
        <f>VLOOKUP(B151, RUONIA!A154:B2619, 2, FALSE)</f>
        <v>11.1</v>
      </c>
      <c r="R151" s="1">
        <f>VLOOKUP(B151, Treasury!$D$1:$G$3498, 2, FALSE)</f>
        <v>0.72</v>
      </c>
      <c r="S151" s="1">
        <f>VLOOKUP(B151, Treasury!$D$1:$G$3498, 3, FALSE)</f>
        <v>1.58</v>
      </c>
      <c r="T151" s="1">
        <f>VLOOKUP(B151, Treasury!$D$1:$G$3498, 4, FALSE)</f>
        <v>2.16</v>
      </c>
      <c r="U151" s="1">
        <f>VLOOKUP(B151, 'OFZ Yield'!$A:$M, 5, FALSE)</f>
        <v>10.51</v>
      </c>
      <c r="V151" s="1">
        <f>VLOOKUP(B151, 'OFZ Yield'!$A:$M, 7, FALSE)</f>
        <v>11.16</v>
      </c>
      <c r="W151" s="1">
        <f>VLOOKUP(B151, 'OFZ Yield'!$A:$M, 9, FALSE)</f>
        <v>11.23</v>
      </c>
      <c r="X151" s="1" t="str">
        <f>VLOOKUP(B151, IMOEX!$A$1:$B$3284, 2, FALSE)</f>
        <v>1.707,95</v>
      </c>
      <c r="Y151" s="1">
        <f t="shared" si="10"/>
        <v>1.073895498</v>
      </c>
      <c r="Z151" s="1">
        <f t="shared" si="11"/>
        <v>15.77555833</v>
      </c>
      <c r="AA151" s="1">
        <f>IFNA(VLOOKUP(A151, 'Неочищенные данные'!A156:AI590, 35, False), 0)</f>
        <v>0</v>
      </c>
      <c r="AB151" s="1">
        <f t="shared" si="12"/>
        <v>0</v>
      </c>
    </row>
    <row r="152" ht="15.75" hidden="1" customHeight="1">
      <c r="A152" s="29" t="s">
        <v>149</v>
      </c>
      <c r="B152" s="44">
        <v>41851.0</v>
      </c>
      <c r="C152" s="29" t="s">
        <v>38</v>
      </c>
      <c r="D152" s="29"/>
      <c r="E152" s="31">
        <f>IF(ISNUMBER('Неочищенные данные'!D157), 'Неочищенные данные'!D157 * 1000, SUBSTITUTE((SUBSTITUTE('Неочищенные данные'!D157, " ", "")), ",", ".") * 1000)</f>
        <v>0</v>
      </c>
      <c r="F152" s="31">
        <f>IF(ISNUMBER('Неочищенные данные'!E157), 'Неочищенные данные'!E157 * 1000, SUBSTITUTE((SUBSTITUTE('Неочищенные данные'!E157, " ", "")), ",", ".") * 1000)</f>
        <v>0</v>
      </c>
      <c r="G152" s="31">
        <f>IF(ISNUMBER('Неочищенные данные'!F157), 'Неочищенные данные'!F157 * 1000, SUBSTITUTE((SUBSTITUTE('Неочищенные данные'!F157, " ", "")), ",", ".") * 1000)</f>
        <v>0</v>
      </c>
      <c r="H152" s="31">
        <f>IF(ISNUMBER('Неочищенные данные'!G157), 'Неочищенные данные'!G157 * 1000, SUBSTITUTE((SUBSTITUTE('Неочищенные данные'!G157, " ", "")), ",", ".") * 1000)</f>
        <v>0</v>
      </c>
      <c r="I152" s="31">
        <f>IF(ISNUMBER('Неочищенные данные'!H157), 'Неочищенные данные'!H157 * 1000, SUBSTITUTE((SUBSTITUTE('Неочищенные данные'!H157, " ", "")), ",", ".") * 1000)</f>
        <v>0</v>
      </c>
      <c r="J152" s="31">
        <f>IF(ISNUMBER('Неочищенные данные'!I157), 'Неочищенные данные'!I157 * 1000, SUBSTITUTE((SUBSTITUTE('Неочищенные данные'!I157, " ", "")), ",", ".") * 1000)</f>
        <v>0</v>
      </c>
      <c r="K152" s="31">
        <f>IF(ISNUMBER('Неочищенные данные'!J157), 'Неочищенные данные'!J157 * 1000, SUBSTITUTE((SUBSTITUTE('Неочищенные данные'!J157, " ", "")), ",", ".") * 1000)</f>
        <v>0</v>
      </c>
      <c r="L152" s="31">
        <f>IF(ISNUMBER('Неочищенные данные'!K157), 'Неочищенные данные'!K157 * 1000, SUBSTITUTE((SUBSTITUTE('Неочищенные данные'!K157, " ", "")), ",", ".") * 1000)</f>
        <v>0</v>
      </c>
      <c r="M152" s="31">
        <f>IF(ISNUMBER('Неочищенные данные'!L157), 'Неочищенные данные'!L157 * 1000, SUBSTITUTE((SUBSTITUTE('Неочищенные данные'!L157, " ", "")), ",", ".") * 1000)</f>
        <v>0</v>
      </c>
      <c r="N152" s="31">
        <f>IF(ISNUMBER('Неочищенные данные'!M157), 'Неочищенные данные'!M157 * 1000, SUBSTITUTE((SUBSTITUTE('Неочищенные данные'!M157, " ", "")), ",", ".") * 1000)</f>
        <v>0</v>
      </c>
      <c r="O152" s="31">
        <f>IF(ISNUMBER('Неочищенные данные'!N157), 'Неочищенные данные'!N157 * 1000, SUBSTITUTE((SUBSTITUTE('Неочищенные данные'!N157, " ", "")), ",", ".") * 1000)</f>
        <v>0</v>
      </c>
    </row>
    <row r="153" ht="15.75" hidden="1" customHeight="1">
      <c r="A153" s="29" t="s">
        <v>149</v>
      </c>
      <c r="B153" s="44">
        <v>41472.0</v>
      </c>
      <c r="C153" s="29" t="s">
        <v>38</v>
      </c>
      <c r="D153" s="29"/>
      <c r="E153" s="31">
        <f>IF(ISNUMBER('Неочищенные данные'!D158), 'Неочищенные данные'!D158 * 1000, SUBSTITUTE((SUBSTITUTE('Неочищенные данные'!D158, " ", "")), ",", ".") * 1000)</f>
        <v>0</v>
      </c>
      <c r="F153" s="31">
        <f>IF(ISNUMBER('Неочищенные данные'!E158), 'Неочищенные данные'!E158 * 1000, SUBSTITUTE((SUBSTITUTE('Неочищенные данные'!E158, " ", "")), ",", ".") * 1000)</f>
        <v>0</v>
      </c>
      <c r="G153" s="31">
        <f>IF(ISNUMBER('Неочищенные данные'!F158), 'Неочищенные данные'!F158 * 1000, SUBSTITUTE((SUBSTITUTE('Неочищенные данные'!F158, " ", "")), ",", ".") * 1000)</f>
        <v>0</v>
      </c>
      <c r="H153" s="31">
        <f>IF(ISNUMBER('Неочищенные данные'!G158), 'Неочищенные данные'!G158 * 1000, SUBSTITUTE((SUBSTITUTE('Неочищенные данные'!G158, " ", "")), ",", ".") * 1000)</f>
        <v>0</v>
      </c>
      <c r="I153" s="31">
        <f>IF(ISNUMBER('Неочищенные данные'!H158), 'Неочищенные данные'!H158 * 1000, SUBSTITUTE((SUBSTITUTE('Неочищенные данные'!H158, " ", "")), ",", ".") * 1000)</f>
        <v>0</v>
      </c>
      <c r="J153" s="31">
        <f>IF(ISNUMBER('Неочищенные данные'!I158), 'Неочищенные данные'!I158 * 1000, SUBSTITUTE((SUBSTITUTE('Неочищенные данные'!I158, " ", "")), ",", ".") * 1000)</f>
        <v>0</v>
      </c>
      <c r="K153" s="31">
        <f>IF(ISNUMBER('Неочищенные данные'!J158), 'Неочищенные данные'!J158 * 1000, SUBSTITUTE((SUBSTITUTE('Неочищенные данные'!J158, " ", "")), ",", ".") * 1000)</f>
        <v>0</v>
      </c>
      <c r="L153" s="31">
        <f>IF(ISNUMBER('Неочищенные данные'!K158), 'Неочищенные данные'!K158 * 1000, SUBSTITUTE((SUBSTITUTE('Неочищенные данные'!K158, " ", "")), ",", ".") * 1000)</f>
        <v>0</v>
      </c>
      <c r="M153" s="31">
        <f>IF(ISNUMBER('Неочищенные данные'!L158), 'Неочищенные данные'!L158 * 1000, SUBSTITUTE((SUBSTITUTE('Неочищенные данные'!L158, " ", "")), ",", ".") * 1000)</f>
        <v>0</v>
      </c>
      <c r="N153" s="31">
        <f>IF(ISNUMBER('Неочищенные данные'!M158), 'Неочищенные данные'!M158 * 1000, SUBSTITUTE((SUBSTITUTE('Неочищенные данные'!M158, " ", "")), ",", ".") * 1000)</f>
        <v>0</v>
      </c>
      <c r="O153" s="31">
        <f>IF(ISNUMBER('Неочищенные данные'!N158), 'Неочищенные данные'!N158 * 1000, SUBSTITUTE((SUBSTITUTE('Неочищенные данные'!N158, " ", "")), ",", ".") * 1000)</f>
        <v>0</v>
      </c>
    </row>
    <row r="154" ht="15.75" hidden="1" customHeight="1">
      <c r="A154" s="29" t="s">
        <v>250</v>
      </c>
      <c r="B154" s="44">
        <v>40204.0</v>
      </c>
      <c r="C154" s="29" t="s">
        <v>240</v>
      </c>
      <c r="D154" s="29"/>
      <c r="E154" s="31">
        <f>IF(ISNUMBER('Неочищенные данные'!D159), 'Неочищенные данные'!D159 * 1000, SUBSTITUTE((SUBSTITUTE('Неочищенные данные'!D159, " ", "")), ",", ".") * 1000)</f>
        <v>0</v>
      </c>
      <c r="F154" s="31">
        <f>IF(ISNUMBER('Неочищенные данные'!E159), 'Неочищенные данные'!E159 * 1000, SUBSTITUTE((SUBSTITUTE('Неочищенные данные'!E159, " ", "")), ",", ".") * 1000)</f>
        <v>0</v>
      </c>
      <c r="G154" s="31">
        <f>IF(ISNUMBER('Неочищенные данные'!F159), 'Неочищенные данные'!F159 * 1000, SUBSTITUTE((SUBSTITUTE('Неочищенные данные'!F159, " ", "")), ",", ".") * 1000)</f>
        <v>0</v>
      </c>
      <c r="H154" s="31">
        <f>IF(ISNUMBER('Неочищенные данные'!G159), 'Неочищенные данные'!G159 * 1000, SUBSTITUTE((SUBSTITUTE('Неочищенные данные'!G159, " ", "")), ",", ".") * 1000)</f>
        <v>0</v>
      </c>
      <c r="I154" s="31">
        <f>IF(ISNUMBER('Неочищенные данные'!H159), 'Неочищенные данные'!H159 * 1000, SUBSTITUTE((SUBSTITUTE('Неочищенные данные'!H159, " ", "")), ",", ".") * 1000)</f>
        <v>0</v>
      </c>
      <c r="J154" s="31">
        <f>IF(ISNUMBER('Неочищенные данные'!I159), 'Неочищенные данные'!I159 * 1000, SUBSTITUTE((SUBSTITUTE('Неочищенные данные'!I159, " ", "")), ",", ".") * 1000)</f>
        <v>0</v>
      </c>
      <c r="K154" s="31">
        <f>IF(ISNUMBER('Неочищенные данные'!J159), 'Неочищенные данные'!J159 * 1000, SUBSTITUTE((SUBSTITUTE('Неочищенные данные'!J159, " ", "")), ",", ".") * 1000)</f>
        <v>0</v>
      </c>
      <c r="L154" s="31">
        <f>IF(ISNUMBER('Неочищенные данные'!K159), 'Неочищенные данные'!K159 * 1000, SUBSTITUTE((SUBSTITUTE('Неочищенные данные'!K159, " ", "")), ",", ".") * 1000)</f>
        <v>0</v>
      </c>
      <c r="M154" s="31">
        <f>IF(ISNUMBER('Неочищенные данные'!L159), 'Неочищенные данные'!L159 * 1000, SUBSTITUTE((SUBSTITUTE('Неочищенные данные'!L159, " ", "")), ",", ".") * 1000)</f>
        <v>0</v>
      </c>
      <c r="N154" s="31">
        <f>IF(ISNUMBER('Неочищенные данные'!M159), 'Неочищенные данные'!M159 * 1000, SUBSTITUTE((SUBSTITUTE('Неочищенные данные'!M159, " ", "")), ",", ".") * 1000)</f>
        <v>0</v>
      </c>
      <c r="O154" s="31">
        <f>IF(ISNUMBER('Неочищенные данные'!N159), 'Неочищенные данные'!N159 * 1000, SUBSTITUTE((SUBSTITUTE('Неочищенные данные'!N159, " ", "")), ",", ".") * 1000)</f>
        <v>0</v>
      </c>
    </row>
    <row r="155" ht="15.75" hidden="1" customHeight="1">
      <c r="A155" s="29" t="s">
        <v>250</v>
      </c>
      <c r="B155" s="45">
        <v>39768.0</v>
      </c>
      <c r="C155" s="29" t="s">
        <v>243</v>
      </c>
      <c r="D155" s="29"/>
      <c r="E155" s="31">
        <f>IF(ISNUMBER('Неочищенные данные'!D160), 'Неочищенные данные'!D160 * 1000, SUBSTITUTE((SUBSTITUTE('Неочищенные данные'!D160, " ", "")), ",", ".") * 1000)</f>
        <v>0</v>
      </c>
      <c r="F155" s="31">
        <f>IF(ISNUMBER('Неочищенные данные'!E160), 'Неочищенные данные'!E160 * 1000, SUBSTITUTE((SUBSTITUTE('Неочищенные данные'!E160, " ", "")), ",", ".") * 1000)</f>
        <v>0</v>
      </c>
      <c r="G155" s="31">
        <f>IF(ISNUMBER('Неочищенные данные'!F160), 'Неочищенные данные'!F160 * 1000, SUBSTITUTE((SUBSTITUTE('Неочищенные данные'!F160, " ", "")), ",", ".") * 1000)</f>
        <v>0</v>
      </c>
      <c r="H155" s="31">
        <f>IF(ISNUMBER('Неочищенные данные'!G160), 'Неочищенные данные'!G160 * 1000, SUBSTITUTE((SUBSTITUTE('Неочищенные данные'!G160, " ", "")), ",", ".") * 1000)</f>
        <v>0</v>
      </c>
      <c r="I155" s="31">
        <f>IF(ISNUMBER('Неочищенные данные'!H160), 'Неочищенные данные'!H160 * 1000, SUBSTITUTE((SUBSTITUTE('Неочищенные данные'!H160, " ", "")), ",", ".") * 1000)</f>
        <v>0</v>
      </c>
      <c r="J155" s="31">
        <f>IF(ISNUMBER('Неочищенные данные'!I160), 'Неочищенные данные'!I160 * 1000, SUBSTITUTE((SUBSTITUTE('Неочищенные данные'!I160, " ", "")), ",", ".") * 1000)</f>
        <v>0</v>
      </c>
      <c r="K155" s="31">
        <f>IF(ISNUMBER('Неочищенные данные'!J160), 'Неочищенные данные'!J160 * 1000, SUBSTITUTE((SUBSTITUTE('Неочищенные данные'!J160, " ", "")), ",", ".") * 1000)</f>
        <v>0</v>
      </c>
      <c r="L155" s="31">
        <f>IF(ISNUMBER('Неочищенные данные'!K160), 'Неочищенные данные'!K160 * 1000, SUBSTITUTE((SUBSTITUTE('Неочищенные данные'!K160, " ", "")), ",", ".") * 1000)</f>
        <v>0</v>
      </c>
      <c r="M155" s="31">
        <f>IF(ISNUMBER('Неочищенные данные'!L160), 'Неочищенные данные'!L160 * 1000, SUBSTITUTE((SUBSTITUTE('Неочищенные данные'!L160, " ", "")), ",", ".") * 1000)</f>
        <v>0</v>
      </c>
      <c r="N155" s="31">
        <f>IF(ISNUMBER('Неочищенные данные'!M160), 'Неочищенные данные'!M160 * 1000, SUBSTITUTE((SUBSTITUTE('Неочищенные данные'!M160, " ", "")), ",", ".") * 1000)</f>
        <v>0</v>
      </c>
      <c r="O155" s="31">
        <f>IF(ISNUMBER('Неочищенные данные'!N160), 'Неочищенные данные'!N160 * 1000, SUBSTITUTE((SUBSTITUTE('Неочищенные данные'!N160, " ", "")), ",", ".") * 1000)</f>
        <v>0</v>
      </c>
    </row>
    <row r="156" ht="15.75" customHeight="1">
      <c r="A156" s="29" t="s">
        <v>152</v>
      </c>
      <c r="B156" s="33">
        <v>39768.0</v>
      </c>
      <c r="C156" s="29" t="s">
        <v>69</v>
      </c>
      <c r="D156" s="29">
        <f>IFNA(VLOOKUP(C156, 'Рейтинг'!$A$2:$C$22, 3, FALSE), VLOOKUP(C156, 'Рейтинг'!$B$2:$C$22, 2, FALSE))</f>
        <v>0.4</v>
      </c>
      <c r="E156" s="31">
        <f>IF(ISNUMBER('Неочищенные данные'!D162), 'Неочищенные данные'!D162 * 1000, SUBSTITUTE((SUBSTITUTE('Неочищенные данные'!D162, " ", "")), ",", ".") * 1000)</f>
        <v>659000</v>
      </c>
      <c r="F156" s="31">
        <f>IF(ISNUMBER('Неочищенные данные'!E162), 'Неочищенные данные'!E162 * 1000, SUBSTITUTE((SUBSTITUTE('Неочищенные данные'!E162, " ", "")), ",", ".") * 1000)</f>
        <v>371075000</v>
      </c>
      <c r="G156" s="31">
        <f>IF(ISNUMBER('Неочищенные данные'!F162), 'Неочищенные данные'!F162 * 1000, SUBSTITUTE((SUBSTITUTE('Неочищенные данные'!F162, " ", "")), ",", ".") * 1000)</f>
        <v>372444000</v>
      </c>
      <c r="H156" s="31">
        <f>IF(ISNUMBER('Неочищенные данные'!G162), 'Неочищенные данные'!G162 * 1000, SUBSTITUTE((SUBSTITUTE('Неочищенные данные'!G162, " ", "")), ",", ".") * 1000)</f>
        <v>0</v>
      </c>
      <c r="I156" s="31">
        <f>IF(ISNUMBER('Неочищенные данные'!H162), 'Неочищенные данные'!H162 * 1000, SUBSTITUTE((SUBSTITUTE('Неочищенные данные'!H162, " ", "")), ",", ".") * 1000)</f>
        <v>401000</v>
      </c>
      <c r="J156" s="31">
        <f>IF(ISNUMBER('Неочищенные данные'!I162), 'Неочищенные данные'!I162 * 1000, SUBSTITUTE((SUBSTITUTE('Неочищенные данные'!I162, " ", "")), ",", ".") * 1000)</f>
        <v>341884000</v>
      </c>
      <c r="K156" s="31">
        <f>IF(ISNUMBER('Неочищенные данные'!J162), 'Неочищенные данные'!J162 * 1000, SUBSTITUTE((SUBSTITUTE('Неочищенные данные'!J162, " ", "")), ",", ".") * 1000)</f>
        <v>341483000</v>
      </c>
      <c r="L156" s="31">
        <f>IF(ISNUMBER('Неочищенные данные'!K162), 'Неочищенные данные'!K162 * 1000, SUBSTITUTE((SUBSTITUTE('Неочищенные данные'!K162, " ", "")), ",", ".") * 1000)</f>
        <v>30560000</v>
      </c>
      <c r="M156" s="31">
        <f>IF(ISNUMBER('Неочищенные данные'!L162), 'Неочищенные данные'!L162 * 1000, SUBSTITUTE((SUBSTITUTE('Неочищенные данные'!L162, " ", "")), ",", ".") * 1000)</f>
        <v>10932000</v>
      </c>
      <c r="N156" s="31">
        <f>IF(ISNUMBER('Неочищенные данные'!M162), 'Неочищенные данные'!M162 * 1000, SUBSTITUTE((SUBSTITUTE('Неочищенные данные'!M162, " ", "")), ",", ".") * 1000)</f>
        <v>0</v>
      </c>
      <c r="O156" s="31">
        <f>IF(ISNUMBER('Неочищенные данные'!N162), 'Неочищенные данные'!N162 * 1000, SUBSTITUTE((SUBSTITUTE('Неочищенные данные'!N162, " ", "")), ",", ".") * 1000)</f>
        <v>0</v>
      </c>
      <c r="P156" s="1">
        <f>VLOOKUP(YEAR(B156), 'ИПЦ ГКС'!$B$5:$D$34, 3, TRUE)</f>
        <v>13.28</v>
      </c>
      <c r="Q156" s="1" t="str">
        <f>VLOOKUP(B156, RUONIA!A160:B2625, 2, FALSE)</f>
        <v>#N/A</v>
      </c>
      <c r="R156" s="1" t="str">
        <f>VLOOKUP(B156, Treasury!$D$1:$G$3498, 2, FALSE)</f>
        <v>#N/A</v>
      </c>
      <c r="S156" s="1" t="str">
        <f>VLOOKUP(B156, Treasury!$D$1:$G$3498, 3, FALSE)</f>
        <v>#N/A</v>
      </c>
      <c r="T156" s="1" t="str">
        <f>VLOOKUP(B156, Treasury!$D$1:$G$3498, 4, FALSE)</f>
        <v>#N/A</v>
      </c>
      <c r="U156" s="1" t="str">
        <f>VLOOKUP(B156, 'OFZ Yield'!$A:$M, 5, FALSE)</f>
        <v>#N/A</v>
      </c>
      <c r="V156" s="1" t="str">
        <f>VLOOKUP(B156, 'OFZ Yield'!$A:$M, 7, FALSE)</f>
        <v>#N/A</v>
      </c>
      <c r="W156" s="1" t="str">
        <f>VLOOKUP(B156, 'OFZ Yield'!$A:$M, 9, FALSE)</f>
        <v>#N/A</v>
      </c>
      <c r="X156" s="1" t="str">
        <f>VLOOKUP(B156, IMOEX!$A$1:$B$3284, 2, FALSE)</f>
        <v>#N/A</v>
      </c>
      <c r="Y156" s="1">
        <f>M156 / L156</f>
        <v>0.3577225131</v>
      </c>
      <c r="Z156" s="1">
        <f>J156 / L156</f>
        <v>11.18730366</v>
      </c>
      <c r="AA156" s="1">
        <f>IFNA(VLOOKUP(A156, 'Неочищенные данные'!A162:AI596, 35, False), 0)</f>
        <v>0</v>
      </c>
      <c r="AB156" s="1">
        <f>IF(NOT(H156 = 0), 1, 0)</f>
        <v>0</v>
      </c>
    </row>
    <row r="157" ht="15.75" hidden="1" customHeight="1">
      <c r="A157" s="29" t="s">
        <v>251</v>
      </c>
      <c r="B157" s="44">
        <v>40204.0</v>
      </c>
      <c r="C157" s="29" t="s">
        <v>240</v>
      </c>
      <c r="D157" s="29"/>
      <c r="E157" s="31">
        <f>IF(ISNUMBER('Неочищенные данные'!D163), 'Неочищенные данные'!D163 * 1000, SUBSTITUTE((SUBSTITUTE('Неочищенные данные'!D163, " ", "")), ",", ".") * 1000)</f>
        <v>0</v>
      </c>
      <c r="F157" s="31">
        <f>IF(ISNUMBER('Неочищенные данные'!E163), 'Неочищенные данные'!E163 * 1000, SUBSTITUTE((SUBSTITUTE('Неочищенные данные'!E163, " ", "")), ",", ".") * 1000)</f>
        <v>0</v>
      </c>
      <c r="G157" s="31">
        <f>IF(ISNUMBER('Неочищенные данные'!F163), 'Неочищенные данные'!F163 * 1000, SUBSTITUTE((SUBSTITUTE('Неочищенные данные'!F163, " ", "")), ",", ".") * 1000)</f>
        <v>0</v>
      </c>
      <c r="H157" s="31">
        <f>IF(ISNUMBER('Неочищенные данные'!G163), 'Неочищенные данные'!G163 * 1000, SUBSTITUTE((SUBSTITUTE('Неочищенные данные'!G163, " ", "")), ",", ".") * 1000)</f>
        <v>0</v>
      </c>
      <c r="I157" s="31">
        <f>IF(ISNUMBER('Неочищенные данные'!H163), 'Неочищенные данные'!H163 * 1000, SUBSTITUTE((SUBSTITUTE('Неочищенные данные'!H163, " ", "")), ",", ".") * 1000)</f>
        <v>0</v>
      </c>
      <c r="J157" s="31">
        <f>IF(ISNUMBER('Неочищенные данные'!I163), 'Неочищенные данные'!I163 * 1000, SUBSTITUTE((SUBSTITUTE('Неочищенные данные'!I163, " ", "")), ",", ".") * 1000)</f>
        <v>0</v>
      </c>
      <c r="K157" s="31">
        <f>IF(ISNUMBER('Неочищенные данные'!J163), 'Неочищенные данные'!J163 * 1000, SUBSTITUTE((SUBSTITUTE('Неочищенные данные'!J163, " ", "")), ",", ".") * 1000)</f>
        <v>0</v>
      </c>
      <c r="L157" s="31">
        <f>IF(ISNUMBER('Неочищенные данные'!K163), 'Неочищенные данные'!K163 * 1000, SUBSTITUTE((SUBSTITUTE('Неочищенные данные'!K163, " ", "")), ",", ".") * 1000)</f>
        <v>0</v>
      </c>
      <c r="M157" s="31">
        <f>IF(ISNUMBER('Неочищенные данные'!L163), 'Неочищенные данные'!L163 * 1000, SUBSTITUTE((SUBSTITUTE('Неочищенные данные'!L163, " ", "")), ",", ".") * 1000)</f>
        <v>0</v>
      </c>
      <c r="N157" s="31">
        <f>IF(ISNUMBER('Неочищенные данные'!M163), 'Неочищенные данные'!M163 * 1000, SUBSTITUTE((SUBSTITUTE('Неочищенные данные'!M163, " ", "")), ",", ".") * 1000)</f>
        <v>0</v>
      </c>
      <c r="O157" s="31">
        <f>IF(ISNUMBER('Неочищенные данные'!N163), 'Неочищенные данные'!N163 * 1000, SUBSTITUTE((SUBSTITUTE('Неочищенные данные'!N163, " ", "")), ",", ".") * 1000)</f>
        <v>0</v>
      </c>
    </row>
    <row r="158" ht="15.75" hidden="1" customHeight="1">
      <c r="A158" s="29" t="s">
        <v>251</v>
      </c>
      <c r="B158" s="45">
        <v>39768.0</v>
      </c>
      <c r="C158" s="29" t="s">
        <v>243</v>
      </c>
      <c r="D158" s="29"/>
      <c r="E158" s="31">
        <f>IF(ISNUMBER('Неочищенные данные'!D164), 'Неочищенные данные'!D164 * 1000, SUBSTITUTE((SUBSTITUTE('Неочищенные данные'!D164, " ", "")), ",", ".") * 1000)</f>
        <v>0</v>
      </c>
      <c r="F158" s="31">
        <f>IF(ISNUMBER('Неочищенные данные'!E164), 'Неочищенные данные'!E164 * 1000, SUBSTITUTE((SUBSTITUTE('Неочищенные данные'!E164, " ", "")), ",", ".") * 1000)</f>
        <v>0</v>
      </c>
      <c r="G158" s="31">
        <f>IF(ISNUMBER('Неочищенные данные'!F164), 'Неочищенные данные'!F164 * 1000, SUBSTITUTE((SUBSTITUTE('Неочищенные данные'!F164, " ", "")), ",", ".") * 1000)</f>
        <v>0</v>
      </c>
      <c r="H158" s="31">
        <f>IF(ISNUMBER('Неочищенные данные'!G164), 'Неочищенные данные'!G164 * 1000, SUBSTITUTE((SUBSTITUTE('Неочищенные данные'!G164, " ", "")), ",", ".") * 1000)</f>
        <v>0</v>
      </c>
      <c r="I158" s="31">
        <f>IF(ISNUMBER('Неочищенные данные'!H164), 'Неочищенные данные'!H164 * 1000, SUBSTITUTE((SUBSTITUTE('Неочищенные данные'!H164, " ", "")), ",", ".") * 1000)</f>
        <v>0</v>
      </c>
      <c r="J158" s="31">
        <f>IF(ISNUMBER('Неочищенные данные'!I164), 'Неочищенные данные'!I164 * 1000, SUBSTITUTE((SUBSTITUTE('Неочищенные данные'!I164, " ", "")), ",", ".") * 1000)</f>
        <v>0</v>
      </c>
      <c r="K158" s="31">
        <f>IF(ISNUMBER('Неочищенные данные'!J164), 'Неочищенные данные'!J164 * 1000, SUBSTITUTE((SUBSTITUTE('Неочищенные данные'!J164, " ", "")), ",", ".") * 1000)</f>
        <v>0</v>
      </c>
      <c r="L158" s="31">
        <f>IF(ISNUMBER('Неочищенные данные'!K164), 'Неочищенные данные'!K164 * 1000, SUBSTITUTE((SUBSTITUTE('Неочищенные данные'!K164, " ", "")), ",", ".") * 1000)</f>
        <v>0</v>
      </c>
      <c r="M158" s="31">
        <f>IF(ISNUMBER('Неочищенные данные'!L164), 'Неочищенные данные'!L164 * 1000, SUBSTITUTE((SUBSTITUTE('Неочищенные данные'!L164, " ", "")), ",", ".") * 1000)</f>
        <v>0</v>
      </c>
      <c r="N158" s="31">
        <f>IF(ISNUMBER('Неочищенные данные'!M164), 'Неочищенные данные'!M164 * 1000, SUBSTITUTE((SUBSTITUTE('Неочищенные данные'!M164, " ", "")), ",", ".") * 1000)</f>
        <v>0</v>
      </c>
      <c r="O158" s="31">
        <f>IF(ISNUMBER('Неочищенные данные'!N164), 'Неочищенные данные'!N164 * 1000, SUBSTITUTE((SUBSTITUTE('Неочищенные данные'!N164, " ", "")), ",", ".") * 1000)</f>
        <v>0</v>
      </c>
    </row>
    <row r="159" ht="15.75" hidden="1" customHeight="1">
      <c r="A159" s="29" t="s">
        <v>252</v>
      </c>
      <c r="B159" s="44">
        <v>40204.0</v>
      </c>
      <c r="C159" s="29" t="s">
        <v>240</v>
      </c>
      <c r="D159" s="29"/>
      <c r="E159" s="31">
        <f>IF(ISNUMBER('Неочищенные данные'!D165), 'Неочищенные данные'!D165 * 1000, SUBSTITUTE((SUBSTITUTE('Неочищенные данные'!D165, " ", "")), ",", ".") * 1000)</f>
        <v>0</v>
      </c>
      <c r="F159" s="31">
        <f>IF(ISNUMBER('Неочищенные данные'!E165), 'Неочищенные данные'!E165 * 1000, SUBSTITUTE((SUBSTITUTE('Неочищенные данные'!E165, " ", "")), ",", ".") * 1000)</f>
        <v>0</v>
      </c>
      <c r="G159" s="31">
        <f>IF(ISNUMBER('Неочищенные данные'!F165), 'Неочищенные данные'!F165 * 1000, SUBSTITUTE((SUBSTITUTE('Неочищенные данные'!F165, " ", "")), ",", ".") * 1000)</f>
        <v>0</v>
      </c>
      <c r="H159" s="31">
        <f>IF(ISNUMBER('Неочищенные данные'!G165), 'Неочищенные данные'!G165 * 1000, SUBSTITUTE((SUBSTITUTE('Неочищенные данные'!G165, " ", "")), ",", ".") * 1000)</f>
        <v>0</v>
      </c>
      <c r="I159" s="31">
        <f>IF(ISNUMBER('Неочищенные данные'!H165), 'Неочищенные данные'!H165 * 1000, SUBSTITUTE((SUBSTITUTE('Неочищенные данные'!H165, " ", "")), ",", ".") * 1000)</f>
        <v>0</v>
      </c>
      <c r="J159" s="31">
        <f>IF(ISNUMBER('Неочищенные данные'!I165), 'Неочищенные данные'!I165 * 1000, SUBSTITUTE((SUBSTITUTE('Неочищенные данные'!I165, " ", "")), ",", ".") * 1000)</f>
        <v>0</v>
      </c>
      <c r="K159" s="31">
        <f>IF(ISNUMBER('Неочищенные данные'!J165), 'Неочищенные данные'!J165 * 1000, SUBSTITUTE((SUBSTITUTE('Неочищенные данные'!J165, " ", "")), ",", ".") * 1000)</f>
        <v>0</v>
      </c>
      <c r="L159" s="31">
        <f>IF(ISNUMBER('Неочищенные данные'!K165), 'Неочищенные данные'!K165 * 1000, SUBSTITUTE((SUBSTITUTE('Неочищенные данные'!K165, " ", "")), ",", ".") * 1000)</f>
        <v>0</v>
      </c>
      <c r="M159" s="31">
        <f>IF(ISNUMBER('Неочищенные данные'!L165), 'Неочищенные данные'!L165 * 1000, SUBSTITUTE((SUBSTITUTE('Неочищенные данные'!L165, " ", "")), ",", ".") * 1000)</f>
        <v>0</v>
      </c>
      <c r="N159" s="31">
        <f>IF(ISNUMBER('Неочищенные данные'!M165), 'Неочищенные данные'!M165 * 1000, SUBSTITUTE((SUBSTITUTE('Неочищенные данные'!M165, " ", "")), ",", ".") * 1000)</f>
        <v>0</v>
      </c>
      <c r="O159" s="31">
        <f>IF(ISNUMBER('Неочищенные данные'!N165), 'Неочищенные данные'!N165 * 1000, SUBSTITUTE((SUBSTITUTE('Неочищенные данные'!N165, " ", "")), ",", ".") * 1000)</f>
        <v>0</v>
      </c>
    </row>
    <row r="160" ht="15.75" hidden="1" customHeight="1">
      <c r="A160" s="29" t="s">
        <v>252</v>
      </c>
      <c r="B160" s="45">
        <v>39768.0</v>
      </c>
      <c r="C160" s="29" t="s">
        <v>69</v>
      </c>
      <c r="D160" s="29"/>
      <c r="E160" s="31">
        <f>IF(ISNUMBER('Неочищенные данные'!D166), 'Неочищенные данные'!D166 * 1000, SUBSTITUTE((SUBSTITUTE('Неочищенные данные'!D166, " ", "")), ",", ".") * 1000)</f>
        <v>0</v>
      </c>
      <c r="F160" s="31">
        <f>IF(ISNUMBER('Неочищенные данные'!E166), 'Неочищенные данные'!E166 * 1000, SUBSTITUTE((SUBSTITUTE('Неочищенные данные'!E166, " ", "")), ",", ".") * 1000)</f>
        <v>0</v>
      </c>
      <c r="G160" s="31">
        <f>IF(ISNUMBER('Неочищенные данные'!F166), 'Неочищенные данные'!F166 * 1000, SUBSTITUTE((SUBSTITUTE('Неочищенные данные'!F166, " ", "")), ",", ".") * 1000)</f>
        <v>0</v>
      </c>
      <c r="H160" s="31">
        <f>IF(ISNUMBER('Неочищенные данные'!G166), 'Неочищенные данные'!G166 * 1000, SUBSTITUTE((SUBSTITUTE('Неочищенные данные'!G166, " ", "")), ",", ".") * 1000)</f>
        <v>0</v>
      </c>
      <c r="I160" s="31">
        <f>IF(ISNUMBER('Неочищенные данные'!H166), 'Неочищенные данные'!H166 * 1000, SUBSTITUTE((SUBSTITUTE('Неочищенные данные'!H166, " ", "")), ",", ".") * 1000)</f>
        <v>0</v>
      </c>
      <c r="J160" s="31">
        <f>IF(ISNUMBER('Неочищенные данные'!I166), 'Неочищенные данные'!I166 * 1000, SUBSTITUTE((SUBSTITUTE('Неочищенные данные'!I166, " ", "")), ",", ".") * 1000)</f>
        <v>0</v>
      </c>
      <c r="K160" s="31">
        <f>IF(ISNUMBER('Неочищенные данные'!J166), 'Неочищенные данные'!J166 * 1000, SUBSTITUTE((SUBSTITUTE('Неочищенные данные'!J166, " ", "")), ",", ".") * 1000)</f>
        <v>0</v>
      </c>
      <c r="L160" s="31">
        <f>IF(ISNUMBER('Неочищенные данные'!K166), 'Неочищенные данные'!K166 * 1000, SUBSTITUTE((SUBSTITUTE('Неочищенные данные'!K166, " ", "")), ",", ".") * 1000)</f>
        <v>0</v>
      </c>
      <c r="M160" s="31">
        <f>IF(ISNUMBER('Неочищенные данные'!L166), 'Неочищенные данные'!L166 * 1000, SUBSTITUTE((SUBSTITUTE('Неочищенные данные'!L166, " ", "")), ",", ".") * 1000)</f>
        <v>0</v>
      </c>
      <c r="N160" s="31">
        <f>IF(ISNUMBER('Неочищенные данные'!M166), 'Неочищенные данные'!M166 * 1000, SUBSTITUTE((SUBSTITUTE('Неочищенные данные'!M166, " ", "")), ",", ".") * 1000)</f>
        <v>0</v>
      </c>
      <c r="O160" s="31">
        <f>IF(ISNUMBER('Неочищенные данные'!N166), 'Неочищенные данные'!N166 * 1000, SUBSTITUTE((SUBSTITUTE('Неочищенные данные'!N166, " ", "")), ",", ".") * 1000)</f>
        <v>0</v>
      </c>
    </row>
    <row r="161" ht="15.75" customHeight="1">
      <c r="A161" s="29" t="s">
        <v>153</v>
      </c>
      <c r="B161" s="33">
        <v>43119.0</v>
      </c>
      <c r="C161" s="29" t="s">
        <v>154</v>
      </c>
      <c r="D161" s="29">
        <f>IFNA(VLOOKUP(C161, 'Рейтинг'!$A$2:$C$22, 3, FALSE), VLOOKUP(C161, 'Рейтинг'!$B$2:$C$22, 2, FALSE))</f>
        <v>0.02</v>
      </c>
      <c r="E161" s="31">
        <f>IF(ISNUMBER('Неочищенные данные'!D168), 'Неочищенные данные'!D168 * 1000, SUBSTITUTE((SUBSTITUTE('Неочищенные данные'!D168, " ", "")), ",", ".") * 1000)</f>
        <v>115427000</v>
      </c>
      <c r="F161" s="31">
        <f>IF(ISNUMBER('Неочищенные данные'!E168), 'Неочищенные данные'!E168 * 1000, SUBSTITUTE((SUBSTITUTE('Неочищенные данные'!E168, " ", "")), ",", ".") * 1000)</f>
        <v>77419342000</v>
      </c>
      <c r="G161" s="31">
        <f>IF(ISNUMBER('Неочищенные данные'!F168), 'Неочищенные данные'!F168 * 1000, SUBSTITUTE((SUBSTITUTE('Неочищенные данные'!F168, " ", "")), ",", ".") * 1000)</f>
        <v>101638290000</v>
      </c>
      <c r="H161" s="31">
        <f>IF(ISNUMBER('Неочищенные данные'!G168), 'Неочищенные данные'!G168 * 1000, SUBSTITUTE((SUBSTITUTE('Неочищенные данные'!G168, " ", "")), ",", ".") * 1000)</f>
        <v>0</v>
      </c>
      <c r="I161" s="31">
        <f>IF(ISNUMBER('Неочищенные данные'!H168), 'Неочищенные данные'!H168 * 1000, SUBSTITUTE((SUBSTITUTE('Неочищенные данные'!H168, " ", "")), ",", ".") * 1000)</f>
        <v>0</v>
      </c>
      <c r="J161" s="31">
        <f>IF(ISNUMBER('Неочищенные данные'!I168), 'Неочищенные данные'!I168 * 1000, SUBSTITUTE((SUBSTITUTE('Неочищенные данные'!I168, " ", "")), ",", ".") * 1000)</f>
        <v>98849296000</v>
      </c>
      <c r="K161" s="31">
        <f>IF(ISNUMBER('Неочищенные данные'!J168), 'Неочищенные данные'!J168 * 1000, SUBSTITUTE((SUBSTITUTE('Неочищенные данные'!J168, " ", "")), ",", ".") * 1000)</f>
        <v>98317633000</v>
      </c>
      <c r="L161" s="31">
        <f>IF(ISNUMBER('Неочищенные данные'!K168), 'Неочищенные данные'!K168 * 1000, SUBSTITUTE((SUBSTITUTE('Неочищенные данные'!K168, " ", "")), ",", ".") * 1000)</f>
        <v>2788994000</v>
      </c>
      <c r="M161" s="31">
        <f>IF(ISNUMBER('Неочищенные данные'!L168), 'Неочищенные данные'!L168 * 1000, SUBSTITUTE((SUBSTITUTE('Неочищенные данные'!L168, " ", "")), ",", ".") * 1000)</f>
        <v>496680000</v>
      </c>
      <c r="N161" s="31">
        <f>IF(ISNUMBER('Неочищенные данные'!M168), 'Неочищенные данные'!M168 * 1000, SUBSTITUTE((SUBSTITUTE('Неочищенные данные'!M168, " ", "")), ",", ".") * 1000)</f>
        <v>29171493000</v>
      </c>
      <c r="O161" s="31">
        <f>IF(ISNUMBER('Неочищенные данные'!N168), 'Неочищенные данные'!N168 * 1000, SUBSTITUTE((SUBSTITUTE('Неочищенные данные'!N168, " ", "")), ",", ".") * 1000)</f>
        <v>1859092000</v>
      </c>
      <c r="P161" s="1">
        <f>VLOOKUP(YEAR(B161), 'ИПЦ ГКС'!$B$5:$D$34, 3, TRUE)</f>
        <v>4.26</v>
      </c>
      <c r="Q161" s="32">
        <f>VLOOKUP(B161, RUONIA!A166:B2631, 2, FALSE)</f>
        <v>7.01</v>
      </c>
      <c r="R161" s="1">
        <f>VLOOKUP(B161, Treasury!$D$1:$G$3498, 2, FALSE)</f>
        <v>2.06</v>
      </c>
      <c r="S161" s="1">
        <f>VLOOKUP(B161, Treasury!$D$1:$G$3498, 3, FALSE)</f>
        <v>2.45</v>
      </c>
      <c r="T161" s="1">
        <f>VLOOKUP(B161, Treasury!$D$1:$G$3498, 4, FALSE)</f>
        <v>2.64</v>
      </c>
      <c r="U161" s="1">
        <f>VLOOKUP(B161, 'OFZ Yield'!$A:$M, 5, FALSE)</f>
        <v>6.72</v>
      </c>
      <c r="V161" s="1">
        <f>VLOOKUP(B161, 'OFZ Yield'!$A:$M, 7, FALSE)</f>
        <v>6.86</v>
      </c>
      <c r="W161" s="1">
        <f>VLOOKUP(B161, 'OFZ Yield'!$A:$M, 9, FALSE)</f>
        <v>7.2</v>
      </c>
      <c r="X161" s="1" t="str">
        <f>VLOOKUP(B161, IMOEX!$A$1:$B$3284, 2, FALSE)</f>
        <v>2.286,33</v>
      </c>
      <c r="Y161" s="1">
        <f>M161 / L161</f>
        <v>0.1780857184</v>
      </c>
      <c r="Z161" s="1">
        <f>J161 / L161</f>
        <v>35.44263487</v>
      </c>
      <c r="AA161" s="1">
        <f>IFNA(VLOOKUP(A161, 'Неочищенные данные'!A168:AI602, 35, False), 0)</f>
        <v>1</v>
      </c>
      <c r="AB161" s="1">
        <f>IF(NOT(H161 = 0), 1, 0)</f>
        <v>0</v>
      </c>
    </row>
    <row r="162" ht="15.75" hidden="1" customHeight="1">
      <c r="A162" s="29" t="s">
        <v>153</v>
      </c>
      <c r="B162" s="44">
        <v>43000.0</v>
      </c>
      <c r="C162" s="29" t="s">
        <v>154</v>
      </c>
      <c r="D162" s="29"/>
      <c r="E162" s="31">
        <f>IF(ISNUMBER('Неочищенные данные'!D169), 'Неочищенные данные'!D169 * 1000, SUBSTITUTE((SUBSTITUTE('Неочищенные данные'!D169, " ", "")), ",", ".") * 1000)</f>
        <v>0</v>
      </c>
      <c r="F162" s="31">
        <f>IF(ISNUMBER('Неочищенные данные'!E169), 'Неочищенные данные'!E169 * 1000, SUBSTITUTE((SUBSTITUTE('Неочищенные данные'!E169, " ", "")), ",", ".") * 1000)</f>
        <v>0</v>
      </c>
      <c r="G162" s="31">
        <f>IF(ISNUMBER('Неочищенные данные'!F169), 'Неочищенные данные'!F169 * 1000, SUBSTITUTE((SUBSTITUTE('Неочищенные данные'!F169, " ", "")), ",", ".") * 1000)</f>
        <v>0</v>
      </c>
      <c r="H162" s="31">
        <f>IF(ISNUMBER('Неочищенные данные'!G169), 'Неочищенные данные'!G169 * 1000, SUBSTITUTE((SUBSTITUTE('Неочищенные данные'!G169, " ", "")), ",", ".") * 1000)</f>
        <v>0</v>
      </c>
      <c r="I162" s="31">
        <f>IF(ISNUMBER('Неочищенные данные'!H169), 'Неочищенные данные'!H169 * 1000, SUBSTITUTE((SUBSTITUTE('Неочищенные данные'!H169, " ", "")), ",", ".") * 1000)</f>
        <v>0</v>
      </c>
      <c r="J162" s="31">
        <f>IF(ISNUMBER('Неочищенные данные'!I169), 'Неочищенные данные'!I169 * 1000, SUBSTITUTE((SUBSTITUTE('Неочищенные данные'!I169, " ", "")), ",", ".") * 1000)</f>
        <v>0</v>
      </c>
      <c r="K162" s="31">
        <f>IF(ISNUMBER('Неочищенные данные'!J169), 'Неочищенные данные'!J169 * 1000, SUBSTITUTE((SUBSTITUTE('Неочищенные данные'!J169, " ", "")), ",", ".") * 1000)</f>
        <v>0</v>
      </c>
      <c r="L162" s="31">
        <f>IF(ISNUMBER('Неочищенные данные'!K169), 'Неочищенные данные'!K169 * 1000, SUBSTITUTE((SUBSTITUTE('Неочищенные данные'!K169, " ", "")), ",", ".") * 1000)</f>
        <v>0</v>
      </c>
      <c r="M162" s="31">
        <f>IF(ISNUMBER('Неочищенные данные'!L169), 'Неочищенные данные'!L169 * 1000, SUBSTITUTE((SUBSTITUTE('Неочищенные данные'!L169, " ", "")), ",", ".") * 1000)</f>
        <v>0</v>
      </c>
      <c r="N162" s="31">
        <f>IF(ISNUMBER('Неочищенные данные'!M169), 'Неочищенные данные'!M169 * 1000, SUBSTITUTE((SUBSTITUTE('Неочищенные данные'!M169, " ", "")), ",", ".") * 1000)</f>
        <v>0</v>
      </c>
      <c r="O162" s="31">
        <f>IF(ISNUMBER('Неочищенные данные'!N169), 'Неочищенные данные'!N169 * 1000, SUBSTITUTE((SUBSTITUTE('Неочищенные данные'!N169, " ", "")), ",", ".") * 1000)</f>
        <v>0</v>
      </c>
    </row>
    <row r="163" ht="15.75" hidden="1" customHeight="1">
      <c r="A163" s="29" t="s">
        <v>153</v>
      </c>
      <c r="B163" s="44">
        <v>42949.0</v>
      </c>
      <c r="C163" s="29" t="s">
        <v>154</v>
      </c>
      <c r="D163" s="29"/>
      <c r="E163" s="31">
        <f>IF(ISNUMBER('Неочищенные данные'!D170), 'Неочищенные данные'!D170 * 1000, SUBSTITUTE((SUBSTITUTE('Неочищенные данные'!D170, " ", "")), ",", ".") * 1000)</f>
        <v>0</v>
      </c>
      <c r="F163" s="31">
        <f>IF(ISNUMBER('Неочищенные данные'!E170), 'Неочищенные данные'!E170 * 1000, SUBSTITUTE((SUBSTITUTE('Неочищенные данные'!E170, " ", "")), ",", ".") * 1000)</f>
        <v>0</v>
      </c>
      <c r="G163" s="31">
        <f>IF(ISNUMBER('Неочищенные данные'!F170), 'Неочищенные данные'!F170 * 1000, SUBSTITUTE((SUBSTITUTE('Неочищенные данные'!F170, " ", "")), ",", ".") * 1000)</f>
        <v>0</v>
      </c>
      <c r="H163" s="31">
        <f>IF(ISNUMBER('Неочищенные данные'!G170), 'Неочищенные данные'!G170 * 1000, SUBSTITUTE((SUBSTITUTE('Неочищенные данные'!G170, " ", "")), ",", ".") * 1000)</f>
        <v>0</v>
      </c>
      <c r="I163" s="31">
        <f>IF(ISNUMBER('Неочищенные данные'!H170), 'Неочищенные данные'!H170 * 1000, SUBSTITUTE((SUBSTITUTE('Неочищенные данные'!H170, " ", "")), ",", ".") * 1000)</f>
        <v>0</v>
      </c>
      <c r="J163" s="31">
        <f>IF(ISNUMBER('Неочищенные данные'!I170), 'Неочищенные данные'!I170 * 1000, SUBSTITUTE((SUBSTITUTE('Неочищенные данные'!I170, " ", "")), ",", ".") * 1000)</f>
        <v>0</v>
      </c>
      <c r="K163" s="31">
        <f>IF(ISNUMBER('Неочищенные данные'!J170), 'Неочищенные данные'!J170 * 1000, SUBSTITUTE((SUBSTITUTE('Неочищенные данные'!J170, " ", "")), ",", ".") * 1000)</f>
        <v>0</v>
      </c>
      <c r="L163" s="31">
        <f>IF(ISNUMBER('Неочищенные данные'!K170), 'Неочищенные данные'!K170 * 1000, SUBSTITUTE((SUBSTITUTE('Неочищенные данные'!K170, " ", "")), ",", ".") * 1000)</f>
        <v>0</v>
      </c>
      <c r="M163" s="31">
        <f>IF(ISNUMBER('Неочищенные данные'!L170), 'Неочищенные данные'!L170 * 1000, SUBSTITUTE((SUBSTITUTE('Неочищенные данные'!L170, " ", "")), ",", ".") * 1000)</f>
        <v>0</v>
      </c>
      <c r="N163" s="31">
        <f>IF(ISNUMBER('Неочищенные данные'!M170), 'Неочищенные данные'!M170 * 1000, SUBSTITUTE((SUBSTITUTE('Неочищенные данные'!M170, " ", "")), ",", ".") * 1000)</f>
        <v>0</v>
      </c>
      <c r="O163" s="31">
        <f>IF(ISNUMBER('Неочищенные данные'!N170), 'Неочищенные данные'!N170 * 1000, SUBSTITUTE((SUBSTITUTE('Неочищенные данные'!N170, " ", "")), ",", ".") * 1000)</f>
        <v>0</v>
      </c>
    </row>
    <row r="164" ht="15.75" hidden="1" customHeight="1">
      <c r="A164" s="29" t="s">
        <v>153</v>
      </c>
      <c r="B164" s="44">
        <v>42597.0</v>
      </c>
      <c r="C164" s="29" t="s">
        <v>38</v>
      </c>
      <c r="D164" s="29"/>
      <c r="E164" s="31">
        <f>IF(ISNUMBER('Неочищенные данные'!D171), 'Неочищенные данные'!D171 * 1000, SUBSTITUTE((SUBSTITUTE('Неочищенные данные'!D171, " ", "")), ",", ".") * 1000)</f>
        <v>0</v>
      </c>
      <c r="F164" s="31">
        <f>IF(ISNUMBER('Неочищенные данные'!E171), 'Неочищенные данные'!E171 * 1000, SUBSTITUTE((SUBSTITUTE('Неочищенные данные'!E171, " ", "")), ",", ".") * 1000)</f>
        <v>0</v>
      </c>
      <c r="G164" s="31">
        <f>IF(ISNUMBER('Неочищенные данные'!F171), 'Неочищенные данные'!F171 * 1000, SUBSTITUTE((SUBSTITUTE('Неочищенные данные'!F171, " ", "")), ",", ".") * 1000)</f>
        <v>0</v>
      </c>
      <c r="H164" s="31">
        <f>IF(ISNUMBER('Неочищенные данные'!G171), 'Неочищенные данные'!G171 * 1000, SUBSTITUTE((SUBSTITUTE('Неочищенные данные'!G171, " ", "")), ",", ".") * 1000)</f>
        <v>0</v>
      </c>
      <c r="I164" s="31">
        <f>IF(ISNUMBER('Неочищенные данные'!H171), 'Неочищенные данные'!H171 * 1000, SUBSTITUTE((SUBSTITUTE('Неочищенные данные'!H171, " ", "")), ",", ".") * 1000)</f>
        <v>0</v>
      </c>
      <c r="J164" s="31">
        <f>IF(ISNUMBER('Неочищенные данные'!I171), 'Неочищенные данные'!I171 * 1000, SUBSTITUTE((SUBSTITUTE('Неочищенные данные'!I171, " ", "")), ",", ".") * 1000)</f>
        <v>0</v>
      </c>
      <c r="K164" s="31">
        <f>IF(ISNUMBER('Неочищенные данные'!J171), 'Неочищенные данные'!J171 * 1000, SUBSTITUTE((SUBSTITUTE('Неочищенные данные'!J171, " ", "")), ",", ".") * 1000)</f>
        <v>0</v>
      </c>
      <c r="L164" s="31">
        <f>IF(ISNUMBER('Неочищенные данные'!K171), 'Неочищенные данные'!K171 * 1000, SUBSTITUTE((SUBSTITUTE('Неочищенные данные'!K171, " ", "")), ",", ".") * 1000)</f>
        <v>0</v>
      </c>
      <c r="M164" s="31">
        <f>IF(ISNUMBER('Неочищенные данные'!L171), 'Неочищенные данные'!L171 * 1000, SUBSTITUTE((SUBSTITUTE('Неочищенные данные'!L171, " ", "")), ",", ".") * 1000)</f>
        <v>0</v>
      </c>
      <c r="N164" s="31">
        <f>IF(ISNUMBER('Неочищенные данные'!M171), 'Неочищенные данные'!M171 * 1000, SUBSTITUTE((SUBSTITUTE('Неочищенные данные'!M171, " ", "")), ",", ".") * 1000)</f>
        <v>0</v>
      </c>
      <c r="O164" s="31">
        <f>IF(ISNUMBER('Неочищенные данные'!N171), 'Неочищенные данные'!N171 * 1000, SUBSTITUTE((SUBSTITUTE('Неочищенные данные'!N171, " ", "")), ",", ".") * 1000)</f>
        <v>0</v>
      </c>
    </row>
    <row r="165" ht="15.75" hidden="1" customHeight="1">
      <c r="A165" s="29" t="s">
        <v>153</v>
      </c>
      <c r="B165" s="44">
        <v>42122.0</v>
      </c>
      <c r="C165" s="29" t="s">
        <v>38</v>
      </c>
      <c r="D165" s="29"/>
      <c r="E165" s="31">
        <f>IF(ISNUMBER('Неочищенные данные'!D172), 'Неочищенные данные'!D172 * 1000, SUBSTITUTE((SUBSTITUTE('Неочищенные данные'!D172, " ", "")), ",", ".") * 1000)</f>
        <v>0</v>
      </c>
      <c r="F165" s="31">
        <f>IF(ISNUMBER('Неочищенные данные'!E172), 'Неочищенные данные'!E172 * 1000, SUBSTITUTE((SUBSTITUTE('Неочищенные данные'!E172, " ", "")), ",", ".") * 1000)</f>
        <v>0</v>
      </c>
      <c r="G165" s="31">
        <f>IF(ISNUMBER('Неочищенные данные'!F172), 'Неочищенные данные'!F172 * 1000, SUBSTITUTE((SUBSTITUTE('Неочищенные данные'!F172, " ", "")), ",", ".") * 1000)</f>
        <v>0</v>
      </c>
      <c r="H165" s="31">
        <f>IF(ISNUMBER('Неочищенные данные'!G172), 'Неочищенные данные'!G172 * 1000, SUBSTITUTE((SUBSTITUTE('Неочищенные данные'!G172, " ", "")), ",", ".") * 1000)</f>
        <v>0</v>
      </c>
      <c r="I165" s="31">
        <f>IF(ISNUMBER('Неочищенные данные'!H172), 'Неочищенные данные'!H172 * 1000, SUBSTITUTE((SUBSTITUTE('Неочищенные данные'!H172, " ", "")), ",", ".") * 1000)</f>
        <v>0</v>
      </c>
      <c r="J165" s="31">
        <f>IF(ISNUMBER('Неочищенные данные'!I172), 'Неочищенные данные'!I172 * 1000, SUBSTITUTE((SUBSTITUTE('Неочищенные данные'!I172, " ", "")), ",", ".") * 1000)</f>
        <v>0</v>
      </c>
      <c r="K165" s="31">
        <f>IF(ISNUMBER('Неочищенные данные'!J172), 'Неочищенные данные'!J172 * 1000, SUBSTITUTE((SUBSTITUTE('Неочищенные данные'!J172, " ", "")), ",", ".") * 1000)</f>
        <v>0</v>
      </c>
      <c r="L165" s="31">
        <f>IF(ISNUMBER('Неочищенные данные'!K172), 'Неочищенные данные'!K172 * 1000, SUBSTITUTE((SUBSTITUTE('Неочищенные данные'!K172, " ", "")), ",", ".") * 1000)</f>
        <v>0</v>
      </c>
      <c r="M165" s="31">
        <f>IF(ISNUMBER('Неочищенные данные'!L172), 'Неочищенные данные'!L172 * 1000, SUBSTITUTE((SUBSTITUTE('Неочищенные данные'!L172, " ", "")), ",", ".") * 1000)</f>
        <v>0</v>
      </c>
      <c r="N165" s="31">
        <f>IF(ISNUMBER('Неочищенные данные'!M172), 'Неочищенные данные'!M172 * 1000, SUBSTITUTE((SUBSTITUTE('Неочищенные данные'!M172, " ", "")), ",", ".") * 1000)</f>
        <v>0</v>
      </c>
      <c r="O165" s="31">
        <f>IF(ISNUMBER('Неочищенные данные'!N172), 'Неочищенные данные'!N172 * 1000, SUBSTITUTE((SUBSTITUTE('Неочищенные данные'!N172, " ", "")), ",", ".") * 1000)</f>
        <v>0</v>
      </c>
    </row>
    <row r="166" ht="15.75" hidden="1" customHeight="1">
      <c r="A166" s="29" t="s">
        <v>153</v>
      </c>
      <c r="B166" s="44">
        <v>41654.0</v>
      </c>
      <c r="C166" s="29" t="s">
        <v>38</v>
      </c>
      <c r="D166" s="29"/>
      <c r="E166" s="31">
        <f>IF(ISNUMBER('Неочищенные данные'!D173), 'Неочищенные данные'!D173 * 1000, SUBSTITUTE((SUBSTITUTE('Неочищенные данные'!D173, " ", "")), ",", ".") * 1000)</f>
        <v>0</v>
      </c>
      <c r="F166" s="31">
        <f>IF(ISNUMBER('Неочищенные данные'!E173), 'Неочищенные данные'!E173 * 1000, SUBSTITUTE((SUBSTITUTE('Неочищенные данные'!E173, " ", "")), ",", ".") * 1000)</f>
        <v>0</v>
      </c>
      <c r="G166" s="31">
        <f>IF(ISNUMBER('Неочищенные данные'!F173), 'Неочищенные данные'!F173 * 1000, SUBSTITUTE((SUBSTITUTE('Неочищенные данные'!F173, " ", "")), ",", ".") * 1000)</f>
        <v>0</v>
      </c>
      <c r="H166" s="31">
        <f>IF(ISNUMBER('Неочищенные данные'!G173), 'Неочищенные данные'!G173 * 1000, SUBSTITUTE((SUBSTITUTE('Неочищенные данные'!G173, " ", "")), ",", ".") * 1000)</f>
        <v>0</v>
      </c>
      <c r="I166" s="31">
        <f>IF(ISNUMBER('Неочищенные данные'!H173), 'Неочищенные данные'!H173 * 1000, SUBSTITUTE((SUBSTITUTE('Неочищенные данные'!H173, " ", "")), ",", ".") * 1000)</f>
        <v>0</v>
      </c>
      <c r="J166" s="31">
        <f>IF(ISNUMBER('Неочищенные данные'!I173), 'Неочищенные данные'!I173 * 1000, SUBSTITUTE((SUBSTITUTE('Неочищенные данные'!I173, " ", "")), ",", ".") * 1000)</f>
        <v>0</v>
      </c>
      <c r="K166" s="31">
        <f>IF(ISNUMBER('Неочищенные данные'!J173), 'Неочищенные данные'!J173 * 1000, SUBSTITUTE((SUBSTITUTE('Неочищенные данные'!J173, " ", "")), ",", ".") * 1000)</f>
        <v>0</v>
      </c>
      <c r="L166" s="31">
        <f>IF(ISNUMBER('Неочищенные данные'!K173), 'Неочищенные данные'!K173 * 1000, SUBSTITUTE((SUBSTITUTE('Неочищенные данные'!K173, " ", "")), ",", ".") * 1000)</f>
        <v>0</v>
      </c>
      <c r="M166" s="31">
        <f>IF(ISNUMBER('Неочищенные данные'!L173), 'Неочищенные данные'!L173 * 1000, SUBSTITUTE((SUBSTITUTE('Неочищенные данные'!L173, " ", "")), ",", ".") * 1000)</f>
        <v>0</v>
      </c>
      <c r="N166" s="31">
        <f>IF(ISNUMBER('Неочищенные данные'!M173), 'Неочищенные данные'!M173 * 1000, SUBSTITUTE((SUBSTITUTE('Неочищенные данные'!M173, " ", "")), ",", ".") * 1000)</f>
        <v>0</v>
      </c>
      <c r="O166" s="31">
        <f>IF(ISNUMBER('Неочищенные данные'!N173), 'Неочищенные данные'!N173 * 1000, SUBSTITUTE((SUBSTITUTE('Неочищенные данные'!N173, " ", "")), ",", ".") * 1000)</f>
        <v>0</v>
      </c>
    </row>
    <row r="167" ht="15.75" hidden="1" customHeight="1">
      <c r="A167" s="29" t="s">
        <v>153</v>
      </c>
      <c r="B167" s="44">
        <v>40204.0</v>
      </c>
      <c r="C167" s="29" t="s">
        <v>240</v>
      </c>
      <c r="D167" s="29"/>
      <c r="E167" s="31">
        <f>IF(ISNUMBER('Неочищенные данные'!D174), 'Неочищенные данные'!D174 * 1000, SUBSTITUTE((SUBSTITUTE('Неочищенные данные'!D174, " ", "")), ",", ".") * 1000)</f>
        <v>0</v>
      </c>
      <c r="F167" s="31">
        <f>IF(ISNUMBER('Неочищенные данные'!E174), 'Неочищенные данные'!E174 * 1000, SUBSTITUTE((SUBSTITUTE('Неочищенные данные'!E174, " ", "")), ",", ".") * 1000)</f>
        <v>0</v>
      </c>
      <c r="G167" s="31">
        <f>IF(ISNUMBER('Неочищенные данные'!F174), 'Неочищенные данные'!F174 * 1000, SUBSTITUTE((SUBSTITUTE('Неочищенные данные'!F174, " ", "")), ",", ".") * 1000)</f>
        <v>0</v>
      </c>
      <c r="H167" s="31">
        <f>IF(ISNUMBER('Неочищенные данные'!G174), 'Неочищенные данные'!G174 * 1000, SUBSTITUTE((SUBSTITUTE('Неочищенные данные'!G174, " ", "")), ",", ".") * 1000)</f>
        <v>0</v>
      </c>
      <c r="I167" s="31">
        <f>IF(ISNUMBER('Неочищенные данные'!H174), 'Неочищенные данные'!H174 * 1000, SUBSTITUTE((SUBSTITUTE('Неочищенные данные'!H174, " ", "")), ",", ".") * 1000)</f>
        <v>0</v>
      </c>
      <c r="J167" s="31">
        <f>IF(ISNUMBER('Неочищенные данные'!I174), 'Неочищенные данные'!I174 * 1000, SUBSTITUTE((SUBSTITUTE('Неочищенные данные'!I174, " ", "")), ",", ".") * 1000)</f>
        <v>0</v>
      </c>
      <c r="K167" s="31">
        <f>IF(ISNUMBER('Неочищенные данные'!J174), 'Неочищенные данные'!J174 * 1000, SUBSTITUTE((SUBSTITUTE('Неочищенные данные'!J174, " ", "")), ",", ".") * 1000)</f>
        <v>0</v>
      </c>
      <c r="L167" s="31">
        <f>IF(ISNUMBER('Неочищенные данные'!K174), 'Неочищенные данные'!K174 * 1000, SUBSTITUTE((SUBSTITUTE('Неочищенные данные'!K174, " ", "")), ",", ".") * 1000)</f>
        <v>0</v>
      </c>
      <c r="M167" s="31">
        <f>IF(ISNUMBER('Неочищенные данные'!L174), 'Неочищенные данные'!L174 * 1000, SUBSTITUTE((SUBSTITUTE('Неочищенные данные'!L174, " ", "")), ",", ".") * 1000)</f>
        <v>0</v>
      </c>
      <c r="N167" s="31">
        <f>IF(ISNUMBER('Неочищенные данные'!M174), 'Неочищенные данные'!M174 * 1000, SUBSTITUTE((SUBSTITUTE('Неочищенные данные'!M174, " ", "")), ",", ".") * 1000)</f>
        <v>0</v>
      </c>
      <c r="O167" s="31">
        <f>IF(ISNUMBER('Неочищенные данные'!N174), 'Неочищенные данные'!N174 * 1000, SUBSTITUTE((SUBSTITUTE('Неочищенные данные'!N174, " ", "")), ",", ".") * 1000)</f>
        <v>0</v>
      </c>
    </row>
    <row r="168" ht="15.75" hidden="1" customHeight="1">
      <c r="A168" s="29" t="s">
        <v>153</v>
      </c>
      <c r="B168" s="45">
        <v>39768.0</v>
      </c>
      <c r="C168" s="29" t="s">
        <v>243</v>
      </c>
      <c r="D168" s="29"/>
      <c r="E168" s="31">
        <f>IF(ISNUMBER('Неочищенные данные'!D175), 'Неочищенные данные'!D175 * 1000, SUBSTITUTE((SUBSTITUTE('Неочищенные данные'!D175, " ", "")), ",", ".") * 1000)</f>
        <v>0</v>
      </c>
      <c r="F168" s="31">
        <f>IF(ISNUMBER('Неочищенные данные'!E175), 'Неочищенные данные'!E175 * 1000, SUBSTITUTE((SUBSTITUTE('Неочищенные данные'!E175, " ", "")), ",", ".") * 1000)</f>
        <v>0</v>
      </c>
      <c r="G168" s="31">
        <f>IF(ISNUMBER('Неочищенные данные'!F175), 'Неочищенные данные'!F175 * 1000, SUBSTITUTE((SUBSTITUTE('Неочищенные данные'!F175, " ", "")), ",", ".") * 1000)</f>
        <v>0</v>
      </c>
      <c r="H168" s="31">
        <f>IF(ISNUMBER('Неочищенные данные'!G175), 'Неочищенные данные'!G175 * 1000, SUBSTITUTE((SUBSTITUTE('Неочищенные данные'!G175, " ", "")), ",", ".") * 1000)</f>
        <v>0</v>
      </c>
      <c r="I168" s="31">
        <f>IF(ISNUMBER('Неочищенные данные'!H175), 'Неочищенные данные'!H175 * 1000, SUBSTITUTE((SUBSTITUTE('Неочищенные данные'!H175, " ", "")), ",", ".") * 1000)</f>
        <v>0</v>
      </c>
      <c r="J168" s="31">
        <f>IF(ISNUMBER('Неочищенные данные'!I175), 'Неочищенные данные'!I175 * 1000, SUBSTITUTE((SUBSTITUTE('Неочищенные данные'!I175, " ", "")), ",", ".") * 1000)</f>
        <v>0</v>
      </c>
      <c r="K168" s="31">
        <f>IF(ISNUMBER('Неочищенные данные'!J175), 'Неочищенные данные'!J175 * 1000, SUBSTITUTE((SUBSTITUTE('Неочищенные данные'!J175, " ", "")), ",", ".") * 1000)</f>
        <v>0</v>
      </c>
      <c r="L168" s="31">
        <f>IF(ISNUMBER('Неочищенные данные'!K175), 'Неочищенные данные'!K175 * 1000, SUBSTITUTE((SUBSTITUTE('Неочищенные данные'!K175, " ", "")), ",", ".") * 1000)</f>
        <v>0</v>
      </c>
      <c r="M168" s="31">
        <f>IF(ISNUMBER('Неочищенные данные'!L175), 'Неочищенные данные'!L175 * 1000, SUBSTITUTE((SUBSTITUTE('Неочищенные данные'!L175, " ", "")), ",", ".") * 1000)</f>
        <v>0</v>
      </c>
      <c r="N168" s="31">
        <f>IF(ISNUMBER('Неочищенные данные'!M175), 'Неочищенные данные'!M175 * 1000, SUBSTITUTE((SUBSTITUTE('Неочищенные данные'!M175, " ", "")), ",", ".") * 1000)</f>
        <v>0</v>
      </c>
      <c r="O168" s="31">
        <f>IF(ISNUMBER('Неочищенные данные'!N175), 'Неочищенные данные'!N175 * 1000, SUBSTITUTE((SUBSTITUTE('Неочищенные данные'!N175, " ", "")), ",", ".") * 1000)</f>
        <v>0</v>
      </c>
    </row>
    <row r="169" ht="15.75" hidden="1" customHeight="1">
      <c r="A169" s="29" t="s">
        <v>156</v>
      </c>
      <c r="B169" s="44">
        <v>42620.0</v>
      </c>
      <c r="C169" s="29" t="s">
        <v>240</v>
      </c>
      <c r="D169" s="29"/>
      <c r="E169" s="31">
        <f>IF(ISNUMBER('Неочищенные данные'!D176), 'Неочищенные данные'!D176 * 1000, SUBSTITUTE((SUBSTITUTE('Неочищенные данные'!D176, " ", "")), ",", ".") * 1000)</f>
        <v>0</v>
      </c>
      <c r="F169" s="31">
        <f>IF(ISNUMBER('Неочищенные данные'!E176), 'Неочищенные данные'!E176 * 1000, SUBSTITUTE((SUBSTITUTE('Неочищенные данные'!E176, " ", "")), ",", ".") * 1000)</f>
        <v>0</v>
      </c>
      <c r="G169" s="31">
        <f>IF(ISNUMBER('Неочищенные данные'!F176), 'Неочищенные данные'!F176 * 1000, SUBSTITUTE((SUBSTITUTE('Неочищенные данные'!F176, " ", "")), ",", ".") * 1000)</f>
        <v>0</v>
      </c>
      <c r="H169" s="31">
        <f>IF(ISNUMBER('Неочищенные данные'!G176), 'Неочищенные данные'!G176 * 1000, SUBSTITUTE((SUBSTITUTE('Неочищенные данные'!G176, " ", "")), ",", ".") * 1000)</f>
        <v>0</v>
      </c>
      <c r="I169" s="31">
        <f>IF(ISNUMBER('Неочищенные данные'!H176), 'Неочищенные данные'!H176 * 1000, SUBSTITUTE((SUBSTITUTE('Неочищенные данные'!H176, " ", "")), ",", ".") * 1000)</f>
        <v>0</v>
      </c>
      <c r="J169" s="31">
        <f>IF(ISNUMBER('Неочищенные данные'!I176), 'Неочищенные данные'!I176 * 1000, SUBSTITUTE((SUBSTITUTE('Неочищенные данные'!I176, " ", "")), ",", ".") * 1000)</f>
        <v>0</v>
      </c>
      <c r="K169" s="31">
        <f>IF(ISNUMBER('Неочищенные данные'!J176), 'Неочищенные данные'!J176 * 1000, SUBSTITUTE((SUBSTITUTE('Неочищенные данные'!J176, " ", "")), ",", ".") * 1000)</f>
        <v>0</v>
      </c>
      <c r="L169" s="31">
        <f>IF(ISNUMBER('Неочищенные данные'!K176), 'Неочищенные данные'!K176 * 1000, SUBSTITUTE((SUBSTITUTE('Неочищенные данные'!K176, " ", "")), ",", ".") * 1000)</f>
        <v>0</v>
      </c>
      <c r="M169" s="31">
        <f>IF(ISNUMBER('Неочищенные данные'!L176), 'Неочищенные данные'!L176 * 1000, SUBSTITUTE((SUBSTITUTE('Неочищенные данные'!L176, " ", "")), ",", ".") * 1000)</f>
        <v>0</v>
      </c>
      <c r="N169" s="31">
        <f>IF(ISNUMBER('Неочищенные данные'!M176), 'Неочищенные данные'!M176 * 1000, SUBSTITUTE((SUBSTITUTE('Неочищенные данные'!M176, " ", "")), ",", ".") * 1000)</f>
        <v>0</v>
      </c>
      <c r="O169" s="31">
        <f>IF(ISNUMBER('Неочищенные данные'!N176), 'Неочищенные данные'!N176 * 1000, SUBSTITUTE((SUBSTITUTE('Неочищенные данные'!N176, " ", "")), ",", ".") * 1000)</f>
        <v>0</v>
      </c>
    </row>
    <row r="170" ht="15.75" hidden="1" customHeight="1">
      <c r="A170" s="29" t="s">
        <v>156</v>
      </c>
      <c r="B170" s="44">
        <v>42615.0</v>
      </c>
      <c r="C170" s="29" t="s">
        <v>36</v>
      </c>
      <c r="D170" s="29"/>
      <c r="E170" s="31">
        <f>IF(ISNUMBER('Неочищенные данные'!D177), 'Неочищенные данные'!D177 * 1000, SUBSTITUTE((SUBSTITUTE('Неочищенные данные'!D177, " ", "")), ",", ".") * 1000)</f>
        <v>0</v>
      </c>
      <c r="F170" s="31">
        <f>IF(ISNUMBER('Неочищенные данные'!E177), 'Неочищенные данные'!E177 * 1000, SUBSTITUTE((SUBSTITUTE('Неочищенные данные'!E177, " ", "")), ",", ".") * 1000)</f>
        <v>0</v>
      </c>
      <c r="G170" s="31">
        <f>IF(ISNUMBER('Неочищенные данные'!F177), 'Неочищенные данные'!F177 * 1000, SUBSTITUTE((SUBSTITUTE('Неочищенные данные'!F177, " ", "")), ",", ".") * 1000)</f>
        <v>0</v>
      </c>
      <c r="H170" s="31">
        <f>IF(ISNUMBER('Неочищенные данные'!G177), 'Неочищенные данные'!G177 * 1000, SUBSTITUTE((SUBSTITUTE('Неочищенные данные'!G177, " ", "")), ",", ".") * 1000)</f>
        <v>0</v>
      </c>
      <c r="I170" s="31">
        <f>IF(ISNUMBER('Неочищенные данные'!H177), 'Неочищенные данные'!H177 * 1000, SUBSTITUTE((SUBSTITUTE('Неочищенные данные'!H177, " ", "")), ",", ".") * 1000)</f>
        <v>0</v>
      </c>
      <c r="J170" s="31">
        <f>IF(ISNUMBER('Неочищенные данные'!I177), 'Неочищенные данные'!I177 * 1000, SUBSTITUTE((SUBSTITUTE('Неочищенные данные'!I177, " ", "")), ",", ".") * 1000)</f>
        <v>0</v>
      </c>
      <c r="K170" s="31">
        <f>IF(ISNUMBER('Неочищенные данные'!J177), 'Неочищенные данные'!J177 * 1000, SUBSTITUTE((SUBSTITUTE('Неочищенные данные'!J177, " ", "")), ",", ".") * 1000)</f>
        <v>0</v>
      </c>
      <c r="L170" s="31">
        <f>IF(ISNUMBER('Неочищенные данные'!K177), 'Неочищенные данные'!K177 * 1000, SUBSTITUTE((SUBSTITUTE('Неочищенные данные'!K177, " ", "")), ",", ".") * 1000)</f>
        <v>0</v>
      </c>
      <c r="M170" s="31">
        <f>IF(ISNUMBER('Неочищенные данные'!L177), 'Неочищенные данные'!L177 * 1000, SUBSTITUTE((SUBSTITUTE('Неочищенные данные'!L177, " ", "")), ",", ".") * 1000)</f>
        <v>0</v>
      </c>
      <c r="N170" s="31">
        <f>IF(ISNUMBER('Неочищенные данные'!M177), 'Неочищенные данные'!M177 * 1000, SUBSTITUTE((SUBSTITUTE('Неочищенные данные'!M177, " ", "")), ",", ".") * 1000)</f>
        <v>0</v>
      </c>
      <c r="O170" s="31">
        <f>IF(ISNUMBER('Неочищенные данные'!N177), 'Неочищенные данные'!N177 * 1000, SUBSTITUTE((SUBSTITUTE('Неочищенные данные'!N177, " ", "")), ",", ".") * 1000)</f>
        <v>0</v>
      </c>
    </row>
    <row r="171" ht="15.75" customHeight="1">
      <c r="A171" s="29" t="s">
        <v>156</v>
      </c>
      <c r="B171" s="33">
        <v>42240.0</v>
      </c>
      <c r="C171" s="29" t="s">
        <v>36</v>
      </c>
      <c r="D171" s="29">
        <f>IFNA(VLOOKUP(C171, 'Рейтинг'!$A$2:$C$22, 3, FALSE), VLOOKUP(C171, 'Рейтинг'!$B$2:$C$22, 2, FALSE))</f>
        <v>0</v>
      </c>
      <c r="E171" s="31">
        <f>IF(ISNUMBER('Неочищенные данные'!D178), 'Неочищенные данные'!D178 * 1000, SUBSTITUTE((SUBSTITUTE('Неочищенные данные'!D178, " ", "")), ",", ".") * 1000)</f>
        <v>211658000</v>
      </c>
      <c r="F171" s="31">
        <f>IF(ISNUMBER('Неочищенные данные'!E178), 'Неочищенные данные'!E178 * 1000, SUBSTITUTE((SUBSTITUTE('Неочищенные данные'!E178, " ", "")), ",", ".") * 1000)</f>
        <v>56985683000</v>
      </c>
      <c r="G171" s="31">
        <f>IF(ISNUMBER('Неочищенные данные'!F178), 'Неочищенные данные'!F178 * 1000, SUBSTITUTE((SUBSTITUTE('Неочищенные данные'!F178, " ", "")), ",", ".") * 1000)</f>
        <v>58345650000</v>
      </c>
      <c r="H171" s="31">
        <f>IF(ISNUMBER('Неочищенные данные'!G178), 'Неочищенные данные'!G178 * 1000, SUBSTITUTE((SUBSTITUTE('Неочищенные данные'!G178, " ", "")), ",", ".") * 1000)</f>
        <v>0</v>
      </c>
      <c r="I171" s="31">
        <f>IF(ISNUMBER('Неочищенные данные'!H178), 'Неочищенные данные'!H178 * 1000, SUBSTITUTE((SUBSTITUTE('Неочищенные данные'!H178, " ", "")), ",", ".") * 1000)</f>
        <v>0</v>
      </c>
      <c r="J171" s="31">
        <f>IF(ISNUMBER('Неочищенные данные'!I178), 'Неочищенные данные'!I178 * 1000, SUBSTITUTE((SUBSTITUTE('Неочищенные данные'!I178, " ", "")), ",", ".") * 1000)</f>
        <v>59513606000</v>
      </c>
      <c r="K171" s="31">
        <f>IF(ISNUMBER('Неочищенные данные'!J178), 'Неочищенные данные'!J178 * 1000, SUBSTITUTE((SUBSTITUTE('Неочищенные данные'!J178, " ", "")), ",", ".") * 1000)</f>
        <v>58349933000</v>
      </c>
      <c r="L171" s="31">
        <f>IF(ISNUMBER('Неочищенные данные'!K178), 'Неочищенные данные'!K178 * 1000, SUBSTITUTE((SUBSTITUTE('Неочищенные данные'!K178, " ", "")), ",", ".") * 1000)</f>
        <v>-1167956000</v>
      </c>
      <c r="M171" s="31">
        <f>IF(ISNUMBER('Неочищенные данные'!L178), 'Неочищенные данные'!L178 * 1000, SUBSTITUTE((SUBSTITUTE('Неочищенные данные'!L178, " ", "")), ",", ".") * 1000)</f>
        <v>-4741316000</v>
      </c>
      <c r="N171" s="31">
        <f>IF(ISNUMBER('Неочищенные данные'!M178), 'Неочищенные данные'!M178 * 1000, SUBSTITUTE((SUBSTITUTE('Неочищенные данные'!M178, " ", "")), ",", ".") * 1000)</f>
        <v>41579056000</v>
      </c>
      <c r="O171" s="31">
        <f>IF(ISNUMBER('Неочищенные данные'!N178), 'Неочищенные данные'!N178 * 1000, SUBSTITUTE((SUBSTITUTE('Неочищенные данные'!N178, " ", "")), ",", ".") * 1000)</f>
        <v>2514935000</v>
      </c>
      <c r="P171" s="1">
        <f>VLOOKUP(YEAR(B171), 'ИПЦ ГКС'!$B$5:$D$34, 3, TRUE)</f>
        <v>12.91</v>
      </c>
      <c r="Q171" s="32">
        <f>VLOOKUP(B171, RUONIA!A176:B2641, 2, FALSE)</f>
        <v>11</v>
      </c>
      <c r="R171" s="1">
        <f>VLOOKUP(B171, Treasury!$D$1:$G$3498, 2, FALSE)</f>
        <v>0.59</v>
      </c>
      <c r="S171" s="1">
        <f>VLOOKUP(B171, Treasury!$D$1:$G$3498, 3, FALSE)</f>
        <v>1.39</v>
      </c>
      <c r="T171" s="1">
        <f>VLOOKUP(B171, Treasury!$D$1:$G$3498, 4, FALSE)</f>
        <v>2.01</v>
      </c>
      <c r="U171" s="1">
        <f>VLOOKUP(B171, 'OFZ Yield'!$A:$M, 5, FALSE)</f>
        <v>11.22</v>
      </c>
      <c r="V171" s="1">
        <f>VLOOKUP(B171, 'OFZ Yield'!$A:$M, 7, FALSE)</f>
        <v>12.28</v>
      </c>
      <c r="W171" s="1">
        <f>VLOOKUP(B171, 'OFZ Yield'!$A:$M, 9, FALSE)</f>
        <v>12.25</v>
      </c>
      <c r="X171" s="1" t="str">
        <f>VLOOKUP(B171, IMOEX!$A$1:$B$3284, 2, FALSE)</f>
        <v>1.634,14</v>
      </c>
      <c r="Y171" s="1">
        <f t="shared" ref="Y171:Y172" si="13">M171 / L171</f>
        <v>4.059498817</v>
      </c>
      <c r="Z171" s="1">
        <f t="shared" ref="Z171:Z172" si="14">J171 / L171</f>
        <v>-50.95534935</v>
      </c>
      <c r="AA171" s="1">
        <f>IFNA(VLOOKUP(A171, 'Неочищенные данные'!A178:AI612, 35, False), 0)</f>
        <v>0</v>
      </c>
      <c r="AB171" s="1">
        <f t="shared" ref="AB171:AB172" si="15">IF(NOT(H171 = 0), 1, 0)</f>
        <v>0</v>
      </c>
    </row>
    <row r="172" ht="15.75" customHeight="1">
      <c r="A172" s="29" t="s">
        <v>156</v>
      </c>
      <c r="B172" s="33">
        <v>42040.0</v>
      </c>
      <c r="C172" s="29" t="s">
        <v>38</v>
      </c>
      <c r="D172" s="29">
        <f>IFNA(VLOOKUP(C172, 'Рейтинг'!$A$2:$C$22, 3, FALSE), VLOOKUP(C172, 'Рейтинг'!$B$2:$C$22, 2, FALSE))</f>
        <v>0.007</v>
      </c>
      <c r="E172" s="31">
        <f>IF(ISNUMBER('Неочищенные данные'!D179), 'Неочищенные данные'!D179 * 1000, SUBSTITUTE((SUBSTITUTE('Неочищенные данные'!D179, " ", "")), ",", ".") * 1000)</f>
        <v>178817000</v>
      </c>
      <c r="F172" s="31">
        <f>IF(ISNUMBER('Неочищенные данные'!E179), 'Неочищенные данные'!E179 * 1000, SUBSTITUTE((SUBSTITUTE('Неочищенные данные'!E179, " ", "")), ",", ".") * 1000)</f>
        <v>14392682000</v>
      </c>
      <c r="G172" s="31">
        <f>IF(ISNUMBER('Неочищенные данные'!F179), 'Неочищенные данные'!F179 * 1000, SUBSTITUTE((SUBSTITUTE('Неочищенные данные'!F179, " ", "")), ",", ".") * 1000)</f>
        <v>14983246000</v>
      </c>
      <c r="H172" s="31">
        <f>IF(ISNUMBER('Неочищенные данные'!G179), 'Неочищенные данные'!G179 * 1000, SUBSTITUTE((SUBSTITUTE('Неочищенные данные'!G179, " ", "")), ",", ".") * 1000)</f>
        <v>0</v>
      </c>
      <c r="I172" s="31">
        <f>IF(ISNUMBER('Неочищенные данные'!H179), 'Неочищенные данные'!H179 * 1000, SUBSTITUTE((SUBSTITUTE('Неочищенные данные'!H179, " ", "")), ",", ".") * 1000)</f>
        <v>0</v>
      </c>
      <c r="J172" s="31">
        <f>IF(ISNUMBER('Неочищенные данные'!I179), 'Неочищенные данные'!I179 * 1000, SUBSTITUTE((SUBSTITUTE('Неочищенные данные'!I179, " ", "")), ",", ".") * 1000)</f>
        <v>15556486000</v>
      </c>
      <c r="K172" s="31">
        <f>IF(ISNUMBER('Неочищенные данные'!J179), 'Неочищенные данные'!J179 * 1000, SUBSTITUTE((SUBSTITUTE('Неочищенные данные'!J179, " ", "")), ",", ".") * 1000)</f>
        <v>15333981000</v>
      </c>
      <c r="L172" s="31">
        <f>IF(ISNUMBER('Неочищенные данные'!K179), 'Неочищенные данные'!K179 * 1000, SUBSTITUTE((SUBSTITUTE('Неочищенные данные'!K179, " ", "")), ",", ".") * 1000)</f>
        <v>-573240000</v>
      </c>
      <c r="M172" s="31">
        <f>IF(ISNUMBER('Неочищенные данные'!L179), 'Неочищенные данные'!L179 * 1000, SUBSTITUTE((SUBSTITUTE('Неочищенные данные'!L179, " ", "")), ",", ".") * 1000)</f>
        <v>-1687869000</v>
      </c>
      <c r="N172" s="31">
        <f>IF(ISNUMBER('Неочищенные данные'!M179), 'Неочищенные данные'!M179 * 1000, SUBSTITUTE((SUBSTITUTE('Неочищенные данные'!M179, " ", "")), ",", ".") * 1000)</f>
        <v>131126000</v>
      </c>
      <c r="O172" s="31">
        <f>IF(ISNUMBER('Неочищенные данные'!N179), 'Неочищенные данные'!N179 * 1000, SUBSTITUTE((SUBSTITUTE('Неочищенные данные'!N179, " ", "")), ",", ".") * 1000)</f>
        <v>69793000</v>
      </c>
      <c r="P172" s="1">
        <f>VLOOKUP(YEAR(B172), 'ИПЦ ГКС'!$B$5:$D$34, 3, TRUE)</f>
        <v>12.91</v>
      </c>
      <c r="Q172" s="32">
        <f>VLOOKUP(B172, RUONIA!A177:B2642, 2, FALSE)</f>
        <v>14.59</v>
      </c>
      <c r="R172" s="1">
        <f>VLOOKUP(B172, Treasury!$D$1:$G$3498, 2, FALSE)</f>
        <v>0.52</v>
      </c>
      <c r="S172" s="1">
        <f>VLOOKUP(B172, Treasury!$D$1:$G$3498, 3, FALSE)</f>
        <v>1.3</v>
      </c>
      <c r="T172" s="1">
        <f>VLOOKUP(B172, Treasury!$D$1:$G$3498, 4, FALSE)</f>
        <v>1.83</v>
      </c>
      <c r="U172" s="1">
        <f>VLOOKUP(B172, 'OFZ Yield'!$A:$M, 5, FALSE)</f>
        <v>13.55</v>
      </c>
      <c r="V172" s="1">
        <f>VLOOKUP(B172, 'OFZ Yield'!$A:$M, 7, FALSE)</f>
        <v>13.94</v>
      </c>
      <c r="W172" s="1">
        <f>VLOOKUP(B172, 'OFZ Yield'!$A:$M, 9, FALSE)</f>
        <v>12.83</v>
      </c>
      <c r="X172" s="1" t="str">
        <f>VLOOKUP(B172, IMOEX!$A$1:$B$3284, 2, FALSE)</f>
        <v>1.696,06</v>
      </c>
      <c r="Y172" s="1">
        <f t="shared" si="13"/>
        <v>2.944436885</v>
      </c>
      <c r="Z172" s="1">
        <f t="shared" si="14"/>
        <v>-27.1378236</v>
      </c>
      <c r="AA172" s="1">
        <f>IFNA(VLOOKUP(A172, 'Неочищенные данные'!A179:AI613, 35, False), 0)</f>
        <v>0</v>
      </c>
      <c r="AB172" s="1">
        <f t="shared" si="15"/>
        <v>0</v>
      </c>
    </row>
    <row r="173" ht="15.75" hidden="1" customHeight="1">
      <c r="A173" s="29" t="s">
        <v>156</v>
      </c>
      <c r="B173" s="44">
        <v>41514.0</v>
      </c>
      <c r="C173" s="29" t="s">
        <v>38</v>
      </c>
      <c r="D173" s="29"/>
      <c r="E173" s="31">
        <f>IF(ISNUMBER('Неочищенные данные'!D180), 'Неочищенные данные'!D180 * 1000, SUBSTITUTE((SUBSTITUTE('Неочищенные данные'!D180, " ", "")), ",", ".") * 1000)</f>
        <v>0</v>
      </c>
      <c r="F173" s="31">
        <f>IF(ISNUMBER('Неочищенные данные'!E180), 'Неочищенные данные'!E180 * 1000, SUBSTITUTE((SUBSTITUTE('Неочищенные данные'!E180, " ", "")), ",", ".") * 1000)</f>
        <v>0</v>
      </c>
      <c r="G173" s="31">
        <f>IF(ISNUMBER('Неочищенные данные'!F180), 'Неочищенные данные'!F180 * 1000, SUBSTITUTE((SUBSTITUTE('Неочищенные данные'!F180, " ", "")), ",", ".") * 1000)</f>
        <v>0</v>
      </c>
      <c r="H173" s="31">
        <f>IF(ISNUMBER('Неочищенные данные'!G180), 'Неочищенные данные'!G180 * 1000, SUBSTITUTE((SUBSTITUTE('Неочищенные данные'!G180, " ", "")), ",", ".") * 1000)</f>
        <v>0</v>
      </c>
      <c r="I173" s="31">
        <f>IF(ISNUMBER('Неочищенные данные'!H180), 'Неочищенные данные'!H180 * 1000, SUBSTITUTE((SUBSTITUTE('Неочищенные данные'!H180, " ", "")), ",", ".") * 1000)</f>
        <v>0</v>
      </c>
      <c r="J173" s="31">
        <f>IF(ISNUMBER('Неочищенные данные'!I180), 'Неочищенные данные'!I180 * 1000, SUBSTITUTE((SUBSTITUTE('Неочищенные данные'!I180, " ", "")), ",", ".") * 1000)</f>
        <v>0</v>
      </c>
      <c r="K173" s="31">
        <f>IF(ISNUMBER('Неочищенные данные'!J180), 'Неочищенные данные'!J180 * 1000, SUBSTITUTE((SUBSTITUTE('Неочищенные данные'!J180, " ", "")), ",", ".") * 1000)</f>
        <v>0</v>
      </c>
      <c r="L173" s="31">
        <f>IF(ISNUMBER('Неочищенные данные'!K180), 'Неочищенные данные'!K180 * 1000, SUBSTITUTE((SUBSTITUTE('Неочищенные данные'!K180, " ", "")), ",", ".") * 1000)</f>
        <v>0</v>
      </c>
      <c r="M173" s="31">
        <f>IF(ISNUMBER('Неочищенные данные'!L180), 'Неочищенные данные'!L180 * 1000, SUBSTITUTE((SUBSTITUTE('Неочищенные данные'!L180, " ", "")), ",", ".") * 1000)</f>
        <v>0</v>
      </c>
      <c r="N173" s="31">
        <f>IF(ISNUMBER('Неочищенные данные'!M180), 'Неочищенные данные'!M180 * 1000, SUBSTITUTE((SUBSTITUTE('Неочищенные данные'!M180, " ", "")), ",", ".") * 1000)</f>
        <v>0</v>
      </c>
      <c r="O173" s="31">
        <f>IF(ISNUMBER('Неочищенные данные'!N180), 'Неочищенные данные'!N180 * 1000, SUBSTITUTE((SUBSTITUTE('Неочищенные данные'!N180, " ", "")), ",", ".") * 1000)</f>
        <v>0</v>
      </c>
    </row>
    <row r="174" ht="15.75" hidden="1" customHeight="1">
      <c r="A174" s="29" t="s">
        <v>156</v>
      </c>
      <c r="B174" s="44">
        <v>41092.0</v>
      </c>
      <c r="C174" s="29" t="s">
        <v>38</v>
      </c>
      <c r="D174" s="29"/>
      <c r="E174" s="31">
        <f>IF(ISNUMBER('Неочищенные данные'!D181), 'Неочищенные данные'!D181 * 1000, SUBSTITUTE((SUBSTITUTE('Неочищенные данные'!D181, " ", "")), ",", ".") * 1000)</f>
        <v>0</v>
      </c>
      <c r="F174" s="31">
        <f>IF(ISNUMBER('Неочищенные данные'!E181), 'Неочищенные данные'!E181 * 1000, SUBSTITUTE((SUBSTITUTE('Неочищенные данные'!E181, " ", "")), ",", ".") * 1000)</f>
        <v>0</v>
      </c>
      <c r="G174" s="31">
        <f>IF(ISNUMBER('Неочищенные данные'!F181), 'Неочищенные данные'!F181 * 1000, SUBSTITUTE((SUBSTITUTE('Неочищенные данные'!F181, " ", "")), ",", ".") * 1000)</f>
        <v>0</v>
      </c>
      <c r="H174" s="31">
        <f>IF(ISNUMBER('Неочищенные данные'!G181), 'Неочищенные данные'!G181 * 1000, SUBSTITUTE((SUBSTITUTE('Неочищенные данные'!G181, " ", "")), ",", ".") * 1000)</f>
        <v>0</v>
      </c>
      <c r="I174" s="31">
        <f>IF(ISNUMBER('Неочищенные данные'!H181), 'Неочищенные данные'!H181 * 1000, SUBSTITUTE((SUBSTITUTE('Неочищенные данные'!H181, " ", "")), ",", ".") * 1000)</f>
        <v>0</v>
      </c>
      <c r="J174" s="31">
        <f>IF(ISNUMBER('Неочищенные данные'!I181), 'Неочищенные данные'!I181 * 1000, SUBSTITUTE((SUBSTITUTE('Неочищенные данные'!I181, " ", "")), ",", ".") * 1000)</f>
        <v>0</v>
      </c>
      <c r="K174" s="31">
        <f>IF(ISNUMBER('Неочищенные данные'!J181), 'Неочищенные данные'!J181 * 1000, SUBSTITUTE((SUBSTITUTE('Неочищенные данные'!J181, " ", "")), ",", ".") * 1000)</f>
        <v>0</v>
      </c>
      <c r="L174" s="31">
        <f>IF(ISNUMBER('Неочищенные данные'!K181), 'Неочищенные данные'!K181 * 1000, SUBSTITUTE((SUBSTITUTE('Неочищенные данные'!K181, " ", "")), ",", ".") * 1000)</f>
        <v>0</v>
      </c>
      <c r="M174" s="31">
        <f>IF(ISNUMBER('Неочищенные данные'!L181), 'Неочищенные данные'!L181 * 1000, SUBSTITUTE((SUBSTITUTE('Неочищенные данные'!L181, " ", "")), ",", ".") * 1000)</f>
        <v>0</v>
      </c>
      <c r="N174" s="31">
        <f>IF(ISNUMBER('Неочищенные данные'!M181), 'Неочищенные данные'!M181 * 1000, SUBSTITUTE((SUBSTITUTE('Неочищенные данные'!M181, " ", "")), ",", ".") * 1000)</f>
        <v>0</v>
      </c>
      <c r="O174" s="31">
        <f>IF(ISNUMBER('Неочищенные данные'!N181), 'Неочищенные данные'!N181 * 1000, SUBSTITUTE((SUBSTITUTE('Неочищенные данные'!N181, " ", "")), ",", ".") * 1000)</f>
        <v>0</v>
      </c>
    </row>
    <row r="175" ht="15.75" hidden="1" customHeight="1">
      <c r="A175" s="29" t="s">
        <v>159</v>
      </c>
      <c r="B175" s="44">
        <v>42845.0</v>
      </c>
      <c r="C175" s="29" t="s">
        <v>240</v>
      </c>
      <c r="D175" s="29"/>
      <c r="E175" s="31">
        <f>IF(ISNUMBER('Неочищенные данные'!D182), 'Неочищенные данные'!D182 * 1000, SUBSTITUTE((SUBSTITUTE('Неочищенные данные'!D182, " ", "")), ",", ".") * 1000)</f>
        <v>0</v>
      </c>
      <c r="F175" s="31">
        <f>IF(ISNUMBER('Неочищенные данные'!E182), 'Неочищенные данные'!E182 * 1000, SUBSTITUTE((SUBSTITUTE('Неочищенные данные'!E182, " ", "")), ",", ".") * 1000)</f>
        <v>0</v>
      </c>
      <c r="G175" s="31">
        <f>IF(ISNUMBER('Неочищенные данные'!F182), 'Неочищенные данные'!F182 * 1000, SUBSTITUTE((SUBSTITUTE('Неочищенные данные'!F182, " ", "")), ",", ".") * 1000)</f>
        <v>0</v>
      </c>
      <c r="H175" s="31">
        <f>IF(ISNUMBER('Неочищенные данные'!G182), 'Неочищенные данные'!G182 * 1000, SUBSTITUTE((SUBSTITUTE('Неочищенные данные'!G182, " ", "")), ",", ".") * 1000)</f>
        <v>0</v>
      </c>
      <c r="I175" s="31">
        <f>IF(ISNUMBER('Неочищенные данные'!H182), 'Неочищенные данные'!H182 * 1000, SUBSTITUTE((SUBSTITUTE('Неочищенные данные'!H182, " ", "")), ",", ".") * 1000)</f>
        <v>0</v>
      </c>
      <c r="J175" s="31">
        <f>IF(ISNUMBER('Неочищенные данные'!I182), 'Неочищенные данные'!I182 * 1000, SUBSTITUTE((SUBSTITUTE('Неочищенные данные'!I182, " ", "")), ",", ".") * 1000)</f>
        <v>0</v>
      </c>
      <c r="K175" s="31">
        <f>IF(ISNUMBER('Неочищенные данные'!J182), 'Неочищенные данные'!J182 * 1000, SUBSTITUTE((SUBSTITUTE('Неочищенные данные'!J182, " ", "")), ",", ".") * 1000)</f>
        <v>0</v>
      </c>
      <c r="L175" s="31">
        <f>IF(ISNUMBER('Неочищенные данные'!K182), 'Неочищенные данные'!K182 * 1000, SUBSTITUTE((SUBSTITUTE('Неочищенные данные'!K182, " ", "")), ",", ".") * 1000)</f>
        <v>0</v>
      </c>
      <c r="M175" s="31">
        <f>IF(ISNUMBER('Неочищенные данные'!L182), 'Неочищенные данные'!L182 * 1000, SUBSTITUTE((SUBSTITUTE('Неочищенные данные'!L182, " ", "")), ",", ".") * 1000)</f>
        <v>0</v>
      </c>
      <c r="N175" s="31">
        <f>IF(ISNUMBER('Неочищенные данные'!M182), 'Неочищенные данные'!M182 * 1000, SUBSTITUTE((SUBSTITUTE('Неочищенные данные'!M182, " ", "")), ",", ".") * 1000)</f>
        <v>0</v>
      </c>
      <c r="O175" s="31">
        <f>IF(ISNUMBER('Неочищенные данные'!N182), 'Неочищенные данные'!N182 * 1000, SUBSTITUTE((SUBSTITUTE('Неочищенные данные'!N182, " ", "")), ",", ".") * 1000)</f>
        <v>0</v>
      </c>
    </row>
    <row r="176" ht="15.75" customHeight="1">
      <c r="A176" s="29" t="s">
        <v>159</v>
      </c>
      <c r="B176" s="33">
        <v>42611.0</v>
      </c>
      <c r="C176" s="29" t="s">
        <v>36</v>
      </c>
      <c r="D176" s="29">
        <f>IFNA(VLOOKUP(C176, 'Рейтинг'!$A$2:$C$22, 3, FALSE), VLOOKUP(C176, 'Рейтинг'!$B$2:$C$22, 2, FALSE))</f>
        <v>0</v>
      </c>
      <c r="E176" s="31">
        <f>IF(ISNUMBER('Неочищенные данные'!D183), 'Неочищенные данные'!D183 * 1000, SUBSTITUTE((SUBSTITUTE('Неочищенные данные'!D183, " ", "")), ",", ".") * 1000)</f>
        <v>8401245000</v>
      </c>
      <c r="F176" s="31">
        <f>IF(ISNUMBER('Неочищенные данные'!E183), 'Неочищенные данные'!E183 * 1000, SUBSTITUTE((SUBSTITUTE('Неочищенные данные'!E183, " ", "")), ",", ".") * 1000)</f>
        <v>102555643000</v>
      </c>
      <c r="G176" s="31">
        <f>IF(ISNUMBER('Неочищенные данные'!F183), 'Неочищенные данные'!F183 * 1000, SUBSTITUTE((SUBSTITUTE('Неочищенные данные'!F183, " ", "")), ",", ".") * 1000)</f>
        <v>110990173000</v>
      </c>
      <c r="H176" s="31">
        <f>IF(ISNUMBER('Неочищенные данные'!G183), 'Неочищенные данные'!G183 * 1000, SUBSTITUTE((SUBSTITUTE('Неочищенные данные'!G183, " ", "")), ",", ".") * 1000)</f>
        <v>0</v>
      </c>
      <c r="I176" s="31">
        <f>IF(ISNUMBER('Неочищенные данные'!H183), 'Неочищенные данные'!H183 * 1000, SUBSTITUTE((SUBSTITUTE('Неочищенные данные'!H183, " ", "")), ",", ".") * 1000)</f>
        <v>0</v>
      </c>
      <c r="J176" s="31">
        <f>IF(ISNUMBER('Неочищенные данные'!I183), 'Неочищенные данные'!I183 * 1000, SUBSTITUTE((SUBSTITUTE('Неочищенные данные'!I183, " ", "")), ",", ".") * 1000)</f>
        <v>106531366000</v>
      </c>
      <c r="K176" s="31">
        <f>IF(ISNUMBER('Неочищенные данные'!J183), 'Неочищенные данные'!J183 * 1000, SUBSTITUTE((SUBSTITUTE('Неочищенные данные'!J183, " ", "")), ",", ".") * 1000)</f>
        <v>105811440000</v>
      </c>
      <c r="L176" s="31">
        <f>IF(ISNUMBER('Неочищенные данные'!K183), 'Неочищенные данные'!K183 * 1000, SUBSTITUTE((SUBSTITUTE('Неочищенные данные'!K183, " ", "")), ",", ".") * 1000)</f>
        <v>4458807000</v>
      </c>
      <c r="M176" s="31">
        <f>IF(ISNUMBER('Неочищенные данные'!L183), 'Неочищенные данные'!L183 * 1000, SUBSTITUTE((SUBSTITUTE('Неочищенные данные'!L183, " ", "")), ",", ".") * 1000)</f>
        <v>2762364000</v>
      </c>
      <c r="N176" s="31">
        <f>IF(ISNUMBER('Неочищенные данные'!M183), 'Неочищенные данные'!M183 * 1000, SUBSTITUTE((SUBSTITUTE('Неочищенные данные'!M183, " ", "")), ",", ".") * 1000)</f>
        <v>21551243000</v>
      </c>
      <c r="O176" s="31">
        <f>IF(ISNUMBER('Неочищенные данные'!N183), 'Неочищенные данные'!N183 * 1000, SUBSTITUTE((SUBSTITUTE('Неочищенные данные'!N183, " ", "")), ",", ".") * 1000)</f>
        <v>15517746000</v>
      </c>
      <c r="P176" s="1">
        <f>VLOOKUP(YEAR(B176), 'ИПЦ ГКС'!$B$5:$D$34, 3, TRUE)</f>
        <v>5.39</v>
      </c>
      <c r="Q176" s="32">
        <f>VLOOKUP(B176, RUONIA!A181:B2646, 2, FALSE)</f>
        <v>10.29</v>
      </c>
      <c r="R176" s="1">
        <f>VLOOKUP(B176, Treasury!$D$1:$G$3498, 2, FALSE)</f>
        <v>0.81</v>
      </c>
      <c r="S176" s="1">
        <f>VLOOKUP(B176, Treasury!$D$1:$G$3498, 3, FALSE)</f>
        <v>1.18</v>
      </c>
      <c r="T176" s="1">
        <f>VLOOKUP(B176, Treasury!$D$1:$G$3498, 4, FALSE)</f>
        <v>1.57</v>
      </c>
      <c r="U176" s="1">
        <f>VLOOKUP(B176, 'OFZ Yield'!$A:$M, 5, FALSE)</f>
        <v>9.1</v>
      </c>
      <c r="V176" s="1">
        <f>VLOOKUP(B176, 'OFZ Yield'!$A:$M, 7, FALSE)</f>
        <v>8.79</v>
      </c>
      <c r="W176" s="1">
        <f>VLOOKUP(B176, 'OFZ Yield'!$A:$M, 9, FALSE)</f>
        <v>8.37</v>
      </c>
      <c r="X176" s="1" t="str">
        <f>VLOOKUP(B176, IMOEX!$A$1:$B$3284, 2, FALSE)</f>
        <v>1.986,72</v>
      </c>
      <c r="Y176" s="1">
        <f t="shared" ref="Y176:Y177" si="16">M176 / L176</f>
        <v>0.6195298428</v>
      </c>
      <c r="Z176" s="1">
        <f t="shared" ref="Z176:Z177" si="17">J176 / L176</f>
        <v>23.89234744</v>
      </c>
      <c r="AA176" s="1">
        <f>IFNA(VLOOKUP(A176, 'Неочищенные данные'!A183:AI617, 35, False), 0)</f>
        <v>0</v>
      </c>
      <c r="AB176" s="1">
        <f t="shared" ref="AB176:AB177" si="18">IF(NOT(H176 = 0), 1, 0)</f>
        <v>0</v>
      </c>
    </row>
    <row r="177" ht="15.75" customHeight="1">
      <c r="A177" s="29" t="s">
        <v>159</v>
      </c>
      <c r="B177" s="33">
        <v>42310.0</v>
      </c>
      <c r="C177" s="29" t="s">
        <v>36</v>
      </c>
      <c r="D177" s="29">
        <f>IFNA(VLOOKUP(C177, 'Рейтинг'!$A$2:$C$22, 3, FALSE), VLOOKUP(C177, 'Рейтинг'!$B$2:$C$22, 2, FALSE))</f>
        <v>0</v>
      </c>
      <c r="E177" s="31">
        <f>IF(ISNUMBER('Неочищенные данные'!D184), 'Неочищенные данные'!D184 * 1000, SUBSTITUTE((SUBSTITUTE('Неочищенные данные'!D184, " ", "")), ",", ".") * 1000)</f>
        <v>2104324000</v>
      </c>
      <c r="F177" s="31">
        <f>IF(ISNUMBER('Неочищенные данные'!E184), 'Неочищенные данные'!E184 * 1000, SUBSTITUTE((SUBSTITUTE('Неочищенные данные'!E184, " ", "")), ",", ".") * 1000)</f>
        <v>91799067000</v>
      </c>
      <c r="G177" s="31">
        <f>IF(ISNUMBER('Неочищенные данные'!F184), 'Неочищенные данные'!F184 * 1000, SUBSTITUTE((SUBSTITUTE('Неочищенные данные'!F184, " ", "")), ",", ".") * 1000)</f>
        <v>93919870000</v>
      </c>
      <c r="H177" s="31">
        <f>IF(ISNUMBER('Неочищенные данные'!G184), 'Неочищенные данные'!G184 * 1000, SUBSTITUTE((SUBSTITUTE('Неочищенные данные'!G184, " ", "")), ",", ".") * 1000)</f>
        <v>0</v>
      </c>
      <c r="I177" s="31">
        <f>IF(ISNUMBER('Неочищенные данные'!H184), 'Неочищенные данные'!H184 * 1000, SUBSTITUTE((SUBSTITUTE('Неочищенные данные'!H184, " ", "")), ",", ".") * 1000)</f>
        <v>0</v>
      </c>
      <c r="J177" s="31">
        <f>IF(ISNUMBER('Неочищенные данные'!I184), 'Неочищенные данные'!I184 * 1000, SUBSTITUTE((SUBSTITUTE('Неочищенные данные'!I184, " ", "")), ",", ".") * 1000)</f>
        <v>92318427000</v>
      </c>
      <c r="K177" s="31">
        <f>IF(ISNUMBER('Неочищенные данные'!J184), 'Неочищенные данные'!J184 * 1000, SUBSTITUTE((SUBSTITUTE('Неочищенные данные'!J184, " ", "")), ",", ".") * 1000)</f>
        <v>91092012000</v>
      </c>
      <c r="L177" s="31">
        <f>IF(ISNUMBER('Неочищенные данные'!K184), 'Неочищенные данные'!K184 * 1000, SUBSTITUTE((SUBSTITUTE('Неочищенные данные'!K184, " ", "")), ",", ".") * 1000)</f>
        <v>1601443000</v>
      </c>
      <c r="M177" s="31">
        <f>IF(ISNUMBER('Неочищенные данные'!L184), 'Неочищенные данные'!L184 * 1000, SUBSTITUTE((SUBSTITUTE('Неочищенные данные'!L184, " ", "")), ",", ".") * 1000)</f>
        <v>312898000</v>
      </c>
      <c r="N177" s="31">
        <f>IF(ISNUMBER('Неочищенные данные'!M184), 'Неочищенные данные'!M184 * 1000, SUBSTITUTE((SUBSTITUTE('Неочищенные данные'!M184, " ", "")), ",", ".") * 1000)</f>
        <v>32326514000</v>
      </c>
      <c r="O177" s="31">
        <f>IF(ISNUMBER('Неочищенные данные'!N184), 'Неочищенные данные'!N184 * 1000, SUBSTITUTE((SUBSTITUTE('Неочищенные данные'!N184, " ", "")), ",", ".") * 1000)</f>
        <v>14485358000</v>
      </c>
      <c r="P177" s="1">
        <f>VLOOKUP(YEAR(B177), 'ИПЦ ГКС'!$B$5:$D$34, 3, TRUE)</f>
        <v>12.91</v>
      </c>
      <c r="Q177" s="32">
        <f>VLOOKUP(B177, RUONIA!A182:B2647, 2, FALSE)</f>
        <v>11.33</v>
      </c>
      <c r="R177" s="1">
        <f>VLOOKUP(B177, Treasury!$D$1:$G$3498, 2, FALSE)</f>
        <v>0.77</v>
      </c>
      <c r="S177" s="1">
        <f>VLOOKUP(B177, Treasury!$D$1:$G$3498, 3, FALSE)</f>
        <v>1.57</v>
      </c>
      <c r="T177" s="1">
        <f>VLOOKUP(B177, Treasury!$D$1:$G$3498, 4, FALSE)</f>
        <v>2.2</v>
      </c>
      <c r="U177" s="1">
        <f>VLOOKUP(B177, 'OFZ Yield'!$A:$M, 5, FALSE)</f>
        <v>10.32</v>
      </c>
      <c r="V177" s="1">
        <f>VLOOKUP(B177, 'OFZ Yield'!$A:$M, 7, FALSE)</f>
        <v>10.14</v>
      </c>
      <c r="W177" s="1">
        <f>VLOOKUP(B177, 'OFZ Yield'!$A:$M, 9, FALSE)</f>
        <v>10.06</v>
      </c>
      <c r="X177" s="1" t="str">
        <f>VLOOKUP(B177, IMOEX!$A$1:$B$3284, 2, FALSE)</f>
        <v>1.735,75</v>
      </c>
      <c r="Y177" s="1">
        <f t="shared" si="16"/>
        <v>0.1953850371</v>
      </c>
      <c r="Z177" s="1">
        <f t="shared" si="17"/>
        <v>57.64702646</v>
      </c>
      <c r="AA177" s="1">
        <f>IFNA(VLOOKUP(A177, 'Неочищенные данные'!A184:AI618, 35, False), 0)</f>
        <v>0</v>
      </c>
      <c r="AB177" s="1">
        <f t="shared" si="18"/>
        <v>0</v>
      </c>
    </row>
    <row r="178" ht="15.75" hidden="1" customHeight="1">
      <c r="A178" s="29" t="s">
        <v>159</v>
      </c>
      <c r="B178" s="44">
        <v>41898.0</v>
      </c>
      <c r="C178" s="29" t="s">
        <v>36</v>
      </c>
      <c r="D178" s="29"/>
      <c r="E178" s="31">
        <f>IF(ISNUMBER('Неочищенные данные'!D185), 'Неочищенные данные'!D185 * 1000, SUBSTITUTE((SUBSTITUTE('Неочищенные данные'!D185, " ", "")), ",", ".") * 1000)</f>
        <v>0</v>
      </c>
      <c r="F178" s="31">
        <f>IF(ISNUMBER('Неочищенные данные'!E185), 'Неочищенные данные'!E185 * 1000, SUBSTITUTE((SUBSTITUTE('Неочищенные данные'!E185, " ", "")), ",", ".") * 1000)</f>
        <v>0</v>
      </c>
      <c r="G178" s="31">
        <f>IF(ISNUMBER('Неочищенные данные'!F185), 'Неочищенные данные'!F185 * 1000, SUBSTITUTE((SUBSTITUTE('Неочищенные данные'!F185, " ", "")), ",", ".") * 1000)</f>
        <v>0</v>
      </c>
      <c r="H178" s="31">
        <f>IF(ISNUMBER('Неочищенные данные'!G185), 'Неочищенные данные'!G185 * 1000, SUBSTITUTE((SUBSTITUTE('Неочищенные данные'!G185, " ", "")), ",", ".") * 1000)</f>
        <v>0</v>
      </c>
      <c r="I178" s="31">
        <f>IF(ISNUMBER('Неочищенные данные'!H185), 'Неочищенные данные'!H185 * 1000, SUBSTITUTE((SUBSTITUTE('Неочищенные данные'!H185, " ", "")), ",", ".") * 1000)</f>
        <v>0</v>
      </c>
      <c r="J178" s="31">
        <f>IF(ISNUMBER('Неочищенные данные'!I185), 'Неочищенные данные'!I185 * 1000, SUBSTITUTE((SUBSTITUTE('Неочищенные данные'!I185, " ", "")), ",", ".") * 1000)</f>
        <v>0</v>
      </c>
      <c r="K178" s="31">
        <f>IF(ISNUMBER('Неочищенные данные'!J185), 'Неочищенные данные'!J185 * 1000, SUBSTITUTE((SUBSTITUTE('Неочищенные данные'!J185, " ", "")), ",", ".") * 1000)</f>
        <v>0</v>
      </c>
      <c r="L178" s="31">
        <f>IF(ISNUMBER('Неочищенные данные'!K185), 'Неочищенные данные'!K185 * 1000, SUBSTITUTE((SUBSTITUTE('Неочищенные данные'!K185, " ", "")), ",", ".") * 1000)</f>
        <v>0</v>
      </c>
      <c r="M178" s="31">
        <f>IF(ISNUMBER('Неочищенные данные'!L185), 'Неочищенные данные'!L185 * 1000, SUBSTITUTE((SUBSTITUTE('Неочищенные данные'!L185, " ", "")), ",", ".") * 1000)</f>
        <v>0</v>
      </c>
      <c r="N178" s="31">
        <f>IF(ISNUMBER('Неочищенные данные'!M185), 'Неочищенные данные'!M185 * 1000, SUBSTITUTE((SUBSTITUTE('Неочищенные данные'!M185, " ", "")), ",", ".") * 1000)</f>
        <v>0</v>
      </c>
      <c r="O178" s="31">
        <f>IF(ISNUMBER('Неочищенные данные'!N185), 'Неочищенные данные'!N185 * 1000, SUBSTITUTE((SUBSTITUTE('Неочищенные данные'!N185, " ", "")), ",", ".") * 1000)</f>
        <v>0</v>
      </c>
    </row>
    <row r="179" ht="15.75" hidden="1" customHeight="1">
      <c r="A179" s="29" t="s">
        <v>159</v>
      </c>
      <c r="B179" s="44">
        <v>41530.0</v>
      </c>
      <c r="C179" s="29" t="s">
        <v>36</v>
      </c>
      <c r="D179" s="29"/>
      <c r="E179" s="31">
        <f>IF(ISNUMBER('Неочищенные данные'!D186), 'Неочищенные данные'!D186 * 1000, SUBSTITUTE((SUBSTITUTE('Неочищенные данные'!D186, " ", "")), ",", ".") * 1000)</f>
        <v>0</v>
      </c>
      <c r="F179" s="31">
        <f>IF(ISNUMBER('Неочищенные данные'!E186), 'Неочищенные данные'!E186 * 1000, SUBSTITUTE((SUBSTITUTE('Неочищенные данные'!E186, " ", "")), ",", ".") * 1000)</f>
        <v>0</v>
      </c>
      <c r="G179" s="31">
        <f>IF(ISNUMBER('Неочищенные данные'!F186), 'Неочищенные данные'!F186 * 1000, SUBSTITUTE((SUBSTITUTE('Неочищенные данные'!F186, " ", "")), ",", ".") * 1000)</f>
        <v>0</v>
      </c>
      <c r="H179" s="31">
        <f>IF(ISNUMBER('Неочищенные данные'!G186), 'Неочищенные данные'!G186 * 1000, SUBSTITUTE((SUBSTITUTE('Неочищенные данные'!G186, " ", "")), ",", ".") * 1000)</f>
        <v>0</v>
      </c>
      <c r="I179" s="31">
        <f>IF(ISNUMBER('Неочищенные данные'!H186), 'Неочищенные данные'!H186 * 1000, SUBSTITUTE((SUBSTITUTE('Неочищенные данные'!H186, " ", "")), ",", ".") * 1000)</f>
        <v>0</v>
      </c>
      <c r="J179" s="31">
        <f>IF(ISNUMBER('Неочищенные данные'!I186), 'Неочищенные данные'!I186 * 1000, SUBSTITUTE((SUBSTITUTE('Неочищенные данные'!I186, " ", "")), ",", ".") * 1000)</f>
        <v>0</v>
      </c>
      <c r="K179" s="31">
        <f>IF(ISNUMBER('Неочищенные данные'!J186), 'Неочищенные данные'!J186 * 1000, SUBSTITUTE((SUBSTITUTE('Неочищенные данные'!J186, " ", "")), ",", ".") * 1000)</f>
        <v>0</v>
      </c>
      <c r="L179" s="31">
        <f>IF(ISNUMBER('Неочищенные данные'!K186), 'Неочищенные данные'!K186 * 1000, SUBSTITUTE((SUBSTITUTE('Неочищенные данные'!K186, " ", "")), ",", ".") * 1000)</f>
        <v>0</v>
      </c>
      <c r="M179" s="31">
        <f>IF(ISNUMBER('Неочищенные данные'!L186), 'Неочищенные данные'!L186 * 1000, SUBSTITUTE((SUBSTITUTE('Неочищенные данные'!L186, " ", "")), ",", ".") * 1000)</f>
        <v>0</v>
      </c>
      <c r="N179" s="31">
        <f>IF(ISNUMBER('Неочищенные данные'!M186), 'Неочищенные данные'!M186 * 1000, SUBSTITUTE((SUBSTITUTE('Неочищенные данные'!M186, " ", "")), ",", ".") * 1000)</f>
        <v>0</v>
      </c>
      <c r="O179" s="31">
        <f>IF(ISNUMBER('Неочищенные данные'!N186), 'Неочищенные данные'!N186 * 1000, SUBSTITUTE((SUBSTITUTE('Неочищенные данные'!N186, " ", "")), ",", ".") * 1000)</f>
        <v>0</v>
      </c>
    </row>
    <row r="180" ht="15.75" hidden="1" customHeight="1">
      <c r="A180" s="29" t="s">
        <v>159</v>
      </c>
      <c r="B180" s="44">
        <v>41114.0</v>
      </c>
      <c r="C180" s="29" t="s">
        <v>38</v>
      </c>
      <c r="D180" s="29"/>
      <c r="E180" s="31">
        <f>IF(ISNUMBER('Неочищенные данные'!D187), 'Неочищенные данные'!D187 * 1000, SUBSTITUTE((SUBSTITUTE('Неочищенные данные'!D187, " ", "")), ",", ".") * 1000)</f>
        <v>0</v>
      </c>
      <c r="F180" s="31">
        <f>IF(ISNUMBER('Неочищенные данные'!E187), 'Неочищенные данные'!E187 * 1000, SUBSTITUTE((SUBSTITUTE('Неочищенные данные'!E187, " ", "")), ",", ".") * 1000)</f>
        <v>0</v>
      </c>
      <c r="G180" s="31">
        <f>IF(ISNUMBER('Неочищенные данные'!F187), 'Неочищенные данные'!F187 * 1000, SUBSTITUTE((SUBSTITUTE('Неочищенные данные'!F187, " ", "")), ",", ".") * 1000)</f>
        <v>0</v>
      </c>
      <c r="H180" s="31">
        <f>IF(ISNUMBER('Неочищенные данные'!G187), 'Неочищенные данные'!G187 * 1000, SUBSTITUTE((SUBSTITUTE('Неочищенные данные'!G187, " ", "")), ",", ".") * 1000)</f>
        <v>0</v>
      </c>
      <c r="I180" s="31">
        <f>IF(ISNUMBER('Неочищенные данные'!H187), 'Неочищенные данные'!H187 * 1000, SUBSTITUTE((SUBSTITUTE('Неочищенные данные'!H187, " ", "")), ",", ".") * 1000)</f>
        <v>0</v>
      </c>
      <c r="J180" s="31">
        <f>IF(ISNUMBER('Неочищенные данные'!I187), 'Неочищенные данные'!I187 * 1000, SUBSTITUTE((SUBSTITUTE('Неочищенные данные'!I187, " ", "")), ",", ".") * 1000)</f>
        <v>0</v>
      </c>
      <c r="K180" s="31">
        <f>IF(ISNUMBER('Неочищенные данные'!J187), 'Неочищенные данные'!J187 * 1000, SUBSTITUTE((SUBSTITUTE('Неочищенные данные'!J187, " ", "")), ",", ".") * 1000)</f>
        <v>0</v>
      </c>
      <c r="L180" s="31">
        <f>IF(ISNUMBER('Неочищенные данные'!K187), 'Неочищенные данные'!K187 * 1000, SUBSTITUTE((SUBSTITUTE('Неочищенные данные'!K187, " ", "")), ",", ".") * 1000)</f>
        <v>0</v>
      </c>
      <c r="M180" s="31">
        <f>IF(ISNUMBER('Неочищенные данные'!L187), 'Неочищенные данные'!L187 * 1000, SUBSTITUTE((SUBSTITUTE('Неочищенные данные'!L187, " ", "")), ",", ".") * 1000)</f>
        <v>0</v>
      </c>
      <c r="N180" s="31">
        <f>IF(ISNUMBER('Неочищенные данные'!M187), 'Неочищенные данные'!M187 * 1000, SUBSTITUTE((SUBSTITUTE('Неочищенные данные'!M187, " ", "")), ",", ".") * 1000)</f>
        <v>0</v>
      </c>
      <c r="O180" s="31">
        <f>IF(ISNUMBER('Неочищенные данные'!N187), 'Неочищенные данные'!N187 * 1000, SUBSTITUTE((SUBSTITUTE('Неочищенные данные'!N187, " ", "")), ",", ".") * 1000)</f>
        <v>0</v>
      </c>
    </row>
    <row r="181" ht="15.75" hidden="1" customHeight="1">
      <c r="A181" s="29" t="s">
        <v>159</v>
      </c>
      <c r="B181" s="45">
        <v>40843.0</v>
      </c>
      <c r="C181" s="29" t="s">
        <v>38</v>
      </c>
      <c r="D181" s="29"/>
      <c r="E181" s="31">
        <f>IF(ISNUMBER('Неочищенные данные'!D188), 'Неочищенные данные'!D188 * 1000, SUBSTITUTE((SUBSTITUTE('Неочищенные данные'!D188, " ", "")), ",", ".") * 1000)</f>
        <v>0</v>
      </c>
      <c r="F181" s="31">
        <f>IF(ISNUMBER('Неочищенные данные'!E188), 'Неочищенные данные'!E188 * 1000, SUBSTITUTE((SUBSTITUTE('Неочищенные данные'!E188, " ", "")), ",", ".") * 1000)</f>
        <v>0</v>
      </c>
      <c r="G181" s="31">
        <f>IF(ISNUMBER('Неочищенные данные'!F188), 'Неочищенные данные'!F188 * 1000, SUBSTITUTE((SUBSTITUTE('Неочищенные данные'!F188, " ", "")), ",", ".") * 1000)</f>
        <v>0</v>
      </c>
      <c r="H181" s="31">
        <f>IF(ISNUMBER('Неочищенные данные'!G188), 'Неочищенные данные'!G188 * 1000, SUBSTITUTE((SUBSTITUTE('Неочищенные данные'!G188, " ", "")), ",", ".") * 1000)</f>
        <v>0</v>
      </c>
      <c r="I181" s="31">
        <f>IF(ISNUMBER('Неочищенные данные'!H188), 'Неочищенные данные'!H188 * 1000, SUBSTITUTE((SUBSTITUTE('Неочищенные данные'!H188, " ", "")), ",", ".") * 1000)</f>
        <v>0</v>
      </c>
      <c r="J181" s="31">
        <f>IF(ISNUMBER('Неочищенные данные'!I188), 'Неочищенные данные'!I188 * 1000, SUBSTITUTE((SUBSTITUTE('Неочищенные данные'!I188, " ", "")), ",", ".") * 1000)</f>
        <v>0</v>
      </c>
      <c r="K181" s="31">
        <f>IF(ISNUMBER('Неочищенные данные'!J188), 'Неочищенные данные'!J188 * 1000, SUBSTITUTE((SUBSTITUTE('Неочищенные данные'!J188, " ", "")), ",", ".") * 1000)</f>
        <v>0</v>
      </c>
      <c r="L181" s="31">
        <f>IF(ISNUMBER('Неочищенные данные'!K188), 'Неочищенные данные'!K188 * 1000, SUBSTITUTE((SUBSTITUTE('Неочищенные данные'!K188, " ", "")), ",", ".") * 1000)</f>
        <v>0</v>
      </c>
      <c r="M181" s="31">
        <f>IF(ISNUMBER('Неочищенные данные'!L188), 'Неочищенные данные'!L188 * 1000, SUBSTITUTE((SUBSTITUTE('Неочищенные данные'!L188, " ", "")), ",", ".") * 1000)</f>
        <v>0</v>
      </c>
      <c r="N181" s="31">
        <f>IF(ISNUMBER('Неочищенные данные'!M188), 'Неочищенные данные'!M188 * 1000, SUBSTITUTE((SUBSTITUTE('Неочищенные данные'!M188, " ", "")), ",", ".") * 1000)</f>
        <v>0</v>
      </c>
      <c r="O181" s="31">
        <f>IF(ISNUMBER('Неочищенные данные'!N188), 'Неочищенные данные'!N188 * 1000, SUBSTITUTE((SUBSTITUTE('Неочищенные данные'!N188, " ", "")), ",", ".") * 1000)</f>
        <v>0</v>
      </c>
    </row>
    <row r="182" ht="15.75" hidden="1" customHeight="1">
      <c r="A182" s="29" t="s">
        <v>159</v>
      </c>
      <c r="B182" s="45">
        <v>40834.0</v>
      </c>
      <c r="C182" s="29" t="s">
        <v>38</v>
      </c>
      <c r="D182" s="29"/>
      <c r="E182" s="31">
        <f>IF(ISNUMBER('Неочищенные данные'!D189), 'Неочищенные данные'!D189 * 1000, SUBSTITUTE((SUBSTITUTE('Неочищенные данные'!D189, " ", "")), ",", ".") * 1000)</f>
        <v>0</v>
      </c>
      <c r="F182" s="31">
        <f>IF(ISNUMBER('Неочищенные данные'!E189), 'Неочищенные данные'!E189 * 1000, SUBSTITUTE((SUBSTITUTE('Неочищенные данные'!E189, " ", "")), ",", ".") * 1000)</f>
        <v>0</v>
      </c>
      <c r="G182" s="31">
        <f>IF(ISNUMBER('Неочищенные данные'!F189), 'Неочищенные данные'!F189 * 1000, SUBSTITUTE((SUBSTITUTE('Неочищенные данные'!F189, " ", "")), ",", ".") * 1000)</f>
        <v>0</v>
      </c>
      <c r="H182" s="31">
        <f>IF(ISNUMBER('Неочищенные данные'!G189), 'Неочищенные данные'!G189 * 1000, SUBSTITUTE((SUBSTITUTE('Неочищенные данные'!G189, " ", "")), ",", ".") * 1000)</f>
        <v>0</v>
      </c>
      <c r="I182" s="31">
        <f>IF(ISNUMBER('Неочищенные данные'!H189), 'Неочищенные данные'!H189 * 1000, SUBSTITUTE((SUBSTITUTE('Неочищенные данные'!H189, " ", "")), ",", ".") * 1000)</f>
        <v>0</v>
      </c>
      <c r="J182" s="31">
        <f>IF(ISNUMBER('Неочищенные данные'!I189), 'Неочищенные данные'!I189 * 1000, SUBSTITUTE((SUBSTITUTE('Неочищенные данные'!I189, " ", "")), ",", ".") * 1000)</f>
        <v>0</v>
      </c>
      <c r="K182" s="31">
        <f>IF(ISNUMBER('Неочищенные данные'!J189), 'Неочищенные данные'!J189 * 1000, SUBSTITUTE((SUBSTITUTE('Неочищенные данные'!J189, " ", "")), ",", ".") * 1000)</f>
        <v>0</v>
      </c>
      <c r="L182" s="31">
        <f>IF(ISNUMBER('Неочищенные данные'!K189), 'Неочищенные данные'!K189 * 1000, SUBSTITUTE((SUBSTITUTE('Неочищенные данные'!K189, " ", "")), ",", ".") * 1000)</f>
        <v>0</v>
      </c>
      <c r="M182" s="31">
        <f>IF(ISNUMBER('Неочищенные данные'!L189), 'Неочищенные данные'!L189 * 1000, SUBSTITUTE((SUBSTITUTE('Неочищенные данные'!L189, " ", "")), ",", ".") * 1000)</f>
        <v>0</v>
      </c>
      <c r="N182" s="31">
        <f>IF(ISNUMBER('Неочищенные данные'!M189), 'Неочищенные данные'!M189 * 1000, SUBSTITUTE((SUBSTITUTE('Неочищенные данные'!M189, " ", "")), ",", ".") * 1000)</f>
        <v>0</v>
      </c>
      <c r="O182" s="31">
        <f>IF(ISNUMBER('Неочищенные данные'!N189), 'Неочищенные данные'!N189 * 1000, SUBSTITUTE((SUBSTITUTE('Неочищенные данные'!N189, " ", "")), ",", ".") * 1000)</f>
        <v>0</v>
      </c>
    </row>
    <row r="183" ht="15.75" hidden="1" customHeight="1">
      <c r="A183" s="29" t="s">
        <v>159</v>
      </c>
      <c r="B183" s="44">
        <v>40739.0</v>
      </c>
      <c r="C183" s="29" t="s">
        <v>38</v>
      </c>
      <c r="D183" s="29"/>
      <c r="E183" s="31">
        <f>IF(ISNUMBER('Неочищенные данные'!D190), 'Неочищенные данные'!D190 * 1000, SUBSTITUTE((SUBSTITUTE('Неочищенные данные'!D190, " ", "")), ",", ".") * 1000)</f>
        <v>0</v>
      </c>
      <c r="F183" s="31">
        <f>IF(ISNUMBER('Неочищенные данные'!E190), 'Неочищенные данные'!E190 * 1000, SUBSTITUTE((SUBSTITUTE('Неочищенные данные'!E190, " ", "")), ",", ".") * 1000)</f>
        <v>0</v>
      </c>
      <c r="G183" s="31">
        <f>IF(ISNUMBER('Неочищенные данные'!F190), 'Неочищенные данные'!F190 * 1000, SUBSTITUTE((SUBSTITUTE('Неочищенные данные'!F190, " ", "")), ",", ".") * 1000)</f>
        <v>0</v>
      </c>
      <c r="H183" s="31">
        <f>IF(ISNUMBER('Неочищенные данные'!G190), 'Неочищенные данные'!G190 * 1000, SUBSTITUTE((SUBSTITUTE('Неочищенные данные'!G190, " ", "")), ",", ".") * 1000)</f>
        <v>0</v>
      </c>
      <c r="I183" s="31">
        <f>IF(ISNUMBER('Неочищенные данные'!H190), 'Неочищенные данные'!H190 * 1000, SUBSTITUTE((SUBSTITUTE('Неочищенные данные'!H190, " ", "")), ",", ".") * 1000)</f>
        <v>0</v>
      </c>
      <c r="J183" s="31">
        <f>IF(ISNUMBER('Неочищенные данные'!I190), 'Неочищенные данные'!I190 * 1000, SUBSTITUTE((SUBSTITUTE('Неочищенные данные'!I190, " ", "")), ",", ".") * 1000)</f>
        <v>0</v>
      </c>
      <c r="K183" s="31">
        <f>IF(ISNUMBER('Неочищенные данные'!J190), 'Неочищенные данные'!J190 * 1000, SUBSTITUTE((SUBSTITUTE('Неочищенные данные'!J190, " ", "")), ",", ".") * 1000)</f>
        <v>0</v>
      </c>
      <c r="L183" s="31">
        <f>IF(ISNUMBER('Неочищенные данные'!K190), 'Неочищенные данные'!K190 * 1000, SUBSTITUTE((SUBSTITUTE('Неочищенные данные'!K190, " ", "")), ",", ".") * 1000)</f>
        <v>0</v>
      </c>
      <c r="M183" s="31">
        <f>IF(ISNUMBER('Неочищенные данные'!L190), 'Неочищенные данные'!L190 * 1000, SUBSTITUTE((SUBSTITUTE('Неочищенные данные'!L190, " ", "")), ",", ".") * 1000)</f>
        <v>0</v>
      </c>
      <c r="N183" s="31">
        <f>IF(ISNUMBER('Неочищенные данные'!M190), 'Неочищенные данные'!M190 * 1000, SUBSTITUTE((SUBSTITUTE('Неочищенные данные'!M190, " ", "")), ",", ".") * 1000)</f>
        <v>0</v>
      </c>
      <c r="O183" s="31">
        <f>IF(ISNUMBER('Неочищенные данные'!N190), 'Неочищенные данные'!N190 * 1000, SUBSTITUTE((SUBSTITUTE('Неочищенные данные'!N190, " ", "")), ",", ".") * 1000)</f>
        <v>0</v>
      </c>
    </row>
    <row r="184" ht="15.75" hidden="1" customHeight="1">
      <c r="A184" s="29" t="s">
        <v>159</v>
      </c>
      <c r="B184" s="44">
        <v>40627.0</v>
      </c>
      <c r="C184" s="29" t="s">
        <v>40</v>
      </c>
      <c r="D184" s="29"/>
      <c r="E184" s="31">
        <f>IF(ISNUMBER('Неочищенные данные'!D191), 'Неочищенные данные'!D191 * 1000, SUBSTITUTE((SUBSTITUTE('Неочищенные данные'!D191, " ", "")), ",", ".") * 1000)</f>
        <v>0</v>
      </c>
      <c r="F184" s="31">
        <f>IF(ISNUMBER('Неочищенные данные'!E191), 'Неочищенные данные'!E191 * 1000, SUBSTITUTE((SUBSTITUTE('Неочищенные данные'!E191, " ", "")), ",", ".") * 1000)</f>
        <v>0</v>
      </c>
      <c r="G184" s="31">
        <f>IF(ISNUMBER('Неочищенные данные'!F191), 'Неочищенные данные'!F191 * 1000, SUBSTITUTE((SUBSTITUTE('Неочищенные данные'!F191, " ", "")), ",", ".") * 1000)</f>
        <v>0</v>
      </c>
      <c r="H184" s="31">
        <f>IF(ISNUMBER('Неочищенные данные'!G191), 'Неочищенные данные'!G191 * 1000, SUBSTITUTE((SUBSTITUTE('Неочищенные данные'!G191, " ", "")), ",", ".") * 1000)</f>
        <v>0</v>
      </c>
      <c r="I184" s="31">
        <f>IF(ISNUMBER('Неочищенные данные'!H191), 'Неочищенные данные'!H191 * 1000, SUBSTITUTE((SUBSTITUTE('Неочищенные данные'!H191, " ", "")), ",", ".") * 1000)</f>
        <v>0</v>
      </c>
      <c r="J184" s="31">
        <f>IF(ISNUMBER('Неочищенные данные'!I191), 'Неочищенные данные'!I191 * 1000, SUBSTITUTE((SUBSTITUTE('Неочищенные данные'!I191, " ", "")), ",", ".") * 1000)</f>
        <v>0</v>
      </c>
      <c r="K184" s="31">
        <f>IF(ISNUMBER('Неочищенные данные'!J191), 'Неочищенные данные'!J191 * 1000, SUBSTITUTE((SUBSTITUTE('Неочищенные данные'!J191, " ", "")), ",", ".") * 1000)</f>
        <v>0</v>
      </c>
      <c r="L184" s="31">
        <f>IF(ISNUMBER('Неочищенные данные'!K191), 'Неочищенные данные'!K191 * 1000, SUBSTITUTE((SUBSTITUTE('Неочищенные данные'!K191, " ", "")), ",", ".") * 1000)</f>
        <v>0</v>
      </c>
      <c r="M184" s="31">
        <f>IF(ISNUMBER('Неочищенные данные'!L191), 'Неочищенные данные'!L191 * 1000, SUBSTITUTE((SUBSTITUTE('Неочищенные данные'!L191, " ", "")), ",", ".") * 1000)</f>
        <v>0</v>
      </c>
      <c r="N184" s="31">
        <f>IF(ISNUMBER('Неочищенные данные'!M191), 'Неочищенные данные'!M191 * 1000, SUBSTITUTE((SUBSTITUTE('Неочищенные данные'!M191, " ", "")), ",", ".") * 1000)</f>
        <v>0</v>
      </c>
      <c r="O184" s="31">
        <f>IF(ISNUMBER('Неочищенные данные'!N191), 'Неочищенные данные'!N191 * 1000, SUBSTITUTE((SUBSTITUTE('Неочищенные данные'!N191, " ", "")), ",", ".") * 1000)</f>
        <v>0</v>
      </c>
    </row>
    <row r="185" ht="15.75" hidden="1" customHeight="1">
      <c r="A185" s="29" t="s">
        <v>159</v>
      </c>
      <c r="B185" s="44">
        <v>40357.0</v>
      </c>
      <c r="C185" s="29" t="s">
        <v>40</v>
      </c>
      <c r="D185" s="29"/>
      <c r="E185" s="31">
        <f>IF(ISNUMBER('Неочищенные данные'!D192), 'Неочищенные данные'!D192 * 1000, SUBSTITUTE((SUBSTITUTE('Неочищенные данные'!D192, " ", "")), ",", ".") * 1000)</f>
        <v>0</v>
      </c>
      <c r="F185" s="31">
        <f>IF(ISNUMBER('Неочищенные данные'!E192), 'Неочищенные данные'!E192 * 1000, SUBSTITUTE((SUBSTITUTE('Неочищенные данные'!E192, " ", "")), ",", ".") * 1000)</f>
        <v>0</v>
      </c>
      <c r="G185" s="31">
        <f>IF(ISNUMBER('Неочищенные данные'!F192), 'Неочищенные данные'!F192 * 1000, SUBSTITUTE((SUBSTITUTE('Неочищенные данные'!F192, " ", "")), ",", ".") * 1000)</f>
        <v>0</v>
      </c>
      <c r="H185" s="31">
        <f>IF(ISNUMBER('Неочищенные данные'!G192), 'Неочищенные данные'!G192 * 1000, SUBSTITUTE((SUBSTITUTE('Неочищенные данные'!G192, " ", "")), ",", ".") * 1000)</f>
        <v>0</v>
      </c>
      <c r="I185" s="31">
        <f>IF(ISNUMBER('Неочищенные данные'!H192), 'Неочищенные данные'!H192 * 1000, SUBSTITUTE((SUBSTITUTE('Неочищенные данные'!H192, " ", "")), ",", ".") * 1000)</f>
        <v>0</v>
      </c>
      <c r="J185" s="31">
        <f>IF(ISNUMBER('Неочищенные данные'!I192), 'Неочищенные данные'!I192 * 1000, SUBSTITUTE((SUBSTITUTE('Неочищенные данные'!I192, " ", "")), ",", ".") * 1000)</f>
        <v>0</v>
      </c>
      <c r="K185" s="31">
        <f>IF(ISNUMBER('Неочищенные данные'!J192), 'Неочищенные данные'!J192 * 1000, SUBSTITUTE((SUBSTITUTE('Неочищенные данные'!J192, " ", "")), ",", ".") * 1000)</f>
        <v>0</v>
      </c>
      <c r="L185" s="31">
        <f>IF(ISNUMBER('Неочищенные данные'!K192), 'Неочищенные данные'!K192 * 1000, SUBSTITUTE((SUBSTITUTE('Неочищенные данные'!K192, " ", "")), ",", ".") * 1000)</f>
        <v>0</v>
      </c>
      <c r="M185" s="31">
        <f>IF(ISNUMBER('Неочищенные данные'!L192), 'Неочищенные данные'!L192 * 1000, SUBSTITUTE((SUBSTITUTE('Неочищенные данные'!L192, " ", "")), ",", ".") * 1000)</f>
        <v>0</v>
      </c>
      <c r="N185" s="31">
        <f>IF(ISNUMBER('Неочищенные данные'!M192), 'Неочищенные данные'!M192 * 1000, SUBSTITUTE((SUBSTITUTE('Неочищенные данные'!M192, " ", "")), ",", ".") * 1000)</f>
        <v>0</v>
      </c>
      <c r="O185" s="31">
        <f>IF(ISNUMBER('Неочищенные данные'!N192), 'Неочищенные данные'!N192 * 1000, SUBSTITUTE((SUBSTITUTE('Неочищенные данные'!N192, " ", "")), ",", ".") * 1000)</f>
        <v>0</v>
      </c>
    </row>
    <row r="186" ht="15.75" hidden="1" customHeight="1">
      <c r="A186" s="29" t="s">
        <v>159</v>
      </c>
      <c r="B186" s="44">
        <v>40210.0</v>
      </c>
      <c r="C186" s="29" t="s">
        <v>243</v>
      </c>
      <c r="D186" s="29"/>
      <c r="E186" s="31">
        <f>IF(ISNUMBER('Неочищенные данные'!D193), 'Неочищенные данные'!D193 * 1000, SUBSTITUTE((SUBSTITUTE('Неочищенные данные'!D193, " ", "")), ",", ".") * 1000)</f>
        <v>0</v>
      </c>
      <c r="F186" s="31">
        <f>IF(ISNUMBER('Неочищенные данные'!E193), 'Неочищенные данные'!E193 * 1000, SUBSTITUTE((SUBSTITUTE('Неочищенные данные'!E193, " ", "")), ",", ".") * 1000)</f>
        <v>0</v>
      </c>
      <c r="G186" s="31">
        <f>IF(ISNUMBER('Неочищенные данные'!F193), 'Неочищенные данные'!F193 * 1000, SUBSTITUTE((SUBSTITUTE('Неочищенные данные'!F193, " ", "")), ",", ".") * 1000)</f>
        <v>0</v>
      </c>
      <c r="H186" s="31">
        <f>IF(ISNUMBER('Неочищенные данные'!G193), 'Неочищенные данные'!G193 * 1000, SUBSTITUTE((SUBSTITUTE('Неочищенные данные'!G193, " ", "")), ",", ".") * 1000)</f>
        <v>0</v>
      </c>
      <c r="I186" s="31">
        <f>IF(ISNUMBER('Неочищенные данные'!H193), 'Неочищенные данные'!H193 * 1000, SUBSTITUTE((SUBSTITUTE('Неочищенные данные'!H193, " ", "")), ",", ".") * 1000)</f>
        <v>0</v>
      </c>
      <c r="J186" s="31">
        <f>IF(ISNUMBER('Неочищенные данные'!I193), 'Неочищенные данные'!I193 * 1000, SUBSTITUTE((SUBSTITUTE('Неочищенные данные'!I193, " ", "")), ",", ".") * 1000)</f>
        <v>0</v>
      </c>
      <c r="K186" s="31">
        <f>IF(ISNUMBER('Неочищенные данные'!J193), 'Неочищенные данные'!J193 * 1000, SUBSTITUTE((SUBSTITUTE('Неочищенные данные'!J193, " ", "")), ",", ".") * 1000)</f>
        <v>0</v>
      </c>
      <c r="L186" s="31">
        <f>IF(ISNUMBER('Неочищенные данные'!K193), 'Неочищенные данные'!K193 * 1000, SUBSTITUTE((SUBSTITUTE('Неочищенные данные'!K193, " ", "")), ",", ".") * 1000)</f>
        <v>0</v>
      </c>
      <c r="M186" s="31">
        <f>IF(ISNUMBER('Неочищенные данные'!L193), 'Неочищенные данные'!L193 * 1000, SUBSTITUTE((SUBSTITUTE('Неочищенные данные'!L193, " ", "")), ",", ".") * 1000)</f>
        <v>0</v>
      </c>
      <c r="N186" s="31">
        <f>IF(ISNUMBER('Неочищенные данные'!M193), 'Неочищенные данные'!M193 * 1000, SUBSTITUTE((SUBSTITUTE('Неочищенные данные'!M193, " ", "")), ",", ".") * 1000)</f>
        <v>0</v>
      </c>
      <c r="O186" s="31">
        <f>IF(ISNUMBER('Неочищенные данные'!N193), 'Неочищенные данные'!N193 * 1000, SUBSTITUTE((SUBSTITUTE('Неочищенные данные'!N193, " ", "")), ",", ".") * 1000)</f>
        <v>0</v>
      </c>
    </row>
    <row r="187" ht="15.75" hidden="1" customHeight="1">
      <c r="A187" s="29" t="s">
        <v>159</v>
      </c>
      <c r="B187" s="45">
        <v>39768.0</v>
      </c>
      <c r="C187" s="29" t="s">
        <v>243</v>
      </c>
      <c r="D187" s="29"/>
      <c r="E187" s="31">
        <f>IF(ISNUMBER('Неочищенные данные'!D194), 'Неочищенные данные'!D194 * 1000, SUBSTITUTE((SUBSTITUTE('Неочищенные данные'!D194, " ", "")), ",", ".") * 1000)</f>
        <v>0</v>
      </c>
      <c r="F187" s="31">
        <f>IF(ISNUMBER('Неочищенные данные'!E194), 'Неочищенные данные'!E194 * 1000, SUBSTITUTE((SUBSTITUTE('Неочищенные данные'!E194, " ", "")), ",", ".") * 1000)</f>
        <v>0</v>
      </c>
      <c r="G187" s="31">
        <f>IF(ISNUMBER('Неочищенные данные'!F194), 'Неочищенные данные'!F194 * 1000, SUBSTITUTE((SUBSTITUTE('Неочищенные данные'!F194, " ", "")), ",", ".") * 1000)</f>
        <v>0</v>
      </c>
      <c r="H187" s="31">
        <f>IF(ISNUMBER('Неочищенные данные'!G194), 'Неочищенные данные'!G194 * 1000, SUBSTITUTE((SUBSTITUTE('Неочищенные данные'!G194, " ", "")), ",", ".") * 1000)</f>
        <v>0</v>
      </c>
      <c r="I187" s="31">
        <f>IF(ISNUMBER('Неочищенные данные'!H194), 'Неочищенные данные'!H194 * 1000, SUBSTITUTE((SUBSTITUTE('Неочищенные данные'!H194, " ", "")), ",", ".") * 1000)</f>
        <v>0</v>
      </c>
      <c r="J187" s="31">
        <f>IF(ISNUMBER('Неочищенные данные'!I194), 'Неочищенные данные'!I194 * 1000, SUBSTITUTE((SUBSTITUTE('Неочищенные данные'!I194, " ", "")), ",", ".") * 1000)</f>
        <v>0</v>
      </c>
      <c r="K187" s="31">
        <f>IF(ISNUMBER('Неочищенные данные'!J194), 'Неочищенные данные'!J194 * 1000, SUBSTITUTE((SUBSTITUTE('Неочищенные данные'!J194, " ", "")), ",", ".") * 1000)</f>
        <v>0</v>
      </c>
      <c r="L187" s="31">
        <f>IF(ISNUMBER('Неочищенные данные'!K194), 'Неочищенные данные'!K194 * 1000, SUBSTITUTE((SUBSTITUTE('Неочищенные данные'!K194, " ", "")), ",", ".") * 1000)</f>
        <v>0</v>
      </c>
      <c r="M187" s="31">
        <f>IF(ISNUMBER('Неочищенные данные'!L194), 'Неочищенные данные'!L194 * 1000, SUBSTITUTE((SUBSTITUTE('Неочищенные данные'!L194, " ", "")), ",", ".") * 1000)</f>
        <v>0</v>
      </c>
      <c r="N187" s="31">
        <f>IF(ISNUMBER('Неочищенные данные'!M194), 'Неочищенные данные'!M194 * 1000, SUBSTITUTE((SUBSTITUTE('Неочищенные данные'!M194, " ", "")), ",", ".") * 1000)</f>
        <v>0</v>
      </c>
      <c r="O187" s="31">
        <f>IF(ISNUMBER('Неочищенные данные'!N194), 'Неочищенные данные'!N194 * 1000, SUBSTITUTE((SUBSTITUTE('Неочищенные данные'!N194, " ", "")), ",", ".") * 1000)</f>
        <v>0</v>
      </c>
    </row>
    <row r="188" ht="15.75" hidden="1" customHeight="1">
      <c r="A188" s="29" t="s">
        <v>253</v>
      </c>
      <c r="B188" s="44">
        <v>39983.0</v>
      </c>
      <c r="C188" s="29" t="s">
        <v>240</v>
      </c>
      <c r="D188" s="29"/>
      <c r="E188" s="31">
        <f>IF(ISNUMBER('Неочищенные данные'!D195), 'Неочищенные данные'!D195 * 1000, SUBSTITUTE((SUBSTITUTE('Неочищенные данные'!D195, " ", "")), ",", ".") * 1000)</f>
        <v>0</v>
      </c>
      <c r="F188" s="31">
        <f>IF(ISNUMBER('Неочищенные данные'!E195), 'Неочищенные данные'!E195 * 1000, SUBSTITUTE((SUBSTITUTE('Неочищенные данные'!E195, " ", "")), ",", ".") * 1000)</f>
        <v>0</v>
      </c>
      <c r="G188" s="31">
        <f>IF(ISNUMBER('Неочищенные данные'!F195), 'Неочищенные данные'!F195 * 1000, SUBSTITUTE((SUBSTITUTE('Неочищенные данные'!F195, " ", "")), ",", ".") * 1000)</f>
        <v>0</v>
      </c>
      <c r="H188" s="31">
        <f>IF(ISNUMBER('Неочищенные данные'!G195), 'Неочищенные данные'!G195 * 1000, SUBSTITUTE((SUBSTITUTE('Неочищенные данные'!G195, " ", "")), ",", ".") * 1000)</f>
        <v>0</v>
      </c>
      <c r="I188" s="31">
        <f>IF(ISNUMBER('Неочищенные данные'!H195), 'Неочищенные данные'!H195 * 1000, SUBSTITUTE((SUBSTITUTE('Неочищенные данные'!H195, " ", "")), ",", ".") * 1000)</f>
        <v>0</v>
      </c>
      <c r="J188" s="31">
        <f>IF(ISNUMBER('Неочищенные данные'!I195), 'Неочищенные данные'!I195 * 1000, SUBSTITUTE((SUBSTITUTE('Неочищенные данные'!I195, " ", "")), ",", ".") * 1000)</f>
        <v>0</v>
      </c>
      <c r="K188" s="31">
        <f>IF(ISNUMBER('Неочищенные данные'!J195), 'Неочищенные данные'!J195 * 1000, SUBSTITUTE((SUBSTITUTE('Неочищенные данные'!J195, " ", "")), ",", ".") * 1000)</f>
        <v>0</v>
      </c>
      <c r="L188" s="31">
        <f>IF(ISNUMBER('Неочищенные данные'!K195), 'Неочищенные данные'!K195 * 1000, SUBSTITUTE((SUBSTITUTE('Неочищенные данные'!K195, " ", "")), ",", ".") * 1000)</f>
        <v>0</v>
      </c>
      <c r="M188" s="31">
        <f>IF(ISNUMBER('Неочищенные данные'!L195), 'Неочищенные данные'!L195 * 1000, SUBSTITUTE((SUBSTITUTE('Неочищенные данные'!L195, " ", "")), ",", ".") * 1000)</f>
        <v>0</v>
      </c>
      <c r="N188" s="31">
        <f>IF(ISNUMBER('Неочищенные данные'!M195), 'Неочищенные данные'!M195 * 1000, SUBSTITUTE((SUBSTITUTE('Неочищенные данные'!M195, " ", "")), ",", ".") * 1000)</f>
        <v>0</v>
      </c>
      <c r="O188" s="31">
        <f>IF(ISNUMBER('Неочищенные данные'!N195), 'Неочищенные данные'!N195 * 1000, SUBSTITUTE((SUBSTITUTE('Неочищенные данные'!N195, " ", "")), ",", ".") * 1000)</f>
        <v>0</v>
      </c>
    </row>
    <row r="189" ht="15.75" hidden="1" customHeight="1">
      <c r="A189" s="29" t="s">
        <v>253</v>
      </c>
      <c r="B189" s="45">
        <v>39768.0</v>
      </c>
      <c r="C189" s="29" t="s">
        <v>243</v>
      </c>
      <c r="D189" s="29"/>
      <c r="E189" s="31">
        <f>IF(ISNUMBER('Неочищенные данные'!D196), 'Неочищенные данные'!D196 * 1000, SUBSTITUTE((SUBSTITUTE('Неочищенные данные'!D196, " ", "")), ",", ".") * 1000)</f>
        <v>0</v>
      </c>
      <c r="F189" s="31">
        <f>IF(ISNUMBER('Неочищенные данные'!E196), 'Неочищенные данные'!E196 * 1000, SUBSTITUTE((SUBSTITUTE('Неочищенные данные'!E196, " ", "")), ",", ".") * 1000)</f>
        <v>0</v>
      </c>
      <c r="G189" s="31">
        <f>IF(ISNUMBER('Неочищенные данные'!F196), 'Неочищенные данные'!F196 * 1000, SUBSTITUTE((SUBSTITUTE('Неочищенные данные'!F196, " ", "")), ",", ".") * 1000)</f>
        <v>0</v>
      </c>
      <c r="H189" s="31">
        <f>IF(ISNUMBER('Неочищенные данные'!G196), 'Неочищенные данные'!G196 * 1000, SUBSTITUTE((SUBSTITUTE('Неочищенные данные'!G196, " ", "")), ",", ".") * 1000)</f>
        <v>0</v>
      </c>
      <c r="I189" s="31">
        <f>IF(ISNUMBER('Неочищенные данные'!H196), 'Неочищенные данные'!H196 * 1000, SUBSTITUTE((SUBSTITUTE('Неочищенные данные'!H196, " ", "")), ",", ".") * 1000)</f>
        <v>0</v>
      </c>
      <c r="J189" s="31">
        <f>IF(ISNUMBER('Неочищенные данные'!I196), 'Неочищенные данные'!I196 * 1000, SUBSTITUTE((SUBSTITUTE('Неочищенные данные'!I196, " ", "")), ",", ".") * 1000)</f>
        <v>0</v>
      </c>
      <c r="K189" s="31">
        <f>IF(ISNUMBER('Неочищенные данные'!J196), 'Неочищенные данные'!J196 * 1000, SUBSTITUTE((SUBSTITUTE('Неочищенные данные'!J196, " ", "")), ",", ".") * 1000)</f>
        <v>0</v>
      </c>
      <c r="L189" s="31">
        <f>IF(ISNUMBER('Неочищенные данные'!K196), 'Неочищенные данные'!K196 * 1000, SUBSTITUTE((SUBSTITUTE('Неочищенные данные'!K196, " ", "")), ",", ".") * 1000)</f>
        <v>0</v>
      </c>
      <c r="M189" s="31">
        <f>IF(ISNUMBER('Неочищенные данные'!L196), 'Неочищенные данные'!L196 * 1000, SUBSTITUTE((SUBSTITUTE('Неочищенные данные'!L196, " ", "")), ",", ".") * 1000)</f>
        <v>0</v>
      </c>
      <c r="N189" s="31">
        <f>IF(ISNUMBER('Неочищенные данные'!M196), 'Неочищенные данные'!M196 * 1000, SUBSTITUTE((SUBSTITUTE('Неочищенные данные'!M196, " ", "")), ",", ".") * 1000)</f>
        <v>0</v>
      </c>
      <c r="O189" s="31">
        <f>IF(ISNUMBER('Неочищенные данные'!N196), 'Неочищенные данные'!N196 * 1000, SUBSTITUTE((SUBSTITUTE('Неочищенные данные'!N196, " ", "")), ",", ".") * 1000)</f>
        <v>0</v>
      </c>
    </row>
    <row r="190" ht="15.75" customHeight="1">
      <c r="A190" s="29" t="s">
        <v>162</v>
      </c>
      <c r="B190" s="33">
        <v>42181.0</v>
      </c>
      <c r="C190" s="29" t="s">
        <v>36</v>
      </c>
      <c r="D190" s="29">
        <f>IFNA(VLOOKUP(C190, 'Рейтинг'!$A$2:$C$22, 3, FALSE), VLOOKUP(C190, 'Рейтинг'!$B$2:$C$22, 2, FALSE))</f>
        <v>0</v>
      </c>
      <c r="E190" s="31">
        <f>IF(ISNUMBER('Неочищенные данные'!D198), 'Неочищенные данные'!D198 * 1000, SUBSTITUTE((SUBSTITUTE('Неочищенные данные'!D198, " ", "")), ",", ".") * 1000)</f>
        <v>16613026000</v>
      </c>
      <c r="F190" s="31">
        <f>IF(ISNUMBER('Неочищенные данные'!E198), 'Неочищенные данные'!E198 * 1000, SUBSTITUTE((SUBSTITUTE('Неочищенные данные'!E198, " ", "")), ",", ".") * 1000)</f>
        <v>156650516000</v>
      </c>
      <c r="G190" s="31">
        <f>IF(ISNUMBER('Неочищенные данные'!F198), 'Неочищенные данные'!F198 * 1000, SUBSTITUTE((SUBSTITUTE('Неочищенные данные'!F198, " ", "")), ",", ".") * 1000)</f>
        <v>175318992000</v>
      </c>
      <c r="H190" s="31">
        <f>IF(ISNUMBER('Неочищенные данные'!G198), 'Неочищенные данные'!G198 * 1000, SUBSTITUTE((SUBSTITUTE('Неочищенные данные'!G198, " ", "")), ",", ".") * 1000)</f>
        <v>0</v>
      </c>
      <c r="I190" s="31">
        <f>IF(ISNUMBER('Неочищенные данные'!H198), 'Неочищенные данные'!H198 * 1000, SUBSTITUTE((SUBSTITUTE('Неочищенные данные'!H198, " ", "")), ",", ".") * 1000)</f>
        <v>1521326000</v>
      </c>
      <c r="J190" s="31">
        <f>IF(ISNUMBER('Неочищенные данные'!I198), 'Неочищенные данные'!I198 * 1000, SUBSTITUTE((SUBSTITUTE('Неочищенные данные'!I198, " ", "")), ",", ".") * 1000)</f>
        <v>170201840000</v>
      </c>
      <c r="K190" s="31">
        <f>IF(ISNUMBER('Неочищенные данные'!J198), 'Неочищенные данные'!J198 * 1000, SUBSTITUTE((SUBSTITUTE('Неочищенные данные'!J198, " ", "")), ",", ".") * 1000)</f>
        <v>170201840000</v>
      </c>
      <c r="L190" s="31">
        <f>IF(ISNUMBER('Неочищенные данные'!K198), 'Неочищенные данные'!K198 * 1000, SUBSTITUTE((SUBSTITUTE('Неочищенные данные'!K198, " ", "")), ",", ".") * 1000)</f>
        <v>3592130000</v>
      </c>
      <c r="M190" s="31">
        <f>IF(ISNUMBER('Неочищенные данные'!L198), 'Неочищенные данные'!L198 * 1000, SUBSTITUTE((SUBSTITUTE('Неочищенные данные'!L198, " ", "")), ",", ".") * 1000)</f>
        <v>20012402000</v>
      </c>
      <c r="N190" s="31">
        <f>IF(ISNUMBER('Неочищенные данные'!M198), 'Неочищенные данные'!M198 * 1000, SUBSTITUTE((SUBSTITUTE('Неочищенные данные'!M198, " ", "")), ",", ".") * 1000)</f>
        <v>0</v>
      </c>
      <c r="O190" s="31">
        <f>IF(ISNUMBER('Неочищенные данные'!N198), 'Неочищенные данные'!N198 * 1000, SUBSTITUTE((SUBSTITUTE('Неочищенные данные'!N198, " ", "")), ",", ".") * 1000)</f>
        <v>0</v>
      </c>
      <c r="P190" s="1">
        <f>VLOOKUP(YEAR(B190), 'ИПЦ ГКС'!$B$5:$D$34, 3, TRUE)</f>
        <v>12.91</v>
      </c>
      <c r="Q190" s="32">
        <f>VLOOKUP(B190, RUONIA!A196:B2661, 2, FALSE)</f>
        <v>12.26</v>
      </c>
      <c r="R190" s="1">
        <f>VLOOKUP(B190, Treasury!$D$1:$G$3498, 2, FALSE)</f>
        <v>0.72</v>
      </c>
      <c r="S190" s="1">
        <f>VLOOKUP(B190, Treasury!$D$1:$G$3498, 3, FALSE)</f>
        <v>1.75</v>
      </c>
      <c r="T190" s="1">
        <f>VLOOKUP(B190, Treasury!$D$1:$G$3498, 4, FALSE)</f>
        <v>2.49</v>
      </c>
      <c r="U190" s="1">
        <f>VLOOKUP(B190, 'OFZ Yield'!$A:$M, 5, FALSE)</f>
        <v>10.52</v>
      </c>
      <c r="V190" s="1">
        <f>VLOOKUP(B190, 'OFZ Yield'!$A:$M, 7, FALSE)</f>
        <v>11.07</v>
      </c>
      <c r="W190" s="1">
        <f>VLOOKUP(B190, 'OFZ Yield'!$A:$M, 9, FALSE)</f>
        <v>11.14</v>
      </c>
      <c r="X190" s="1" t="str">
        <f>VLOOKUP(B190, IMOEX!$A$1:$B$3284, 2, FALSE)</f>
        <v>1.644,45</v>
      </c>
      <c r="Y190" s="1">
        <f t="shared" ref="Y190:Y191" si="19">M190 / L190</f>
        <v>5.571179774</v>
      </c>
      <c r="Z190" s="1">
        <f t="shared" ref="Z190:Z191" si="20">J190 / L190</f>
        <v>47.38187092</v>
      </c>
      <c r="AA190" s="1">
        <f>IFNA(VLOOKUP(A190, 'Неочищенные данные'!A198:AI632, 35, False), 0)</f>
        <v>1</v>
      </c>
      <c r="AB190" s="1">
        <f t="shared" ref="AB190:AB191" si="21">IF(NOT(H190 = 0), 1, 0)</f>
        <v>0</v>
      </c>
    </row>
    <row r="191" ht="15.75" customHeight="1">
      <c r="A191" s="29" t="s">
        <v>162</v>
      </c>
      <c r="B191" s="33">
        <v>42079.0</v>
      </c>
      <c r="C191" s="29" t="s">
        <v>36</v>
      </c>
      <c r="D191" s="29">
        <f>IFNA(VLOOKUP(C191, 'Рейтинг'!$A$2:$C$22, 3, FALSE), VLOOKUP(C191, 'Рейтинг'!$B$2:$C$22, 2, FALSE))</f>
        <v>0</v>
      </c>
      <c r="E191" s="31">
        <f>IF(ISNUMBER('Неочищенные данные'!D199), 'Неочищенные данные'!D199 * 1000, SUBSTITUTE((SUBSTITUTE('Неочищенные данные'!D199, " ", "")), ",", ".") * 1000)</f>
        <v>24338039000</v>
      </c>
      <c r="F191" s="31">
        <f>IF(ISNUMBER('Неочищенные данные'!E199), 'Неочищенные данные'!E199 * 1000, SUBSTITUTE((SUBSTITUTE('Неочищенные данные'!E199, " ", "")), ",", ".") * 1000)</f>
        <v>223717614000</v>
      </c>
      <c r="G191" s="31">
        <f>IF(ISNUMBER('Неочищенные данные'!F199), 'Неочищенные данные'!F199 * 1000, SUBSTITUTE((SUBSTITUTE('Неочищенные данные'!F199, " ", "")), ",", ".") * 1000)</f>
        <v>251577266000</v>
      </c>
      <c r="H191" s="31">
        <f>IF(ISNUMBER('Неочищенные данные'!G199), 'Неочищенные данные'!G199 * 1000, SUBSTITUTE((SUBSTITUTE('Неочищенные данные'!G199, " ", "")), ",", ".") * 1000)</f>
        <v>0</v>
      </c>
      <c r="I191" s="31">
        <f>IF(ISNUMBER('Неочищенные данные'!H199), 'Неочищенные данные'!H199 * 1000, SUBSTITUTE((SUBSTITUTE('Неочищенные данные'!H199, " ", "")), ",", ".") * 1000)</f>
        <v>2931507000</v>
      </c>
      <c r="J191" s="31">
        <f>IF(ISNUMBER('Неочищенные данные'!I199), 'Неочищенные данные'!I199 * 1000, SUBSTITUTE((SUBSTITUTE('Неочищенные данные'!I199, " ", "")), ",", ".") * 1000)</f>
        <v>244577695000</v>
      </c>
      <c r="K191" s="31">
        <f>IF(ISNUMBER('Неочищенные данные'!J199), 'Неочищенные данные'!J199 * 1000, SUBSTITUTE((SUBSTITUTE('Неочищенные данные'!J199, " ", "")), ",", ".") * 1000)</f>
        <v>244577695000</v>
      </c>
      <c r="L191" s="31">
        <f>IF(ISNUMBER('Неочищенные данные'!K199), 'Неочищенные данные'!K199 * 1000, SUBSTITUTE((SUBSTITUTE('Неочищенные данные'!K199, " ", "")), ",", ".") * 1000)</f>
        <v>4059568000</v>
      </c>
      <c r="M191" s="31">
        <f>IF(ISNUMBER('Неочищенные данные'!L199), 'Неочищенные данные'!L199 * 1000, SUBSTITUTE((SUBSTITUTE('Неочищенные данные'!L199, " ", "")), ",", ".") * 1000)</f>
        <v>8360462000</v>
      </c>
      <c r="N191" s="31">
        <f>IF(ISNUMBER('Неочищенные данные'!M199), 'Неочищенные данные'!M199 * 1000, SUBSTITUTE((SUBSTITUTE('Неочищенные данные'!M199, " ", "")), ",", ".") * 1000)</f>
        <v>0</v>
      </c>
      <c r="O191" s="31">
        <f>IF(ISNUMBER('Неочищенные данные'!N199), 'Неочищенные данные'!N199 * 1000, SUBSTITUTE((SUBSTITUTE('Неочищенные данные'!N199, " ", "")), ",", ".") * 1000)</f>
        <v>0</v>
      </c>
      <c r="P191" s="1">
        <f>VLOOKUP(YEAR(B191), 'ИПЦ ГКС'!$B$5:$D$34, 3, TRUE)</f>
        <v>12.91</v>
      </c>
      <c r="Q191" s="32">
        <f>VLOOKUP(B191, RUONIA!A197:B2662, 2, FALSE)</f>
        <v>14.05</v>
      </c>
      <c r="R191" s="1">
        <f>VLOOKUP(B191, Treasury!$D$1:$G$3498, 2, FALSE)</f>
        <v>0.66</v>
      </c>
      <c r="S191" s="1">
        <f>VLOOKUP(B191, Treasury!$D$1:$G$3498, 3, FALSE)</f>
        <v>1.57</v>
      </c>
      <c r="T191" s="1">
        <f>VLOOKUP(B191, Treasury!$D$1:$G$3498, 4, FALSE)</f>
        <v>2.1</v>
      </c>
      <c r="U191" s="1">
        <f>VLOOKUP(B191, 'OFZ Yield'!$A:$M, 5, FALSE)</f>
        <v>12.98</v>
      </c>
      <c r="V191" s="1">
        <f>VLOOKUP(B191, 'OFZ Yield'!$A:$M, 7, FALSE)</f>
        <v>13.59</v>
      </c>
      <c r="W191" s="1">
        <f>VLOOKUP(B191, 'OFZ Yield'!$A:$M, 9, FALSE)</f>
        <v>13.39</v>
      </c>
      <c r="X191" s="1" t="str">
        <f>VLOOKUP(B191, IMOEX!$A$1:$B$3284, 2, FALSE)</f>
        <v>1.609,85</v>
      </c>
      <c r="Y191" s="1">
        <f t="shared" si="19"/>
        <v>2.059446227</v>
      </c>
      <c r="Z191" s="1">
        <f t="shared" si="20"/>
        <v>60.24722212</v>
      </c>
      <c r="AA191" s="1">
        <f>IFNA(VLOOKUP(A191, 'Неочищенные данные'!A199:AI633, 35, False), 0)</f>
        <v>1</v>
      </c>
      <c r="AB191" s="1">
        <f t="shared" si="21"/>
        <v>0</v>
      </c>
    </row>
    <row r="192" ht="15.75" hidden="1" customHeight="1">
      <c r="A192" s="29" t="s">
        <v>162</v>
      </c>
      <c r="B192" s="44">
        <v>41533.0</v>
      </c>
      <c r="C192" s="29" t="s">
        <v>36</v>
      </c>
      <c r="D192" s="29"/>
      <c r="E192" s="31">
        <f>IF(ISNUMBER('Неочищенные данные'!D200), 'Неочищенные данные'!D200 * 1000, SUBSTITUTE((SUBSTITUTE('Неочищенные данные'!D200, " ", "")), ",", ".") * 1000)</f>
        <v>0</v>
      </c>
      <c r="F192" s="31">
        <f>IF(ISNUMBER('Неочищенные данные'!E200), 'Неочищенные данные'!E200 * 1000, SUBSTITUTE((SUBSTITUTE('Неочищенные данные'!E200, " ", "")), ",", ".") * 1000)</f>
        <v>0</v>
      </c>
      <c r="G192" s="31">
        <f>IF(ISNUMBER('Неочищенные данные'!F200), 'Неочищенные данные'!F200 * 1000, SUBSTITUTE((SUBSTITUTE('Неочищенные данные'!F200, " ", "")), ",", ".") * 1000)</f>
        <v>0</v>
      </c>
      <c r="H192" s="31">
        <f>IF(ISNUMBER('Неочищенные данные'!G200), 'Неочищенные данные'!G200 * 1000, SUBSTITUTE((SUBSTITUTE('Неочищенные данные'!G200, " ", "")), ",", ".") * 1000)</f>
        <v>0</v>
      </c>
      <c r="I192" s="31">
        <f>IF(ISNUMBER('Неочищенные данные'!H200), 'Неочищенные данные'!H200 * 1000, SUBSTITUTE((SUBSTITUTE('Неочищенные данные'!H200, " ", "")), ",", ".") * 1000)</f>
        <v>0</v>
      </c>
      <c r="J192" s="31">
        <f>IF(ISNUMBER('Неочищенные данные'!I200), 'Неочищенные данные'!I200 * 1000, SUBSTITUTE((SUBSTITUTE('Неочищенные данные'!I200, " ", "")), ",", ".") * 1000)</f>
        <v>0</v>
      </c>
      <c r="K192" s="31">
        <f>IF(ISNUMBER('Неочищенные данные'!J200), 'Неочищенные данные'!J200 * 1000, SUBSTITUTE((SUBSTITUTE('Неочищенные данные'!J200, " ", "")), ",", ".") * 1000)</f>
        <v>0</v>
      </c>
      <c r="L192" s="31">
        <f>IF(ISNUMBER('Неочищенные данные'!K200), 'Неочищенные данные'!K200 * 1000, SUBSTITUTE((SUBSTITUTE('Неочищенные данные'!K200, " ", "")), ",", ".") * 1000)</f>
        <v>0</v>
      </c>
      <c r="M192" s="31">
        <f>IF(ISNUMBER('Неочищенные данные'!L200), 'Неочищенные данные'!L200 * 1000, SUBSTITUTE((SUBSTITUTE('Неочищенные данные'!L200, " ", "")), ",", ".") * 1000)</f>
        <v>0</v>
      </c>
      <c r="N192" s="31">
        <f>IF(ISNUMBER('Неочищенные данные'!M200), 'Неочищенные данные'!M200 * 1000, SUBSTITUTE((SUBSTITUTE('Неочищенные данные'!M200, " ", "")), ",", ".") * 1000)</f>
        <v>0</v>
      </c>
      <c r="O192" s="31">
        <f>IF(ISNUMBER('Неочищенные данные'!N200), 'Неочищенные данные'!N200 * 1000, SUBSTITUTE((SUBSTITUTE('Неочищенные данные'!N200, " ", "")), ",", ".") * 1000)</f>
        <v>0</v>
      </c>
    </row>
    <row r="193" ht="15.75" hidden="1" customHeight="1">
      <c r="A193" s="29" t="s">
        <v>162</v>
      </c>
      <c r="B193" s="44">
        <v>41047.0</v>
      </c>
      <c r="C193" s="29" t="s">
        <v>36</v>
      </c>
      <c r="D193" s="29"/>
      <c r="E193" s="31">
        <f>IF(ISNUMBER('Неочищенные данные'!D201), 'Неочищенные данные'!D201 * 1000, SUBSTITUTE((SUBSTITUTE('Неочищенные данные'!D201, " ", "")), ",", ".") * 1000)</f>
        <v>0</v>
      </c>
      <c r="F193" s="31">
        <f>IF(ISNUMBER('Неочищенные данные'!E201), 'Неочищенные данные'!E201 * 1000, SUBSTITUTE((SUBSTITUTE('Неочищенные данные'!E201, " ", "")), ",", ".") * 1000)</f>
        <v>0</v>
      </c>
      <c r="G193" s="31">
        <f>IF(ISNUMBER('Неочищенные данные'!F201), 'Неочищенные данные'!F201 * 1000, SUBSTITUTE((SUBSTITUTE('Неочищенные данные'!F201, " ", "")), ",", ".") * 1000)</f>
        <v>0</v>
      </c>
      <c r="H193" s="31">
        <f>IF(ISNUMBER('Неочищенные данные'!G201), 'Неочищенные данные'!G201 * 1000, SUBSTITUTE((SUBSTITUTE('Неочищенные данные'!G201, " ", "")), ",", ".") * 1000)</f>
        <v>0</v>
      </c>
      <c r="I193" s="31">
        <f>IF(ISNUMBER('Неочищенные данные'!H201), 'Неочищенные данные'!H201 * 1000, SUBSTITUTE((SUBSTITUTE('Неочищенные данные'!H201, " ", "")), ",", ".") * 1000)</f>
        <v>0</v>
      </c>
      <c r="J193" s="31">
        <f>IF(ISNUMBER('Неочищенные данные'!I201), 'Неочищенные данные'!I201 * 1000, SUBSTITUTE((SUBSTITUTE('Неочищенные данные'!I201, " ", "")), ",", ".") * 1000)</f>
        <v>0</v>
      </c>
      <c r="K193" s="31">
        <f>IF(ISNUMBER('Неочищенные данные'!J201), 'Неочищенные данные'!J201 * 1000, SUBSTITUTE((SUBSTITUTE('Неочищенные данные'!J201, " ", "")), ",", ".") * 1000)</f>
        <v>0</v>
      </c>
      <c r="L193" s="31">
        <f>IF(ISNUMBER('Неочищенные данные'!K201), 'Неочищенные данные'!K201 * 1000, SUBSTITUTE((SUBSTITUTE('Неочищенные данные'!K201, " ", "")), ",", ".") * 1000)</f>
        <v>0</v>
      </c>
      <c r="M193" s="31">
        <f>IF(ISNUMBER('Неочищенные данные'!L201), 'Неочищенные данные'!L201 * 1000, SUBSTITUTE((SUBSTITUTE('Неочищенные данные'!L201, " ", "")), ",", ".") * 1000)</f>
        <v>0</v>
      </c>
      <c r="N193" s="31">
        <f>IF(ISNUMBER('Неочищенные данные'!M201), 'Неочищенные данные'!M201 * 1000, SUBSTITUTE((SUBSTITUTE('Неочищенные данные'!M201, " ", "")), ",", ".") * 1000)</f>
        <v>0</v>
      </c>
      <c r="O193" s="31">
        <f>IF(ISNUMBER('Неочищенные данные'!N201), 'Неочищенные данные'!N201 * 1000, SUBSTITUTE((SUBSTITUTE('Неочищенные данные'!N201, " ", "")), ",", ".") * 1000)</f>
        <v>0</v>
      </c>
    </row>
    <row r="194" ht="15.75" hidden="1" customHeight="1">
      <c r="A194" s="29" t="s">
        <v>162</v>
      </c>
      <c r="B194" s="45">
        <v>40843.0</v>
      </c>
      <c r="C194" s="29" t="s">
        <v>36</v>
      </c>
      <c r="D194" s="29"/>
      <c r="E194" s="31">
        <f>IF(ISNUMBER('Неочищенные данные'!D202), 'Неочищенные данные'!D202 * 1000, SUBSTITUTE((SUBSTITUTE('Неочищенные данные'!D202, " ", "")), ",", ".") * 1000)</f>
        <v>0</v>
      </c>
      <c r="F194" s="31">
        <f>IF(ISNUMBER('Неочищенные данные'!E202), 'Неочищенные данные'!E202 * 1000, SUBSTITUTE((SUBSTITUTE('Неочищенные данные'!E202, " ", "")), ",", ".") * 1000)</f>
        <v>0</v>
      </c>
      <c r="G194" s="31">
        <f>IF(ISNUMBER('Неочищенные данные'!F202), 'Неочищенные данные'!F202 * 1000, SUBSTITUTE((SUBSTITUTE('Неочищенные данные'!F202, " ", "")), ",", ".") * 1000)</f>
        <v>0</v>
      </c>
      <c r="H194" s="31">
        <f>IF(ISNUMBER('Неочищенные данные'!G202), 'Неочищенные данные'!G202 * 1000, SUBSTITUTE((SUBSTITUTE('Неочищенные данные'!G202, " ", "")), ",", ".") * 1000)</f>
        <v>0</v>
      </c>
      <c r="I194" s="31">
        <f>IF(ISNUMBER('Неочищенные данные'!H202), 'Неочищенные данные'!H202 * 1000, SUBSTITUTE((SUBSTITUTE('Неочищенные данные'!H202, " ", "")), ",", ".") * 1000)</f>
        <v>0</v>
      </c>
      <c r="J194" s="31">
        <f>IF(ISNUMBER('Неочищенные данные'!I202), 'Неочищенные данные'!I202 * 1000, SUBSTITUTE((SUBSTITUTE('Неочищенные данные'!I202, " ", "")), ",", ".") * 1000)</f>
        <v>0</v>
      </c>
      <c r="K194" s="31">
        <f>IF(ISNUMBER('Неочищенные данные'!J202), 'Неочищенные данные'!J202 * 1000, SUBSTITUTE((SUBSTITUTE('Неочищенные данные'!J202, " ", "")), ",", ".") * 1000)</f>
        <v>0</v>
      </c>
      <c r="L194" s="31">
        <f>IF(ISNUMBER('Неочищенные данные'!K202), 'Неочищенные данные'!K202 * 1000, SUBSTITUTE((SUBSTITUTE('Неочищенные данные'!K202, " ", "")), ",", ".") * 1000)</f>
        <v>0</v>
      </c>
      <c r="M194" s="31">
        <f>IF(ISNUMBER('Неочищенные данные'!L202), 'Неочищенные данные'!L202 * 1000, SUBSTITUTE((SUBSTITUTE('Неочищенные данные'!L202, " ", "")), ",", ".") * 1000)</f>
        <v>0</v>
      </c>
      <c r="N194" s="31">
        <f>IF(ISNUMBER('Неочищенные данные'!M202), 'Неочищенные данные'!M202 * 1000, SUBSTITUTE((SUBSTITUTE('Неочищенные данные'!M202, " ", "")), ",", ".") * 1000)</f>
        <v>0</v>
      </c>
      <c r="O194" s="31">
        <f>IF(ISNUMBER('Неочищенные данные'!N202), 'Неочищенные данные'!N202 * 1000, SUBSTITUTE((SUBSTITUTE('Неочищенные данные'!N202, " ", "")), ",", ".") * 1000)</f>
        <v>0</v>
      </c>
    </row>
    <row r="195" ht="15.75" hidden="1" customHeight="1">
      <c r="A195" s="29" t="s">
        <v>162</v>
      </c>
      <c r="B195" s="45">
        <v>40834.0</v>
      </c>
      <c r="C195" s="29" t="s">
        <v>36</v>
      </c>
      <c r="D195" s="29"/>
      <c r="E195" s="31">
        <f>IF(ISNUMBER('Неочищенные данные'!D203), 'Неочищенные данные'!D203 * 1000, SUBSTITUTE((SUBSTITUTE('Неочищенные данные'!D203, " ", "")), ",", ".") * 1000)</f>
        <v>0</v>
      </c>
      <c r="F195" s="31">
        <f>IF(ISNUMBER('Неочищенные данные'!E203), 'Неочищенные данные'!E203 * 1000, SUBSTITUTE((SUBSTITUTE('Неочищенные данные'!E203, " ", "")), ",", ".") * 1000)</f>
        <v>0</v>
      </c>
      <c r="G195" s="31">
        <f>IF(ISNUMBER('Неочищенные данные'!F203), 'Неочищенные данные'!F203 * 1000, SUBSTITUTE((SUBSTITUTE('Неочищенные данные'!F203, " ", "")), ",", ".") * 1000)</f>
        <v>0</v>
      </c>
      <c r="H195" s="31">
        <f>IF(ISNUMBER('Неочищенные данные'!G203), 'Неочищенные данные'!G203 * 1000, SUBSTITUTE((SUBSTITUTE('Неочищенные данные'!G203, " ", "")), ",", ".") * 1000)</f>
        <v>0</v>
      </c>
      <c r="I195" s="31">
        <f>IF(ISNUMBER('Неочищенные данные'!H203), 'Неочищенные данные'!H203 * 1000, SUBSTITUTE((SUBSTITUTE('Неочищенные данные'!H203, " ", "")), ",", ".") * 1000)</f>
        <v>0</v>
      </c>
      <c r="J195" s="31">
        <f>IF(ISNUMBER('Неочищенные данные'!I203), 'Неочищенные данные'!I203 * 1000, SUBSTITUTE((SUBSTITUTE('Неочищенные данные'!I203, " ", "")), ",", ".") * 1000)</f>
        <v>0</v>
      </c>
      <c r="K195" s="31">
        <f>IF(ISNUMBER('Неочищенные данные'!J203), 'Неочищенные данные'!J203 * 1000, SUBSTITUTE((SUBSTITUTE('Неочищенные данные'!J203, " ", "")), ",", ".") * 1000)</f>
        <v>0</v>
      </c>
      <c r="L195" s="31">
        <f>IF(ISNUMBER('Неочищенные данные'!K203), 'Неочищенные данные'!K203 * 1000, SUBSTITUTE((SUBSTITUTE('Неочищенные данные'!K203, " ", "")), ",", ".") * 1000)</f>
        <v>0</v>
      </c>
      <c r="M195" s="31">
        <f>IF(ISNUMBER('Неочищенные данные'!L203), 'Неочищенные данные'!L203 * 1000, SUBSTITUTE((SUBSTITUTE('Неочищенные данные'!L203, " ", "")), ",", ".") * 1000)</f>
        <v>0</v>
      </c>
      <c r="N195" s="31">
        <f>IF(ISNUMBER('Неочищенные данные'!M203), 'Неочищенные данные'!M203 * 1000, SUBSTITUTE((SUBSTITUTE('Неочищенные данные'!M203, " ", "")), ",", ".") * 1000)</f>
        <v>0</v>
      </c>
      <c r="O195" s="31">
        <f>IF(ISNUMBER('Неочищенные данные'!N203), 'Неочищенные данные'!N203 * 1000, SUBSTITUTE((SUBSTITUTE('Неочищенные данные'!N203, " ", "")), ",", ".") * 1000)</f>
        <v>0</v>
      </c>
    </row>
    <row r="196" ht="15.75" hidden="1" customHeight="1">
      <c r="A196" s="29" t="s">
        <v>162</v>
      </c>
      <c r="B196" s="44">
        <v>40618.0</v>
      </c>
      <c r="C196" s="29" t="s">
        <v>36</v>
      </c>
      <c r="D196" s="29"/>
      <c r="E196" s="31">
        <f>IF(ISNUMBER('Неочищенные данные'!D204), 'Неочищенные данные'!D204 * 1000, SUBSTITUTE((SUBSTITUTE('Неочищенные данные'!D204, " ", "")), ",", ".") * 1000)</f>
        <v>0</v>
      </c>
      <c r="F196" s="31">
        <f>IF(ISNUMBER('Неочищенные данные'!E204), 'Неочищенные данные'!E204 * 1000, SUBSTITUTE((SUBSTITUTE('Неочищенные данные'!E204, " ", "")), ",", ".") * 1000)</f>
        <v>0</v>
      </c>
      <c r="G196" s="31">
        <f>IF(ISNUMBER('Неочищенные данные'!F204), 'Неочищенные данные'!F204 * 1000, SUBSTITUTE((SUBSTITUTE('Неочищенные данные'!F204, " ", "")), ",", ".") * 1000)</f>
        <v>0</v>
      </c>
      <c r="H196" s="31">
        <f>IF(ISNUMBER('Неочищенные данные'!G204), 'Неочищенные данные'!G204 * 1000, SUBSTITUTE((SUBSTITUTE('Неочищенные данные'!G204, " ", "")), ",", ".") * 1000)</f>
        <v>0</v>
      </c>
      <c r="I196" s="31">
        <f>IF(ISNUMBER('Неочищенные данные'!H204), 'Неочищенные данные'!H204 * 1000, SUBSTITUTE((SUBSTITUTE('Неочищенные данные'!H204, " ", "")), ",", ".") * 1000)</f>
        <v>0</v>
      </c>
      <c r="J196" s="31">
        <f>IF(ISNUMBER('Неочищенные данные'!I204), 'Неочищенные данные'!I204 * 1000, SUBSTITUTE((SUBSTITUTE('Неочищенные данные'!I204, " ", "")), ",", ".") * 1000)</f>
        <v>0</v>
      </c>
      <c r="K196" s="31">
        <f>IF(ISNUMBER('Неочищенные данные'!J204), 'Неочищенные данные'!J204 * 1000, SUBSTITUTE((SUBSTITUTE('Неочищенные данные'!J204, " ", "")), ",", ".") * 1000)</f>
        <v>0</v>
      </c>
      <c r="L196" s="31">
        <f>IF(ISNUMBER('Неочищенные данные'!K204), 'Неочищенные данные'!K204 * 1000, SUBSTITUTE((SUBSTITUTE('Неочищенные данные'!K204, " ", "")), ",", ".") * 1000)</f>
        <v>0</v>
      </c>
      <c r="M196" s="31">
        <f>IF(ISNUMBER('Неочищенные данные'!L204), 'Неочищенные данные'!L204 * 1000, SUBSTITUTE((SUBSTITUTE('Неочищенные данные'!L204, " ", "")), ",", ".") * 1000)</f>
        <v>0</v>
      </c>
      <c r="N196" s="31">
        <f>IF(ISNUMBER('Неочищенные данные'!M204), 'Неочищенные данные'!M204 * 1000, SUBSTITUTE((SUBSTITUTE('Неочищенные данные'!M204, " ", "")), ",", ".") * 1000)</f>
        <v>0</v>
      </c>
      <c r="O196" s="31">
        <f>IF(ISNUMBER('Неочищенные данные'!N204), 'Неочищенные данные'!N204 * 1000, SUBSTITUTE((SUBSTITUTE('Неочищенные данные'!N204, " ", "")), ",", ".") * 1000)</f>
        <v>0</v>
      </c>
    </row>
    <row r="197" ht="15.75" hidden="1" customHeight="1">
      <c r="A197" s="29" t="s">
        <v>162</v>
      </c>
      <c r="B197" s="45">
        <v>40137.0</v>
      </c>
      <c r="C197" s="29" t="s">
        <v>36</v>
      </c>
      <c r="D197" s="29"/>
      <c r="E197" s="31">
        <f>IF(ISNUMBER('Неочищенные данные'!D205), 'Неочищенные данные'!D205 * 1000, SUBSTITUTE((SUBSTITUTE('Неочищенные данные'!D205, " ", "")), ",", ".") * 1000)</f>
        <v>0</v>
      </c>
      <c r="F197" s="31">
        <f>IF(ISNUMBER('Неочищенные данные'!E205), 'Неочищенные данные'!E205 * 1000, SUBSTITUTE((SUBSTITUTE('Неочищенные данные'!E205, " ", "")), ",", ".") * 1000)</f>
        <v>0</v>
      </c>
      <c r="G197" s="31">
        <f>IF(ISNUMBER('Неочищенные данные'!F205), 'Неочищенные данные'!F205 * 1000, SUBSTITUTE((SUBSTITUTE('Неочищенные данные'!F205, " ", "")), ",", ".") * 1000)</f>
        <v>0</v>
      </c>
      <c r="H197" s="31">
        <f>IF(ISNUMBER('Неочищенные данные'!G205), 'Неочищенные данные'!G205 * 1000, SUBSTITUTE((SUBSTITUTE('Неочищенные данные'!G205, " ", "")), ",", ".") * 1000)</f>
        <v>0</v>
      </c>
      <c r="I197" s="31">
        <f>IF(ISNUMBER('Неочищенные данные'!H205), 'Неочищенные данные'!H205 * 1000, SUBSTITUTE((SUBSTITUTE('Неочищенные данные'!H205, " ", "")), ",", ".") * 1000)</f>
        <v>0</v>
      </c>
      <c r="J197" s="31">
        <f>IF(ISNUMBER('Неочищенные данные'!I205), 'Неочищенные данные'!I205 * 1000, SUBSTITUTE((SUBSTITUTE('Неочищенные данные'!I205, " ", "")), ",", ".") * 1000)</f>
        <v>0</v>
      </c>
      <c r="K197" s="31">
        <f>IF(ISNUMBER('Неочищенные данные'!J205), 'Неочищенные данные'!J205 * 1000, SUBSTITUTE((SUBSTITUTE('Неочищенные данные'!J205, " ", "")), ",", ".") * 1000)</f>
        <v>0</v>
      </c>
      <c r="L197" s="31">
        <f>IF(ISNUMBER('Неочищенные данные'!K205), 'Неочищенные данные'!K205 * 1000, SUBSTITUTE((SUBSTITUTE('Неочищенные данные'!K205, " ", "")), ",", ".") * 1000)</f>
        <v>0</v>
      </c>
      <c r="M197" s="31">
        <f>IF(ISNUMBER('Неочищенные данные'!L205), 'Неочищенные данные'!L205 * 1000, SUBSTITUTE((SUBSTITUTE('Неочищенные данные'!L205, " ", "")), ",", ".") * 1000)</f>
        <v>0</v>
      </c>
      <c r="N197" s="31">
        <f>IF(ISNUMBER('Неочищенные данные'!M205), 'Неочищенные данные'!M205 * 1000, SUBSTITUTE((SUBSTITUTE('Неочищенные данные'!M205, " ", "")), ",", ".") * 1000)</f>
        <v>0</v>
      </c>
      <c r="O197" s="31">
        <f>IF(ISNUMBER('Неочищенные данные'!N205), 'Неочищенные данные'!N205 * 1000, SUBSTITUTE((SUBSTITUTE('Неочищенные данные'!N205, " ", "")), ",", ".") * 1000)</f>
        <v>0</v>
      </c>
    </row>
    <row r="198" ht="15.75" hidden="1" customHeight="1">
      <c r="A198" s="29" t="s">
        <v>162</v>
      </c>
      <c r="B198" s="45">
        <v>39768.0</v>
      </c>
      <c r="C198" s="29" t="s">
        <v>36</v>
      </c>
      <c r="D198" s="29"/>
      <c r="E198" s="31">
        <f>IF(ISNUMBER('Неочищенные данные'!D206), 'Неочищенные данные'!D206 * 1000, SUBSTITUTE((SUBSTITUTE('Неочищенные данные'!D206, " ", "")), ",", ".") * 1000)</f>
        <v>0</v>
      </c>
      <c r="F198" s="31">
        <f>IF(ISNUMBER('Неочищенные данные'!E206), 'Неочищенные данные'!E206 * 1000, SUBSTITUTE((SUBSTITUTE('Неочищенные данные'!E206, " ", "")), ",", ".") * 1000)</f>
        <v>0</v>
      </c>
      <c r="G198" s="31">
        <f>IF(ISNUMBER('Неочищенные данные'!F206), 'Неочищенные данные'!F206 * 1000, SUBSTITUTE((SUBSTITUTE('Неочищенные данные'!F206, " ", "")), ",", ".") * 1000)</f>
        <v>0</v>
      </c>
      <c r="H198" s="31">
        <f>IF(ISNUMBER('Неочищенные данные'!G206), 'Неочищенные данные'!G206 * 1000, SUBSTITUTE((SUBSTITUTE('Неочищенные данные'!G206, " ", "")), ",", ".") * 1000)</f>
        <v>0</v>
      </c>
      <c r="I198" s="31">
        <f>IF(ISNUMBER('Неочищенные данные'!H206), 'Неочищенные данные'!H206 * 1000, SUBSTITUTE((SUBSTITUTE('Неочищенные данные'!H206, " ", "")), ",", ".") * 1000)</f>
        <v>0</v>
      </c>
      <c r="J198" s="31">
        <f>IF(ISNUMBER('Неочищенные данные'!I206), 'Неочищенные данные'!I206 * 1000, SUBSTITUTE((SUBSTITUTE('Неочищенные данные'!I206, " ", "")), ",", ".") * 1000)</f>
        <v>0</v>
      </c>
      <c r="K198" s="31">
        <f>IF(ISNUMBER('Неочищенные данные'!J206), 'Неочищенные данные'!J206 * 1000, SUBSTITUTE((SUBSTITUTE('Неочищенные данные'!J206, " ", "")), ",", ".") * 1000)</f>
        <v>0</v>
      </c>
      <c r="L198" s="31">
        <f>IF(ISNUMBER('Неочищенные данные'!K206), 'Неочищенные данные'!K206 * 1000, SUBSTITUTE((SUBSTITUTE('Неочищенные данные'!K206, " ", "")), ",", ".") * 1000)</f>
        <v>0</v>
      </c>
      <c r="M198" s="31">
        <f>IF(ISNUMBER('Неочищенные данные'!L206), 'Неочищенные данные'!L206 * 1000, SUBSTITUTE((SUBSTITUTE('Неочищенные данные'!L206, " ", "")), ",", ".") * 1000)</f>
        <v>0</v>
      </c>
      <c r="N198" s="31">
        <f>IF(ISNUMBER('Неочищенные данные'!M206), 'Неочищенные данные'!M206 * 1000, SUBSTITUTE((SUBSTITUTE('Неочищенные данные'!M206, " ", "")), ",", ".") * 1000)</f>
        <v>0</v>
      </c>
      <c r="O198" s="31">
        <f>IF(ISNUMBER('Неочищенные данные'!N206), 'Неочищенные данные'!N206 * 1000, SUBSTITUTE((SUBSTITUTE('Неочищенные данные'!N206, " ", "")), ",", ".") * 1000)</f>
        <v>0</v>
      </c>
    </row>
    <row r="199" ht="15.75" hidden="1" customHeight="1">
      <c r="A199" s="29" t="s">
        <v>254</v>
      </c>
      <c r="B199" s="44">
        <v>42181.0</v>
      </c>
      <c r="C199" s="29" t="s">
        <v>240</v>
      </c>
      <c r="D199" s="29"/>
      <c r="E199" s="31">
        <f>IF(ISNUMBER('Неочищенные данные'!D207), 'Неочищенные данные'!D207 * 1000, SUBSTITUTE((SUBSTITUTE('Неочищенные данные'!D207, " ", "")), ",", ".") * 1000)</f>
        <v>0</v>
      </c>
      <c r="F199" s="31">
        <f>IF(ISNUMBER('Неочищенные данные'!E207), 'Неочищенные данные'!E207 * 1000, SUBSTITUTE((SUBSTITUTE('Неочищенные данные'!E207, " ", "")), ",", ".") * 1000)</f>
        <v>0</v>
      </c>
      <c r="G199" s="31">
        <f>IF(ISNUMBER('Неочищенные данные'!F207), 'Неочищенные данные'!F207 * 1000, SUBSTITUTE((SUBSTITUTE('Неочищенные данные'!F207, " ", "")), ",", ".") * 1000)</f>
        <v>0</v>
      </c>
      <c r="H199" s="31">
        <f>IF(ISNUMBER('Неочищенные данные'!G207), 'Неочищенные данные'!G207 * 1000, SUBSTITUTE((SUBSTITUTE('Неочищенные данные'!G207, " ", "")), ",", ".") * 1000)</f>
        <v>0</v>
      </c>
      <c r="I199" s="31">
        <f>IF(ISNUMBER('Неочищенные данные'!H207), 'Неочищенные данные'!H207 * 1000, SUBSTITUTE((SUBSTITUTE('Неочищенные данные'!H207, " ", "")), ",", ".") * 1000)</f>
        <v>0</v>
      </c>
      <c r="J199" s="31">
        <f>IF(ISNUMBER('Неочищенные данные'!I207), 'Неочищенные данные'!I207 * 1000, SUBSTITUTE((SUBSTITUTE('Неочищенные данные'!I207, " ", "")), ",", ".") * 1000)</f>
        <v>0</v>
      </c>
      <c r="K199" s="31">
        <f>IF(ISNUMBER('Неочищенные данные'!J207), 'Неочищенные данные'!J207 * 1000, SUBSTITUTE((SUBSTITUTE('Неочищенные данные'!J207, " ", "")), ",", ".") * 1000)</f>
        <v>0</v>
      </c>
      <c r="L199" s="31">
        <f>IF(ISNUMBER('Неочищенные данные'!K207), 'Неочищенные данные'!K207 * 1000, SUBSTITUTE((SUBSTITUTE('Неочищенные данные'!K207, " ", "")), ",", ".") * 1000)</f>
        <v>0</v>
      </c>
      <c r="M199" s="31">
        <f>IF(ISNUMBER('Неочищенные данные'!L207), 'Неочищенные данные'!L207 * 1000, SUBSTITUTE((SUBSTITUTE('Неочищенные данные'!L207, " ", "")), ",", ".") * 1000)</f>
        <v>0</v>
      </c>
      <c r="N199" s="31">
        <f>IF(ISNUMBER('Неочищенные данные'!M207), 'Неочищенные данные'!M207 * 1000, SUBSTITUTE((SUBSTITUTE('Неочищенные данные'!M207, " ", "")), ",", ".") * 1000)</f>
        <v>0</v>
      </c>
      <c r="O199" s="31">
        <f>IF(ISNUMBER('Неочищенные данные'!N207), 'Неочищенные данные'!N207 * 1000, SUBSTITUTE((SUBSTITUTE('Неочищенные данные'!N207, " ", "")), ",", ".") * 1000)</f>
        <v>0</v>
      </c>
    </row>
    <row r="200" ht="15.75" hidden="1" customHeight="1">
      <c r="A200" s="29" t="s">
        <v>254</v>
      </c>
      <c r="B200" s="44">
        <v>42181.0</v>
      </c>
      <c r="C200" s="29" t="s">
        <v>36</v>
      </c>
      <c r="D200" s="29"/>
      <c r="E200" s="31">
        <f>IF(ISNUMBER('Неочищенные данные'!D208), 'Неочищенные данные'!D208 * 1000, SUBSTITUTE((SUBSTITUTE('Неочищенные данные'!D208, " ", "")), ",", ".") * 1000)</f>
        <v>0</v>
      </c>
      <c r="F200" s="31">
        <f>IF(ISNUMBER('Неочищенные данные'!E208), 'Неочищенные данные'!E208 * 1000, SUBSTITUTE((SUBSTITUTE('Неочищенные данные'!E208, " ", "")), ",", ".") * 1000)</f>
        <v>0</v>
      </c>
      <c r="G200" s="31">
        <f>IF(ISNUMBER('Неочищенные данные'!F208), 'Неочищенные данные'!F208 * 1000, SUBSTITUTE((SUBSTITUTE('Неочищенные данные'!F208, " ", "")), ",", ".") * 1000)</f>
        <v>0</v>
      </c>
      <c r="H200" s="31">
        <f>IF(ISNUMBER('Неочищенные данные'!G208), 'Неочищенные данные'!G208 * 1000, SUBSTITUTE((SUBSTITUTE('Неочищенные данные'!G208, " ", "")), ",", ".") * 1000)</f>
        <v>0</v>
      </c>
      <c r="I200" s="31">
        <f>IF(ISNUMBER('Неочищенные данные'!H208), 'Неочищенные данные'!H208 * 1000, SUBSTITUTE((SUBSTITUTE('Неочищенные данные'!H208, " ", "")), ",", ".") * 1000)</f>
        <v>0</v>
      </c>
      <c r="J200" s="31">
        <f>IF(ISNUMBER('Неочищенные данные'!I208), 'Неочищенные данные'!I208 * 1000, SUBSTITUTE((SUBSTITUTE('Неочищенные данные'!I208, " ", "")), ",", ".") * 1000)</f>
        <v>0</v>
      </c>
      <c r="K200" s="31">
        <f>IF(ISNUMBER('Неочищенные данные'!J208), 'Неочищенные данные'!J208 * 1000, SUBSTITUTE((SUBSTITUTE('Неочищенные данные'!J208, " ", "")), ",", ".") * 1000)</f>
        <v>0</v>
      </c>
      <c r="L200" s="31">
        <f>IF(ISNUMBER('Неочищенные данные'!K208), 'Неочищенные данные'!K208 * 1000, SUBSTITUTE((SUBSTITUTE('Неочищенные данные'!K208, " ", "")), ",", ".") * 1000)</f>
        <v>0</v>
      </c>
      <c r="M200" s="31">
        <f>IF(ISNUMBER('Неочищенные данные'!L208), 'Неочищенные данные'!L208 * 1000, SUBSTITUTE((SUBSTITUTE('Неочищенные данные'!L208, " ", "")), ",", ".") * 1000)</f>
        <v>0</v>
      </c>
      <c r="N200" s="31">
        <f>IF(ISNUMBER('Неочищенные данные'!M208), 'Неочищенные данные'!M208 * 1000, SUBSTITUTE((SUBSTITUTE('Неочищенные данные'!M208, " ", "")), ",", ".") * 1000)</f>
        <v>0</v>
      </c>
      <c r="O200" s="31">
        <f>IF(ISNUMBER('Неочищенные данные'!N208), 'Неочищенные данные'!N208 * 1000, SUBSTITUTE((SUBSTITUTE('Неочищенные данные'!N208, " ", "")), ",", ".") * 1000)</f>
        <v>0</v>
      </c>
    </row>
    <row r="201" ht="15.75" hidden="1" customHeight="1">
      <c r="A201" s="29" t="s">
        <v>254</v>
      </c>
      <c r="B201" s="44">
        <v>42079.0</v>
      </c>
      <c r="C201" s="29" t="s">
        <v>36</v>
      </c>
      <c r="D201" s="29"/>
      <c r="E201" s="31">
        <f>IF(ISNUMBER('Неочищенные данные'!D209), 'Неочищенные данные'!D209 * 1000, SUBSTITUTE((SUBSTITUTE('Неочищенные данные'!D209, " ", "")), ",", ".") * 1000)</f>
        <v>0</v>
      </c>
      <c r="F201" s="31">
        <f>IF(ISNUMBER('Неочищенные данные'!E209), 'Неочищенные данные'!E209 * 1000, SUBSTITUTE((SUBSTITUTE('Неочищенные данные'!E209, " ", "")), ",", ".") * 1000)</f>
        <v>0</v>
      </c>
      <c r="G201" s="31">
        <f>IF(ISNUMBER('Неочищенные данные'!F209), 'Неочищенные данные'!F209 * 1000, SUBSTITUTE((SUBSTITUTE('Неочищенные данные'!F209, " ", "")), ",", ".") * 1000)</f>
        <v>0</v>
      </c>
      <c r="H201" s="31">
        <f>IF(ISNUMBER('Неочищенные данные'!G209), 'Неочищенные данные'!G209 * 1000, SUBSTITUTE((SUBSTITUTE('Неочищенные данные'!G209, " ", "")), ",", ".") * 1000)</f>
        <v>0</v>
      </c>
      <c r="I201" s="31">
        <f>IF(ISNUMBER('Неочищенные данные'!H209), 'Неочищенные данные'!H209 * 1000, SUBSTITUTE((SUBSTITUTE('Неочищенные данные'!H209, " ", "")), ",", ".") * 1000)</f>
        <v>0</v>
      </c>
      <c r="J201" s="31">
        <f>IF(ISNUMBER('Неочищенные данные'!I209), 'Неочищенные данные'!I209 * 1000, SUBSTITUTE((SUBSTITUTE('Неочищенные данные'!I209, " ", "")), ",", ".") * 1000)</f>
        <v>0</v>
      </c>
      <c r="K201" s="31">
        <f>IF(ISNUMBER('Неочищенные данные'!J209), 'Неочищенные данные'!J209 * 1000, SUBSTITUTE((SUBSTITUTE('Неочищенные данные'!J209, " ", "")), ",", ".") * 1000)</f>
        <v>0</v>
      </c>
      <c r="L201" s="31">
        <f>IF(ISNUMBER('Неочищенные данные'!K209), 'Неочищенные данные'!K209 * 1000, SUBSTITUTE((SUBSTITUTE('Неочищенные данные'!K209, " ", "")), ",", ".") * 1000)</f>
        <v>0</v>
      </c>
      <c r="M201" s="31">
        <f>IF(ISNUMBER('Неочищенные данные'!L209), 'Неочищенные данные'!L209 * 1000, SUBSTITUTE((SUBSTITUTE('Неочищенные данные'!L209, " ", "")), ",", ".") * 1000)</f>
        <v>0</v>
      </c>
      <c r="N201" s="31">
        <f>IF(ISNUMBER('Неочищенные данные'!M209), 'Неочищенные данные'!M209 * 1000, SUBSTITUTE((SUBSTITUTE('Неочищенные данные'!M209, " ", "")), ",", ".") * 1000)</f>
        <v>0</v>
      </c>
      <c r="O201" s="31">
        <f>IF(ISNUMBER('Неочищенные данные'!N209), 'Неочищенные данные'!N209 * 1000, SUBSTITUTE((SUBSTITUTE('Неочищенные данные'!N209, " ", "")), ",", ".") * 1000)</f>
        <v>0</v>
      </c>
    </row>
    <row r="202" ht="15.75" hidden="1" customHeight="1">
      <c r="A202" s="29" t="s">
        <v>255</v>
      </c>
      <c r="B202" s="44">
        <v>40204.0</v>
      </c>
      <c r="C202" s="29" t="s">
        <v>240</v>
      </c>
      <c r="D202" s="29"/>
      <c r="E202" s="31">
        <f>IF(ISNUMBER('Неочищенные данные'!D210), 'Неочищенные данные'!D210 * 1000, SUBSTITUTE((SUBSTITUTE('Неочищенные данные'!D210, " ", "")), ",", ".") * 1000)</f>
        <v>0</v>
      </c>
      <c r="F202" s="31">
        <f>IF(ISNUMBER('Неочищенные данные'!E210), 'Неочищенные данные'!E210 * 1000, SUBSTITUTE((SUBSTITUTE('Неочищенные данные'!E210, " ", "")), ",", ".") * 1000)</f>
        <v>0</v>
      </c>
      <c r="G202" s="31">
        <f>IF(ISNUMBER('Неочищенные данные'!F210), 'Неочищенные данные'!F210 * 1000, SUBSTITUTE((SUBSTITUTE('Неочищенные данные'!F210, " ", "")), ",", ".") * 1000)</f>
        <v>0</v>
      </c>
      <c r="H202" s="31">
        <f>IF(ISNUMBER('Неочищенные данные'!G210), 'Неочищенные данные'!G210 * 1000, SUBSTITUTE((SUBSTITUTE('Неочищенные данные'!G210, " ", "")), ",", ".") * 1000)</f>
        <v>0</v>
      </c>
      <c r="I202" s="31">
        <f>IF(ISNUMBER('Неочищенные данные'!H210), 'Неочищенные данные'!H210 * 1000, SUBSTITUTE((SUBSTITUTE('Неочищенные данные'!H210, " ", "")), ",", ".") * 1000)</f>
        <v>0</v>
      </c>
      <c r="J202" s="31">
        <f>IF(ISNUMBER('Неочищенные данные'!I210), 'Неочищенные данные'!I210 * 1000, SUBSTITUTE((SUBSTITUTE('Неочищенные данные'!I210, " ", "")), ",", ".") * 1000)</f>
        <v>0</v>
      </c>
      <c r="K202" s="31">
        <f>IF(ISNUMBER('Неочищенные данные'!J210), 'Неочищенные данные'!J210 * 1000, SUBSTITUTE((SUBSTITUTE('Неочищенные данные'!J210, " ", "")), ",", ".") * 1000)</f>
        <v>0</v>
      </c>
      <c r="L202" s="31">
        <f>IF(ISNUMBER('Неочищенные данные'!K210), 'Неочищенные данные'!K210 * 1000, SUBSTITUTE((SUBSTITUTE('Неочищенные данные'!K210, " ", "")), ",", ".") * 1000)</f>
        <v>0</v>
      </c>
      <c r="M202" s="31">
        <f>IF(ISNUMBER('Неочищенные данные'!L210), 'Неочищенные данные'!L210 * 1000, SUBSTITUTE((SUBSTITUTE('Неочищенные данные'!L210, " ", "")), ",", ".") * 1000)</f>
        <v>0</v>
      </c>
      <c r="N202" s="31">
        <f>IF(ISNUMBER('Неочищенные данные'!M210), 'Неочищенные данные'!M210 * 1000, SUBSTITUTE((SUBSTITUTE('Неочищенные данные'!M210, " ", "")), ",", ".") * 1000)</f>
        <v>0</v>
      </c>
      <c r="O202" s="31">
        <f>IF(ISNUMBER('Неочищенные данные'!N210), 'Неочищенные данные'!N210 * 1000, SUBSTITUTE((SUBSTITUTE('Неочищенные данные'!N210, " ", "")), ",", ".") * 1000)</f>
        <v>0</v>
      </c>
    </row>
    <row r="203" ht="15.75" hidden="1" customHeight="1">
      <c r="A203" s="29" t="s">
        <v>255</v>
      </c>
      <c r="B203" s="45">
        <v>39768.0</v>
      </c>
      <c r="C203" s="29" t="s">
        <v>243</v>
      </c>
      <c r="D203" s="29"/>
      <c r="E203" s="31">
        <f>IF(ISNUMBER('Неочищенные данные'!D211), 'Неочищенные данные'!D211 * 1000, SUBSTITUTE((SUBSTITUTE('Неочищенные данные'!D211, " ", "")), ",", ".") * 1000)</f>
        <v>0</v>
      </c>
      <c r="F203" s="31">
        <f>IF(ISNUMBER('Неочищенные данные'!E211), 'Неочищенные данные'!E211 * 1000, SUBSTITUTE((SUBSTITUTE('Неочищенные данные'!E211, " ", "")), ",", ".") * 1000)</f>
        <v>0</v>
      </c>
      <c r="G203" s="31">
        <f>IF(ISNUMBER('Неочищенные данные'!F211), 'Неочищенные данные'!F211 * 1000, SUBSTITUTE((SUBSTITUTE('Неочищенные данные'!F211, " ", "")), ",", ".") * 1000)</f>
        <v>0</v>
      </c>
      <c r="H203" s="31">
        <f>IF(ISNUMBER('Неочищенные данные'!G211), 'Неочищенные данные'!G211 * 1000, SUBSTITUTE((SUBSTITUTE('Неочищенные данные'!G211, " ", "")), ",", ".") * 1000)</f>
        <v>0</v>
      </c>
      <c r="I203" s="31">
        <f>IF(ISNUMBER('Неочищенные данные'!H211), 'Неочищенные данные'!H211 * 1000, SUBSTITUTE((SUBSTITUTE('Неочищенные данные'!H211, " ", "")), ",", ".") * 1000)</f>
        <v>0</v>
      </c>
      <c r="J203" s="31">
        <f>IF(ISNUMBER('Неочищенные данные'!I211), 'Неочищенные данные'!I211 * 1000, SUBSTITUTE((SUBSTITUTE('Неочищенные данные'!I211, " ", "")), ",", ".") * 1000)</f>
        <v>0</v>
      </c>
      <c r="K203" s="31">
        <f>IF(ISNUMBER('Неочищенные данные'!J211), 'Неочищенные данные'!J211 * 1000, SUBSTITUTE((SUBSTITUTE('Неочищенные данные'!J211, " ", "")), ",", ".") * 1000)</f>
        <v>0</v>
      </c>
      <c r="L203" s="31">
        <f>IF(ISNUMBER('Неочищенные данные'!K211), 'Неочищенные данные'!K211 * 1000, SUBSTITUTE((SUBSTITUTE('Неочищенные данные'!K211, " ", "")), ",", ".") * 1000)</f>
        <v>0</v>
      </c>
      <c r="M203" s="31">
        <f>IF(ISNUMBER('Неочищенные данные'!L211), 'Неочищенные данные'!L211 * 1000, SUBSTITUTE((SUBSTITUTE('Неочищенные данные'!L211, " ", "")), ",", ".") * 1000)</f>
        <v>0</v>
      </c>
      <c r="N203" s="31">
        <f>IF(ISNUMBER('Неочищенные данные'!M211), 'Неочищенные данные'!M211 * 1000, SUBSTITUTE((SUBSTITUTE('Неочищенные данные'!M211, " ", "")), ",", ".") * 1000)</f>
        <v>0</v>
      </c>
      <c r="O203" s="31">
        <f>IF(ISNUMBER('Неочищенные данные'!N211), 'Неочищенные данные'!N211 * 1000, SUBSTITUTE((SUBSTITUTE('Неочищенные данные'!N211, " ", "")), ",", ".") * 1000)</f>
        <v>0</v>
      </c>
    </row>
    <row r="204" ht="15.75" customHeight="1">
      <c r="A204" s="29" t="s">
        <v>165</v>
      </c>
      <c r="B204" s="33">
        <v>42949.0</v>
      </c>
      <c r="C204" s="29" t="s">
        <v>166</v>
      </c>
      <c r="D204" s="29">
        <f>IFNA(VLOOKUP(C204, 'Рейтинг'!$A$2:$C$22, 3, FALSE), VLOOKUP(C204, 'Рейтинг'!$B$2:$C$22, 2, FALSE))</f>
        <v>0.007</v>
      </c>
      <c r="E204" s="31">
        <f>IF(ISNUMBER('Неочищенные данные'!D213), 'Неочищенные данные'!D213 * 1000, SUBSTITUTE((SUBSTITUTE('Неочищенные данные'!D213, " ", "")), ",", ".") * 1000)</f>
        <v>177838000</v>
      </c>
      <c r="F204" s="31">
        <f>IF(ISNUMBER('Неочищенные данные'!E213), 'Неочищенные данные'!E213 * 1000, SUBSTITUTE((SUBSTITUTE('Неочищенные данные'!E213, " ", "")), ",", ".") * 1000)</f>
        <v>1819557000</v>
      </c>
      <c r="G204" s="31">
        <f>IF(ISNUMBER('Неочищенные данные'!F213), 'Неочищенные данные'!F213 * 1000, SUBSTITUTE((SUBSTITUTE('Неочищенные данные'!F213, " ", "")), ",", ".") * 1000)</f>
        <v>2015110000</v>
      </c>
      <c r="H204" s="31">
        <f>IF(ISNUMBER('Неочищенные данные'!G213), 'Неочищенные данные'!G213 * 1000, SUBSTITUTE((SUBSTITUTE('Неочищенные данные'!G213, " ", "")), ",", ".") * 1000)</f>
        <v>0</v>
      </c>
      <c r="I204" s="31">
        <f>IF(ISNUMBER('Неочищенные данные'!H213), 'Неочищенные данные'!H213 * 1000, SUBSTITUTE((SUBSTITUTE('Неочищенные данные'!H213, " ", "")), ",", ".") * 1000)</f>
        <v>204000</v>
      </c>
      <c r="J204" s="31">
        <f>IF(ISNUMBER('Неочищенные данные'!I213), 'Неочищенные данные'!I213 * 1000, SUBSTITUTE((SUBSTITUTE('Неочищенные данные'!I213, " ", "")), ",", ".") * 1000)</f>
        <v>1560029000</v>
      </c>
      <c r="K204" s="31">
        <f>IF(ISNUMBER('Неочищенные данные'!J213), 'Неочищенные данные'!J213 * 1000, SUBSTITUTE((SUBSTITUTE('Неочищенные данные'!J213, " ", "")), ",", ".") * 1000)</f>
        <v>1557447000</v>
      </c>
      <c r="L204" s="31">
        <f>IF(ISNUMBER('Неочищенные данные'!K213), 'Неочищенные данные'!K213 * 1000, SUBSTITUTE((SUBSTITUTE('Неочищенные данные'!K213, " ", "")), ",", ".") * 1000)</f>
        <v>455081000</v>
      </c>
      <c r="M204" s="31">
        <f>IF(ISNUMBER('Неочищенные данные'!L213), 'Неочищенные данные'!L213 * 1000, SUBSTITUTE((SUBSTITUTE('Неочищенные данные'!L213, " ", "")), ",", ".") * 1000)</f>
        <v>29993000</v>
      </c>
      <c r="N204" s="31">
        <f>IF(ISNUMBER('Неочищенные данные'!M213), 'Неочищенные данные'!M213 * 1000, SUBSTITUTE((SUBSTITUTE('Неочищенные данные'!M213, " ", "")), ",", ".") * 1000)</f>
        <v>25915000</v>
      </c>
      <c r="O204" s="31">
        <f>IF(ISNUMBER('Неочищенные данные'!N213), 'Неочищенные данные'!N213 * 1000, SUBSTITUTE((SUBSTITUTE('Неочищенные данные'!N213, " ", "")), ",", ".") * 1000)</f>
        <v>52927000</v>
      </c>
      <c r="P204" s="1">
        <f>VLOOKUP(YEAR(B204), 'ИПЦ ГКС'!$B$5:$D$34, 3, TRUE)</f>
        <v>2.51</v>
      </c>
      <c r="Q204" s="32">
        <f>VLOOKUP(B204, RUONIA!A211:B2676, 2, FALSE)</f>
        <v>8.7</v>
      </c>
      <c r="R204" s="1">
        <f>VLOOKUP(B204, Treasury!$D$1:$G$3498, 2, FALSE)</f>
        <v>1.36</v>
      </c>
      <c r="S204" s="1">
        <f>VLOOKUP(B204, Treasury!$D$1:$G$3498, 3, FALSE)</f>
        <v>1.82</v>
      </c>
      <c r="T204" s="1">
        <f>VLOOKUP(B204, Treasury!$D$1:$G$3498, 4, FALSE)</f>
        <v>2.27</v>
      </c>
      <c r="U204" s="1">
        <f>VLOOKUP(B204, 'OFZ Yield'!$A:$M, 5, FALSE)</f>
        <v>8</v>
      </c>
      <c r="V204" s="1">
        <f>VLOOKUP(B204, 'OFZ Yield'!$A:$M, 7, FALSE)</f>
        <v>8.03</v>
      </c>
      <c r="W204" s="1">
        <f>VLOOKUP(B204, 'OFZ Yield'!$A:$M, 9, FALSE)</f>
        <v>7.91</v>
      </c>
      <c r="X204" s="1" t="str">
        <f>VLOOKUP(B204, IMOEX!$A$1:$B$3284, 2, FALSE)</f>
        <v>1.965,48</v>
      </c>
      <c r="Y204" s="1">
        <f t="shared" ref="Y204:Y207" si="22">M204 / L204</f>
        <v>0.06590694843</v>
      </c>
      <c r="Z204" s="1">
        <f t="shared" ref="Z204:Z207" si="23">J204 / L204</f>
        <v>3.428024901</v>
      </c>
      <c r="AA204" s="1">
        <f>IFNA(VLOOKUP(A204, 'Неочищенные данные'!A213:AI647, 35, False), 0)</f>
        <v>0</v>
      </c>
      <c r="AB204" s="1">
        <f t="shared" ref="AB204:AB207" si="24">IF(NOT(H204 = 0), 1, 0)</f>
        <v>0</v>
      </c>
    </row>
    <row r="205" ht="15.75" customHeight="1">
      <c r="A205" s="29" t="s">
        <v>165</v>
      </c>
      <c r="B205" s="33">
        <v>42759.0</v>
      </c>
      <c r="C205" s="29" t="s">
        <v>38</v>
      </c>
      <c r="D205" s="29">
        <f>IFNA(VLOOKUP(C205, 'Рейтинг'!$A$2:$C$22, 3, FALSE), VLOOKUP(C205, 'Рейтинг'!$B$2:$C$22, 2, FALSE))</f>
        <v>0.007</v>
      </c>
      <c r="E205" s="31">
        <f>IF(ISNUMBER('Неочищенные данные'!D214), 'Неочищенные данные'!D214 * 1000, SUBSTITUTE((SUBSTITUTE('Неочищенные данные'!D214, " ", "")), ",", ".") * 1000)</f>
        <v>461909000</v>
      </c>
      <c r="F205" s="31">
        <f>IF(ISNUMBER('Неочищенные данные'!E214), 'Неочищенные данные'!E214 * 1000, SUBSTITUTE((SUBSTITUTE('Неочищенные данные'!E214, " ", "")), ",", ".") * 1000)</f>
        <v>1387707000</v>
      </c>
      <c r="G205" s="31">
        <f>IF(ISNUMBER('Неочищенные данные'!F214), 'Неочищенные данные'!F214 * 1000, SUBSTITUTE((SUBSTITUTE('Неочищенные данные'!F214, " ", "")), ",", ".") * 1000)</f>
        <v>1853148000</v>
      </c>
      <c r="H205" s="31">
        <f>IF(ISNUMBER('Неочищенные данные'!G214), 'Неочищенные данные'!G214 * 1000, SUBSTITUTE((SUBSTITUTE('Неочищенные данные'!G214, " ", "")), ",", ".") * 1000)</f>
        <v>0</v>
      </c>
      <c r="I205" s="31">
        <f>IF(ISNUMBER('Неочищенные данные'!H214), 'Неочищенные данные'!H214 * 1000, SUBSTITUTE((SUBSTITUTE('Неочищенные данные'!H214, " ", "")), ",", ".") * 1000)</f>
        <v>349000</v>
      </c>
      <c r="J205" s="31">
        <f>IF(ISNUMBER('Неочищенные данные'!I214), 'Неочищенные данные'!I214 * 1000, SUBSTITUTE((SUBSTITUTE('Неочищенные данные'!I214, " ", "")), ",", ".") * 1000)</f>
        <v>1515630000</v>
      </c>
      <c r="K205" s="31">
        <f>IF(ISNUMBER('Неочищенные данные'!J214), 'Неочищенные данные'!J214 * 1000, SUBSTITUTE((SUBSTITUTE('Неочищенные данные'!J214, " ", "")), ",", ".") * 1000)</f>
        <v>1507477000</v>
      </c>
      <c r="L205" s="31">
        <f>IF(ISNUMBER('Неочищенные данные'!K214), 'Неочищенные данные'!K214 * 1000, SUBSTITUTE((SUBSTITUTE('Неочищенные данные'!K214, " ", "")), ",", ".") * 1000)</f>
        <v>337518000</v>
      </c>
      <c r="M205" s="31">
        <f>IF(ISNUMBER('Неочищенные данные'!L214), 'Неочищенные данные'!L214 * 1000, SUBSTITUTE((SUBSTITUTE('Неочищенные данные'!L214, " ", "")), ",", ".") * 1000)</f>
        <v>149556000</v>
      </c>
      <c r="N205" s="31">
        <f>IF(ISNUMBER('Неочищенные данные'!M214), 'Неочищенные данные'!M214 * 1000, SUBSTITUTE((SUBSTITUTE('Неочищенные данные'!M214, " ", "")), ",", ".") * 1000)</f>
        <v>0</v>
      </c>
      <c r="O205" s="31">
        <f>IF(ISNUMBER('Неочищенные данные'!N214), 'Неочищенные данные'!N214 * 1000, SUBSTITUTE((SUBSTITUTE('Неочищенные данные'!N214, " ", "")), ",", ".") * 1000)</f>
        <v>0</v>
      </c>
      <c r="P205" s="1">
        <f>VLOOKUP(YEAR(B205), 'ИПЦ ГКС'!$B$5:$D$34, 3, TRUE)</f>
        <v>2.51</v>
      </c>
      <c r="Q205" s="32">
        <f>VLOOKUP(B205, RUONIA!A212:B2677, 2, FALSE)</f>
        <v>9.82</v>
      </c>
      <c r="R205" s="1">
        <f>VLOOKUP(B205, Treasury!$D$1:$G$3498, 2, FALSE)</f>
        <v>1.21</v>
      </c>
      <c r="S205" s="1">
        <f>VLOOKUP(B205, Treasury!$D$1:$G$3498, 3, FALSE)</f>
        <v>1.94</v>
      </c>
      <c r="T205" s="1">
        <f>VLOOKUP(B205, Treasury!$D$1:$G$3498, 4, FALSE)</f>
        <v>2.47</v>
      </c>
      <c r="U205" s="1">
        <f>VLOOKUP(B205, 'OFZ Yield'!$A:$M, 5, FALSE)</f>
        <v>8.33</v>
      </c>
      <c r="V205" s="1">
        <f>VLOOKUP(B205, 'OFZ Yield'!$A:$M, 7, FALSE)</f>
        <v>7.99</v>
      </c>
      <c r="W205" s="1">
        <f>VLOOKUP(B205, 'OFZ Yield'!$A:$M, 9, FALSE)</f>
        <v>8.03</v>
      </c>
      <c r="X205" s="1" t="str">
        <f>VLOOKUP(B205, IMOEX!$A$1:$B$3284, 2, FALSE)</f>
        <v>2.174,59</v>
      </c>
      <c r="Y205" s="1">
        <f t="shared" si="22"/>
        <v>0.4431052566</v>
      </c>
      <c r="Z205" s="1">
        <f t="shared" si="23"/>
        <v>4.490516061</v>
      </c>
      <c r="AA205" s="1">
        <f>IFNA(VLOOKUP(A205, 'Неочищенные данные'!A214:AI648, 35, False), 0)</f>
        <v>0</v>
      </c>
      <c r="AB205" s="1">
        <f t="shared" si="24"/>
        <v>0</v>
      </c>
    </row>
    <row r="206" ht="15.75" customHeight="1">
      <c r="A206" s="29" t="s">
        <v>165</v>
      </c>
      <c r="B206" s="33">
        <v>42144.0</v>
      </c>
      <c r="C206" s="29" t="s">
        <v>40</v>
      </c>
      <c r="D206" s="29">
        <f>IFNA(VLOOKUP(C206, 'Рейтинг'!$A$2:$C$22, 3, FALSE), VLOOKUP(C206, 'Рейтинг'!$B$2:$C$22, 2, FALSE))</f>
        <v>0.02</v>
      </c>
      <c r="E206" s="31">
        <f>IF(ISNUMBER('Неочищенные данные'!D216), 'Неочищенные данные'!D216 * 1000, SUBSTITUTE((SUBSTITUTE('Неочищенные данные'!D216, " ", "")), ",", ".") * 1000)</f>
        <v>152404000</v>
      </c>
      <c r="F206" s="31">
        <f>IF(ISNUMBER('Неочищенные данные'!E216), 'Неочищенные данные'!E216 * 1000, SUBSTITUTE((SUBSTITUTE('Неочищенные данные'!E216, " ", "")), ",", ".") * 1000)</f>
        <v>1393532000</v>
      </c>
      <c r="G206" s="31">
        <f>IF(ISNUMBER('Неочищенные данные'!F216), 'Неочищенные данные'!F216 * 1000, SUBSTITUTE((SUBSTITUTE('Неочищенные данные'!F216, " ", "")), ",", ".") * 1000)</f>
        <v>1702165000</v>
      </c>
      <c r="H206" s="31">
        <f>IF(ISNUMBER('Неочищенные данные'!G216), 'Неочищенные данные'!G216 * 1000, SUBSTITUTE((SUBSTITUTE('Неочищенные данные'!G216, " ", "")), ",", ".") * 1000)</f>
        <v>0</v>
      </c>
      <c r="I206" s="31">
        <f>IF(ISNUMBER('Неочищенные данные'!H216), 'Неочищенные данные'!H216 * 1000, SUBSTITUTE((SUBSTITUTE('Неочищенные данные'!H216, " ", "")), ",", ".") * 1000)</f>
        <v>16892000</v>
      </c>
      <c r="J206" s="31">
        <f>IF(ISNUMBER('Неочищенные данные'!I216), 'Неочищенные данные'!I216 * 1000, SUBSTITUTE((SUBSTITUTE('Неочищенные данные'!I216, " ", "")), ",", ".") * 1000)</f>
        <v>1473074000</v>
      </c>
      <c r="K206" s="31">
        <f>IF(ISNUMBER('Неочищенные данные'!J216), 'Неочищенные данные'!J216 * 1000, SUBSTITUTE((SUBSTITUTE('Неочищенные данные'!J216, " ", "")), ",", ".") * 1000)</f>
        <v>1473074000</v>
      </c>
      <c r="L206" s="31">
        <f>IF(ISNUMBER('Неочищенные данные'!K216), 'Неочищенные данные'!K216 * 1000, SUBSTITUTE((SUBSTITUTE('Неочищенные данные'!K216, " ", "")), ",", ".") * 1000)</f>
        <v>211234000</v>
      </c>
      <c r="M206" s="31">
        <f>IF(ISNUMBER('Неочищенные данные'!L216), 'Неочищенные данные'!L216 * 1000, SUBSTITUTE((SUBSTITUTE('Неочищенные данные'!L216, " ", "")), ",", ".") * 1000)</f>
        <v>-7233000</v>
      </c>
      <c r="N206" s="31">
        <f>IF(ISNUMBER('Неочищенные данные'!M216), 'Неочищенные данные'!M216 * 1000, SUBSTITUTE((SUBSTITUTE('Неочищенные данные'!M216, " ", "")), ",", ".") * 1000)</f>
        <v>0</v>
      </c>
      <c r="O206" s="31">
        <f>IF(ISNUMBER('Неочищенные данные'!N216), 'Неочищенные данные'!N216 * 1000, SUBSTITUTE((SUBSTITUTE('Неочищенные данные'!N216, " ", "")), ",", ".") * 1000)</f>
        <v>0</v>
      </c>
      <c r="P206" s="1">
        <f>VLOOKUP(YEAR(B206), 'ИПЦ ГКС'!$B$5:$D$34, 3, TRUE)</f>
        <v>12.91</v>
      </c>
      <c r="Q206" s="32">
        <f>VLOOKUP(B206, RUONIA!A214:B2679, 2, FALSE)</f>
        <v>12.43</v>
      </c>
      <c r="R206" s="1">
        <f>VLOOKUP(B206, Treasury!$D$1:$G$3498, 2, FALSE)</f>
        <v>0.6</v>
      </c>
      <c r="S206" s="1">
        <f>VLOOKUP(B206, Treasury!$D$1:$G$3498, 3, FALSE)</f>
        <v>1.57</v>
      </c>
      <c r="T206" s="1">
        <f>VLOOKUP(B206, Treasury!$D$1:$G$3498, 4, FALSE)</f>
        <v>2.26</v>
      </c>
      <c r="U206" s="1">
        <f>VLOOKUP(B206, 'OFZ Yield'!$A:$M, 5, FALSE)</f>
        <v>10.64</v>
      </c>
      <c r="V206" s="1">
        <f>VLOOKUP(B206, 'OFZ Yield'!$A:$M, 7, FALSE)</f>
        <v>10.7</v>
      </c>
      <c r="W206" s="1">
        <f>VLOOKUP(B206, 'OFZ Yield'!$A:$M, 9, FALSE)</f>
        <v>10.64</v>
      </c>
      <c r="X206" s="1" t="str">
        <f>VLOOKUP(B206, IMOEX!$A$1:$B$3284, 2, FALSE)</f>
        <v>1.636,86</v>
      </c>
      <c r="Y206" s="1">
        <f t="shared" si="22"/>
        <v>-0.0342416467</v>
      </c>
      <c r="Z206" s="1">
        <f t="shared" si="23"/>
        <v>6.973659543</v>
      </c>
      <c r="AA206" s="1">
        <f>IFNA(VLOOKUP(A206, 'Неочищенные данные'!A216:AI650, 35, False), 0)</f>
        <v>0</v>
      </c>
      <c r="AB206" s="1">
        <f t="shared" si="24"/>
        <v>0</v>
      </c>
    </row>
    <row r="207" ht="15.75" customHeight="1">
      <c r="A207" s="29" t="s">
        <v>165</v>
      </c>
      <c r="B207" s="33">
        <v>41750.0</v>
      </c>
      <c r="C207" s="29" t="s">
        <v>40</v>
      </c>
      <c r="D207" s="29">
        <f>IFNA(VLOOKUP(C207, 'Рейтинг'!$A$2:$C$22, 3, FALSE), VLOOKUP(C207, 'Рейтинг'!$B$2:$C$22, 2, FALSE))</f>
        <v>0.02</v>
      </c>
      <c r="E207" s="31">
        <f>IF(ISNUMBER('Неочищенные данные'!D217), 'Неочищенные данные'!D217 * 1000, SUBSTITUTE((SUBSTITUTE('Неочищенные данные'!D217, " ", "")), ",", ".") * 1000)</f>
        <v>132520000</v>
      </c>
      <c r="F207" s="31">
        <f>IF(ISNUMBER('Неочищенные данные'!E217), 'Неочищенные данные'!E217 * 1000, SUBSTITUTE((SUBSTITUTE('Неочищенные данные'!E217, " ", "")), ",", ".") * 1000)</f>
        <v>1339860000</v>
      </c>
      <c r="G207" s="31">
        <f>IF(ISNUMBER('Неочищенные данные'!F217), 'Неочищенные данные'!F217 * 1000, SUBSTITUTE((SUBSTITUTE('Неочищенные данные'!F217, " ", "")), ",", ".") * 1000)</f>
        <v>1618402000</v>
      </c>
      <c r="H207" s="31">
        <f>IF(ISNUMBER('Неочищенные данные'!G217), 'Неочищенные данные'!G217 * 1000, SUBSTITUTE((SUBSTITUTE('Неочищенные данные'!G217, " ", "")), ",", ".") * 1000)</f>
        <v>0</v>
      </c>
      <c r="I207" s="31">
        <f>IF(ISNUMBER('Неочищенные данные'!H217), 'Неочищенные данные'!H217 * 1000, SUBSTITUTE((SUBSTITUTE('Неочищенные данные'!H217, " ", "")), ",", ".") * 1000)</f>
        <v>11104000</v>
      </c>
      <c r="J207" s="31">
        <f>IF(ISNUMBER('Неочищенные данные'!I217), 'Неочищенные данные'!I217 * 1000, SUBSTITUTE((SUBSTITUTE('Неочищенные данные'!I217, " ", "")), ",", ".") * 1000)</f>
        <v>1484912000</v>
      </c>
      <c r="K207" s="31">
        <f>IF(ISNUMBER('Неочищенные данные'!J217), 'Неочищенные данные'!J217 * 1000, SUBSTITUTE((SUBSTITUTE('Неочищенные данные'!J217, " ", "")), ",", ".") * 1000)</f>
        <v>1484912000</v>
      </c>
      <c r="L207" s="31">
        <f>IF(ISNUMBER('Неочищенные данные'!K217), 'Неочищенные данные'!K217 * 1000, SUBSTITUTE((SUBSTITUTE('Неочищенные данные'!K217, " ", "")), ",", ".") * 1000)</f>
        <v>122271000</v>
      </c>
      <c r="M207" s="31">
        <f>IF(ISNUMBER('Неочищенные данные'!L217), 'Неочищенные данные'!L217 * 1000, SUBSTITUTE((SUBSTITUTE('Неочищенные данные'!L217, " ", "")), ",", ".") * 1000)</f>
        <v>98242000</v>
      </c>
      <c r="N207" s="31">
        <f>IF(ISNUMBER('Неочищенные данные'!M217), 'Неочищенные данные'!M217 * 1000, SUBSTITUTE((SUBSTITUTE('Неочищенные данные'!M217, " ", "")), ",", ".") * 1000)</f>
        <v>0</v>
      </c>
      <c r="O207" s="31">
        <f>IF(ISNUMBER('Неочищенные данные'!N217), 'Неочищенные данные'!N217 * 1000, SUBSTITUTE((SUBSTITUTE('Неочищенные данные'!N217, " ", "")), ",", ".") * 1000)</f>
        <v>0</v>
      </c>
      <c r="P207" s="1">
        <f>VLOOKUP(YEAR(B207), 'ИПЦ ГКС'!$B$5:$D$34, 3, TRUE)</f>
        <v>11.35</v>
      </c>
      <c r="Q207" s="32">
        <f>VLOOKUP(B207, RUONIA!A215:B2680, 2, FALSE)</f>
        <v>7.9</v>
      </c>
      <c r="R207" s="1">
        <f>VLOOKUP(B207, Treasury!$D$1:$G$3498, 2, FALSE)</f>
        <v>0.42</v>
      </c>
      <c r="S207" s="1">
        <f>VLOOKUP(B207, Treasury!$D$1:$G$3498, 3, FALSE)</f>
        <v>1.74</v>
      </c>
      <c r="T207" s="1">
        <f>VLOOKUP(B207, Treasury!$D$1:$G$3498, 4, FALSE)</f>
        <v>2.73</v>
      </c>
      <c r="U207" s="1">
        <f>VLOOKUP(B207, 'OFZ Yield'!$A:$M, 5, FALSE)</f>
        <v>7.39</v>
      </c>
      <c r="V207" s="1">
        <f>VLOOKUP(B207, 'OFZ Yield'!$A:$M, 7, FALSE)</f>
        <v>8.26</v>
      </c>
      <c r="W207" s="1">
        <f>VLOOKUP(B207, 'OFZ Yield'!$A:$M, 9, FALSE)</f>
        <v>8.88</v>
      </c>
      <c r="X207" s="1" t="str">
        <f>VLOOKUP(B207, IMOEX!$A$1:$B$3284, 2, FALSE)</f>
        <v>1.345,04</v>
      </c>
      <c r="Y207" s="1">
        <f t="shared" si="22"/>
        <v>0.8034775212</v>
      </c>
      <c r="Z207" s="1">
        <f t="shared" si="23"/>
        <v>12.14443327</v>
      </c>
      <c r="AA207" s="1">
        <f>IFNA(VLOOKUP(A207, 'Неочищенные данные'!A217:AI651, 35, False), 0)</f>
        <v>0</v>
      </c>
      <c r="AB207" s="1">
        <f t="shared" si="24"/>
        <v>0</v>
      </c>
    </row>
    <row r="208" ht="15.75" hidden="1" customHeight="1">
      <c r="A208" s="29" t="s">
        <v>256</v>
      </c>
      <c r="B208" s="45">
        <v>43039.0</v>
      </c>
      <c r="C208" s="29" t="s">
        <v>59</v>
      </c>
      <c r="D208" s="29"/>
      <c r="E208" s="31">
        <f>IF(ISNUMBER('Неочищенные данные'!D219), 'Неочищенные данные'!D219 * 1000, SUBSTITUTE((SUBSTITUTE('Неочищенные данные'!D219, " ", "")), ",", ".") * 1000)</f>
        <v>0</v>
      </c>
      <c r="F208" s="31">
        <f>IF(ISNUMBER('Неочищенные данные'!E219), 'Неочищенные данные'!E219 * 1000, SUBSTITUTE((SUBSTITUTE('Неочищенные данные'!E219, " ", "")), ",", ".") * 1000)</f>
        <v>0</v>
      </c>
      <c r="G208" s="31">
        <f>IF(ISNUMBER('Неочищенные данные'!F219), 'Неочищенные данные'!F219 * 1000, SUBSTITUTE((SUBSTITUTE('Неочищенные данные'!F219, " ", "")), ",", ".") * 1000)</f>
        <v>0</v>
      </c>
      <c r="H208" s="31">
        <f>IF(ISNUMBER('Неочищенные данные'!G219), 'Неочищенные данные'!G219 * 1000, SUBSTITUTE((SUBSTITUTE('Неочищенные данные'!G219, " ", "")), ",", ".") * 1000)</f>
        <v>0</v>
      </c>
      <c r="I208" s="31">
        <f>IF(ISNUMBER('Неочищенные данные'!H219), 'Неочищенные данные'!H219 * 1000, SUBSTITUTE((SUBSTITUTE('Неочищенные данные'!H219, " ", "")), ",", ".") * 1000)</f>
        <v>0</v>
      </c>
      <c r="J208" s="31">
        <f>IF(ISNUMBER('Неочищенные данные'!I219), 'Неочищенные данные'!I219 * 1000, SUBSTITUTE((SUBSTITUTE('Неочищенные данные'!I219, " ", "")), ",", ".") * 1000)</f>
        <v>0</v>
      </c>
      <c r="K208" s="31">
        <f>IF(ISNUMBER('Неочищенные данные'!J219), 'Неочищенные данные'!J219 * 1000, SUBSTITUTE((SUBSTITUTE('Неочищенные данные'!J219, " ", "")), ",", ".") * 1000)</f>
        <v>0</v>
      </c>
      <c r="L208" s="31">
        <f>IF(ISNUMBER('Неочищенные данные'!K219), 'Неочищенные данные'!K219 * 1000, SUBSTITUTE((SUBSTITUTE('Неочищенные данные'!K219, " ", "")), ",", ".") * 1000)</f>
        <v>0</v>
      </c>
      <c r="M208" s="31">
        <f>IF(ISNUMBER('Неочищенные данные'!L219), 'Неочищенные данные'!L219 * 1000, SUBSTITUTE((SUBSTITUTE('Неочищенные данные'!L219, " ", "")), ",", ".") * 1000)</f>
        <v>0</v>
      </c>
      <c r="N208" s="31">
        <f>IF(ISNUMBER('Неочищенные данные'!M219), 'Неочищенные данные'!M219 * 1000, SUBSTITUTE((SUBSTITUTE('Неочищенные данные'!M219, " ", "")), ",", ".") * 1000)</f>
        <v>0</v>
      </c>
      <c r="O208" s="31">
        <f>IF(ISNUMBER('Неочищенные данные'!N219), 'Неочищенные данные'!N219 * 1000, SUBSTITUTE((SUBSTITUTE('Неочищенные данные'!N219, " ", "")), ",", ".") * 1000)</f>
        <v>0</v>
      </c>
    </row>
    <row r="209" ht="15.75" hidden="1" customHeight="1">
      <c r="A209" s="29" t="s">
        <v>256</v>
      </c>
      <c r="B209" s="44">
        <v>42930.0</v>
      </c>
      <c r="C209" s="29" t="s">
        <v>59</v>
      </c>
      <c r="D209" s="29"/>
      <c r="E209" s="31">
        <f>IF(ISNUMBER('Неочищенные данные'!D220), 'Неочищенные данные'!D220 * 1000, SUBSTITUTE((SUBSTITUTE('Неочищенные данные'!D220, " ", "")), ",", ".") * 1000)</f>
        <v>0</v>
      </c>
      <c r="F209" s="31">
        <f>IF(ISNUMBER('Неочищенные данные'!E220), 'Неочищенные данные'!E220 * 1000, SUBSTITUTE((SUBSTITUTE('Неочищенные данные'!E220, " ", "")), ",", ".") * 1000)</f>
        <v>0</v>
      </c>
      <c r="G209" s="31">
        <f>IF(ISNUMBER('Неочищенные данные'!F220), 'Неочищенные данные'!F220 * 1000, SUBSTITUTE((SUBSTITUTE('Неочищенные данные'!F220, " ", "")), ",", ".") * 1000)</f>
        <v>0</v>
      </c>
      <c r="H209" s="31">
        <f>IF(ISNUMBER('Неочищенные данные'!G220), 'Неочищенные данные'!G220 * 1000, SUBSTITUTE((SUBSTITUTE('Неочищенные данные'!G220, " ", "")), ",", ".") * 1000)</f>
        <v>0</v>
      </c>
      <c r="I209" s="31">
        <f>IF(ISNUMBER('Неочищенные данные'!H220), 'Неочищенные данные'!H220 * 1000, SUBSTITUTE((SUBSTITUTE('Неочищенные данные'!H220, " ", "")), ",", ".") * 1000)</f>
        <v>0</v>
      </c>
      <c r="J209" s="31">
        <f>IF(ISNUMBER('Неочищенные данные'!I220), 'Неочищенные данные'!I220 * 1000, SUBSTITUTE((SUBSTITUTE('Неочищенные данные'!I220, " ", "")), ",", ".") * 1000)</f>
        <v>0</v>
      </c>
      <c r="K209" s="31">
        <f>IF(ISNUMBER('Неочищенные данные'!J220), 'Неочищенные данные'!J220 * 1000, SUBSTITUTE((SUBSTITUTE('Неочищенные данные'!J220, " ", "")), ",", ".") * 1000)</f>
        <v>0</v>
      </c>
      <c r="L209" s="31">
        <f>IF(ISNUMBER('Неочищенные данные'!K220), 'Неочищенные данные'!K220 * 1000, SUBSTITUTE((SUBSTITUTE('Неочищенные данные'!K220, " ", "")), ",", ".") * 1000)</f>
        <v>0</v>
      </c>
      <c r="M209" s="31">
        <f>IF(ISNUMBER('Неочищенные данные'!L220), 'Неочищенные данные'!L220 * 1000, SUBSTITUTE((SUBSTITUTE('Неочищенные данные'!L220, " ", "")), ",", ".") * 1000)</f>
        <v>0</v>
      </c>
      <c r="N209" s="31">
        <f>IF(ISNUMBER('Неочищенные данные'!M220), 'Неочищенные данные'!M220 * 1000, SUBSTITUTE((SUBSTITUTE('Неочищенные данные'!M220, " ", "")), ",", ".") * 1000)</f>
        <v>0</v>
      </c>
      <c r="O209" s="31">
        <f>IF(ISNUMBER('Неочищенные данные'!N220), 'Неочищенные данные'!N220 * 1000, SUBSTITUTE((SUBSTITUTE('Неочищенные данные'!N220, " ", "")), ",", ".") * 1000)</f>
        <v>0</v>
      </c>
    </row>
    <row r="210" ht="15.75" hidden="1" customHeight="1">
      <c r="A210" s="29" t="s">
        <v>256</v>
      </c>
      <c r="B210" s="45">
        <v>42662.0</v>
      </c>
      <c r="C210" s="29" t="s">
        <v>36</v>
      </c>
      <c r="D210" s="29"/>
      <c r="E210" s="31">
        <f>IF(ISNUMBER('Неочищенные данные'!D221), 'Неочищенные данные'!D221 * 1000, SUBSTITUTE((SUBSTITUTE('Неочищенные данные'!D221, " ", "")), ",", ".") * 1000)</f>
        <v>0</v>
      </c>
      <c r="F210" s="31">
        <f>IF(ISNUMBER('Неочищенные данные'!E221), 'Неочищенные данные'!E221 * 1000, SUBSTITUTE((SUBSTITUTE('Неочищенные данные'!E221, " ", "")), ",", ".") * 1000)</f>
        <v>0</v>
      </c>
      <c r="G210" s="31">
        <f>IF(ISNUMBER('Неочищенные данные'!F221), 'Неочищенные данные'!F221 * 1000, SUBSTITUTE((SUBSTITUTE('Неочищенные данные'!F221, " ", "")), ",", ".") * 1000)</f>
        <v>0</v>
      </c>
      <c r="H210" s="31">
        <f>IF(ISNUMBER('Неочищенные данные'!G221), 'Неочищенные данные'!G221 * 1000, SUBSTITUTE((SUBSTITUTE('Неочищенные данные'!G221, " ", "")), ",", ".") * 1000)</f>
        <v>0</v>
      </c>
      <c r="I210" s="31">
        <f>IF(ISNUMBER('Неочищенные данные'!H221), 'Неочищенные данные'!H221 * 1000, SUBSTITUTE((SUBSTITUTE('Неочищенные данные'!H221, " ", "")), ",", ".") * 1000)</f>
        <v>0</v>
      </c>
      <c r="J210" s="31">
        <f>IF(ISNUMBER('Неочищенные данные'!I221), 'Неочищенные данные'!I221 * 1000, SUBSTITUTE((SUBSTITUTE('Неочищенные данные'!I221, " ", "")), ",", ".") * 1000)</f>
        <v>0</v>
      </c>
      <c r="K210" s="31">
        <f>IF(ISNUMBER('Неочищенные данные'!J221), 'Неочищенные данные'!J221 * 1000, SUBSTITUTE((SUBSTITUTE('Неочищенные данные'!J221, " ", "")), ",", ".") * 1000)</f>
        <v>0</v>
      </c>
      <c r="L210" s="31">
        <f>IF(ISNUMBER('Неочищенные данные'!K221), 'Неочищенные данные'!K221 * 1000, SUBSTITUTE((SUBSTITUTE('Неочищенные данные'!K221, " ", "")), ",", ".") * 1000)</f>
        <v>0</v>
      </c>
      <c r="M210" s="31">
        <f>IF(ISNUMBER('Неочищенные данные'!L221), 'Неочищенные данные'!L221 * 1000, SUBSTITUTE((SUBSTITUTE('Неочищенные данные'!L221, " ", "")), ",", ".") * 1000)</f>
        <v>0</v>
      </c>
      <c r="N210" s="31">
        <f>IF(ISNUMBER('Неочищенные данные'!M221), 'Неочищенные данные'!M221 * 1000, SUBSTITUTE((SUBSTITUTE('Неочищенные данные'!M221, " ", "")), ",", ".") * 1000)</f>
        <v>0</v>
      </c>
      <c r="O210" s="31">
        <f>IF(ISNUMBER('Неочищенные данные'!N221), 'Неочищенные данные'!N221 * 1000, SUBSTITUTE((SUBSTITUTE('Неочищенные данные'!N221, " ", "")), ",", ".") * 1000)</f>
        <v>0</v>
      </c>
    </row>
    <row r="211" ht="15.75" hidden="1" customHeight="1">
      <c r="A211" s="29" t="s">
        <v>256</v>
      </c>
      <c r="B211" s="45">
        <v>42348.0</v>
      </c>
      <c r="C211" s="29" t="s">
        <v>36</v>
      </c>
      <c r="D211" s="29"/>
      <c r="E211" s="31">
        <f>IF(ISNUMBER('Неочищенные данные'!D222), 'Неочищенные данные'!D222 * 1000, SUBSTITUTE((SUBSTITUTE('Неочищенные данные'!D222, " ", "")), ",", ".") * 1000)</f>
        <v>0</v>
      </c>
      <c r="F211" s="31">
        <f>IF(ISNUMBER('Неочищенные данные'!E222), 'Неочищенные данные'!E222 * 1000, SUBSTITUTE((SUBSTITUTE('Неочищенные данные'!E222, " ", "")), ",", ".") * 1000)</f>
        <v>0</v>
      </c>
      <c r="G211" s="31">
        <f>IF(ISNUMBER('Неочищенные данные'!F222), 'Неочищенные данные'!F222 * 1000, SUBSTITUTE((SUBSTITUTE('Неочищенные данные'!F222, " ", "")), ",", ".") * 1000)</f>
        <v>0</v>
      </c>
      <c r="H211" s="31">
        <f>IF(ISNUMBER('Неочищенные данные'!G222), 'Неочищенные данные'!G222 * 1000, SUBSTITUTE((SUBSTITUTE('Неочищенные данные'!G222, " ", "")), ",", ".") * 1000)</f>
        <v>0</v>
      </c>
      <c r="I211" s="31">
        <f>IF(ISNUMBER('Неочищенные данные'!H222), 'Неочищенные данные'!H222 * 1000, SUBSTITUTE((SUBSTITUTE('Неочищенные данные'!H222, " ", "")), ",", ".") * 1000)</f>
        <v>0</v>
      </c>
      <c r="J211" s="31">
        <f>IF(ISNUMBER('Неочищенные данные'!I222), 'Неочищенные данные'!I222 * 1000, SUBSTITUTE((SUBSTITUTE('Неочищенные данные'!I222, " ", "")), ",", ".") * 1000)</f>
        <v>0</v>
      </c>
      <c r="K211" s="31">
        <f>IF(ISNUMBER('Неочищенные данные'!J222), 'Неочищенные данные'!J222 * 1000, SUBSTITUTE((SUBSTITUTE('Неочищенные данные'!J222, " ", "")), ",", ".") * 1000)</f>
        <v>0</v>
      </c>
      <c r="L211" s="31">
        <f>IF(ISNUMBER('Неочищенные данные'!K222), 'Неочищенные данные'!K222 * 1000, SUBSTITUTE((SUBSTITUTE('Неочищенные данные'!K222, " ", "")), ",", ".") * 1000)</f>
        <v>0</v>
      </c>
      <c r="M211" s="31">
        <f>IF(ISNUMBER('Неочищенные данные'!L222), 'Неочищенные данные'!L222 * 1000, SUBSTITUTE((SUBSTITUTE('Неочищенные данные'!L222, " ", "")), ",", ".") * 1000)</f>
        <v>0</v>
      </c>
      <c r="N211" s="31">
        <f>IF(ISNUMBER('Неочищенные данные'!M222), 'Неочищенные данные'!M222 * 1000, SUBSTITUTE((SUBSTITUTE('Неочищенные данные'!M222, " ", "")), ",", ".") * 1000)</f>
        <v>0</v>
      </c>
      <c r="O211" s="31">
        <f>IF(ISNUMBER('Неочищенные данные'!N222), 'Неочищенные данные'!N222 * 1000, SUBSTITUTE((SUBSTITUTE('Неочищенные данные'!N222, " ", "")), ",", ".") * 1000)</f>
        <v>0</v>
      </c>
    </row>
    <row r="212" ht="15.75" hidden="1" customHeight="1">
      <c r="A212" s="29" t="s">
        <v>256</v>
      </c>
      <c r="B212" s="45">
        <v>41990.0</v>
      </c>
      <c r="C212" s="29" t="s">
        <v>36</v>
      </c>
      <c r="D212" s="29"/>
      <c r="E212" s="31">
        <f>IF(ISNUMBER('Неочищенные данные'!D223), 'Неочищенные данные'!D223 * 1000, SUBSTITUTE((SUBSTITUTE('Неочищенные данные'!D223, " ", "")), ",", ".") * 1000)</f>
        <v>0</v>
      </c>
      <c r="F212" s="31">
        <f>IF(ISNUMBER('Неочищенные данные'!E223), 'Неочищенные данные'!E223 * 1000, SUBSTITUTE((SUBSTITUTE('Неочищенные данные'!E223, " ", "")), ",", ".") * 1000)</f>
        <v>0</v>
      </c>
      <c r="G212" s="31">
        <f>IF(ISNUMBER('Неочищенные данные'!F223), 'Неочищенные данные'!F223 * 1000, SUBSTITUTE((SUBSTITUTE('Неочищенные данные'!F223, " ", "")), ",", ".") * 1000)</f>
        <v>0</v>
      </c>
      <c r="H212" s="31">
        <f>IF(ISNUMBER('Неочищенные данные'!G223), 'Неочищенные данные'!G223 * 1000, SUBSTITUTE((SUBSTITUTE('Неочищенные данные'!G223, " ", "")), ",", ".") * 1000)</f>
        <v>0</v>
      </c>
      <c r="I212" s="31">
        <f>IF(ISNUMBER('Неочищенные данные'!H223), 'Неочищенные данные'!H223 * 1000, SUBSTITUTE((SUBSTITUTE('Неочищенные данные'!H223, " ", "")), ",", ".") * 1000)</f>
        <v>0</v>
      </c>
      <c r="J212" s="31">
        <f>IF(ISNUMBER('Неочищенные данные'!I223), 'Неочищенные данные'!I223 * 1000, SUBSTITUTE((SUBSTITUTE('Неочищенные данные'!I223, " ", "")), ",", ".") * 1000)</f>
        <v>0</v>
      </c>
      <c r="K212" s="31">
        <f>IF(ISNUMBER('Неочищенные данные'!J223), 'Неочищенные данные'!J223 * 1000, SUBSTITUTE((SUBSTITUTE('Неочищенные данные'!J223, " ", "")), ",", ".") * 1000)</f>
        <v>0</v>
      </c>
      <c r="L212" s="31">
        <f>IF(ISNUMBER('Неочищенные данные'!K223), 'Неочищенные данные'!K223 * 1000, SUBSTITUTE((SUBSTITUTE('Неочищенные данные'!K223, " ", "")), ",", ".") * 1000)</f>
        <v>0</v>
      </c>
      <c r="M212" s="31">
        <f>IF(ISNUMBER('Неочищенные данные'!L223), 'Неочищенные данные'!L223 * 1000, SUBSTITUTE((SUBSTITUTE('Неочищенные данные'!L223, " ", "")), ",", ".") * 1000)</f>
        <v>0</v>
      </c>
      <c r="N212" s="31">
        <f>IF(ISNUMBER('Неочищенные данные'!M223), 'Неочищенные данные'!M223 * 1000, SUBSTITUTE((SUBSTITUTE('Неочищенные данные'!M223, " ", "")), ",", ".") * 1000)</f>
        <v>0</v>
      </c>
      <c r="O212" s="31">
        <f>IF(ISNUMBER('Неочищенные данные'!N223), 'Неочищенные данные'!N223 * 1000, SUBSTITUTE((SUBSTITUTE('Неочищенные данные'!N223, " ", "")), ",", ".") * 1000)</f>
        <v>0</v>
      </c>
    </row>
    <row r="213" ht="15.75" hidden="1" customHeight="1">
      <c r="A213" s="29" t="s">
        <v>256</v>
      </c>
      <c r="B213" s="44">
        <v>41694.0</v>
      </c>
      <c r="C213" s="29" t="s">
        <v>36</v>
      </c>
      <c r="D213" s="29"/>
      <c r="E213" s="31">
        <f>IF(ISNUMBER('Неочищенные данные'!D224), 'Неочищенные данные'!D224 * 1000, SUBSTITUTE((SUBSTITUTE('Неочищенные данные'!D224, " ", "")), ",", ".") * 1000)</f>
        <v>0</v>
      </c>
      <c r="F213" s="31">
        <f>IF(ISNUMBER('Неочищенные данные'!E224), 'Неочищенные данные'!E224 * 1000, SUBSTITUTE((SUBSTITUTE('Неочищенные данные'!E224, " ", "")), ",", ".") * 1000)</f>
        <v>0</v>
      </c>
      <c r="G213" s="31">
        <f>IF(ISNUMBER('Неочищенные данные'!F224), 'Неочищенные данные'!F224 * 1000, SUBSTITUTE((SUBSTITUTE('Неочищенные данные'!F224, " ", "")), ",", ".") * 1000)</f>
        <v>0</v>
      </c>
      <c r="H213" s="31">
        <f>IF(ISNUMBER('Неочищенные данные'!G224), 'Неочищенные данные'!G224 * 1000, SUBSTITUTE((SUBSTITUTE('Неочищенные данные'!G224, " ", "")), ",", ".") * 1000)</f>
        <v>0</v>
      </c>
      <c r="I213" s="31">
        <f>IF(ISNUMBER('Неочищенные данные'!H224), 'Неочищенные данные'!H224 * 1000, SUBSTITUTE((SUBSTITUTE('Неочищенные данные'!H224, " ", "")), ",", ".") * 1000)</f>
        <v>0</v>
      </c>
      <c r="J213" s="31">
        <f>IF(ISNUMBER('Неочищенные данные'!I224), 'Неочищенные данные'!I224 * 1000, SUBSTITUTE((SUBSTITUTE('Неочищенные данные'!I224, " ", "")), ",", ".") * 1000)</f>
        <v>0</v>
      </c>
      <c r="K213" s="31">
        <f>IF(ISNUMBER('Неочищенные данные'!J224), 'Неочищенные данные'!J224 * 1000, SUBSTITUTE((SUBSTITUTE('Неочищенные данные'!J224, " ", "")), ",", ".") * 1000)</f>
        <v>0</v>
      </c>
      <c r="L213" s="31">
        <f>IF(ISNUMBER('Неочищенные данные'!K224), 'Неочищенные данные'!K224 * 1000, SUBSTITUTE((SUBSTITUTE('Неочищенные данные'!K224, " ", "")), ",", ".") * 1000)</f>
        <v>0</v>
      </c>
      <c r="M213" s="31">
        <f>IF(ISNUMBER('Неочищенные данные'!L224), 'Неочищенные данные'!L224 * 1000, SUBSTITUTE((SUBSTITUTE('Неочищенные данные'!L224, " ", "")), ",", ".") * 1000)</f>
        <v>0</v>
      </c>
      <c r="N213" s="31">
        <f>IF(ISNUMBER('Неочищенные данные'!M224), 'Неочищенные данные'!M224 * 1000, SUBSTITUTE((SUBSTITUTE('Неочищенные данные'!M224, " ", "")), ",", ".") * 1000)</f>
        <v>0</v>
      </c>
      <c r="O213" s="31">
        <f>IF(ISNUMBER('Неочищенные данные'!N224), 'Неочищенные данные'!N224 * 1000, SUBSTITUTE((SUBSTITUTE('Неочищенные данные'!N224, " ", "")), ",", ".") * 1000)</f>
        <v>0</v>
      </c>
    </row>
    <row r="214" ht="15.75" hidden="1" customHeight="1">
      <c r="A214" s="29" t="s">
        <v>256</v>
      </c>
      <c r="B214" s="44">
        <v>41173.0</v>
      </c>
      <c r="C214" s="29" t="s">
        <v>38</v>
      </c>
      <c r="D214" s="29"/>
      <c r="E214" s="31">
        <f>IF(ISNUMBER('Неочищенные данные'!D225), 'Неочищенные данные'!D225 * 1000, SUBSTITUTE((SUBSTITUTE('Неочищенные данные'!D225, " ", "")), ",", ".") * 1000)</f>
        <v>0</v>
      </c>
      <c r="F214" s="31">
        <f>IF(ISNUMBER('Неочищенные данные'!E225), 'Неочищенные данные'!E225 * 1000, SUBSTITUTE((SUBSTITUTE('Неочищенные данные'!E225, " ", "")), ",", ".") * 1000)</f>
        <v>0</v>
      </c>
      <c r="G214" s="31">
        <f>IF(ISNUMBER('Неочищенные данные'!F225), 'Неочищенные данные'!F225 * 1000, SUBSTITUTE((SUBSTITUTE('Неочищенные данные'!F225, " ", "")), ",", ".") * 1000)</f>
        <v>0</v>
      </c>
      <c r="H214" s="31">
        <f>IF(ISNUMBER('Неочищенные данные'!G225), 'Неочищенные данные'!G225 * 1000, SUBSTITUTE((SUBSTITUTE('Неочищенные данные'!G225, " ", "")), ",", ".") * 1000)</f>
        <v>0</v>
      </c>
      <c r="I214" s="31">
        <f>IF(ISNUMBER('Неочищенные данные'!H225), 'Неочищенные данные'!H225 * 1000, SUBSTITUTE((SUBSTITUTE('Неочищенные данные'!H225, " ", "")), ",", ".") * 1000)</f>
        <v>0</v>
      </c>
      <c r="J214" s="31">
        <f>IF(ISNUMBER('Неочищенные данные'!I225), 'Неочищенные данные'!I225 * 1000, SUBSTITUTE((SUBSTITUTE('Неочищенные данные'!I225, " ", "")), ",", ".") * 1000)</f>
        <v>0</v>
      </c>
      <c r="K214" s="31">
        <f>IF(ISNUMBER('Неочищенные данные'!J225), 'Неочищенные данные'!J225 * 1000, SUBSTITUTE((SUBSTITUTE('Неочищенные данные'!J225, " ", "")), ",", ".") * 1000)</f>
        <v>0</v>
      </c>
      <c r="L214" s="31">
        <f>IF(ISNUMBER('Неочищенные данные'!K225), 'Неочищенные данные'!K225 * 1000, SUBSTITUTE((SUBSTITUTE('Неочищенные данные'!K225, " ", "")), ",", ".") * 1000)</f>
        <v>0</v>
      </c>
      <c r="M214" s="31">
        <f>IF(ISNUMBER('Неочищенные данные'!L225), 'Неочищенные данные'!L225 * 1000, SUBSTITUTE((SUBSTITUTE('Неочищенные данные'!L225, " ", "")), ",", ".") * 1000)</f>
        <v>0</v>
      </c>
      <c r="N214" s="31">
        <f>IF(ISNUMBER('Неочищенные данные'!M225), 'Неочищенные данные'!M225 * 1000, SUBSTITUTE((SUBSTITUTE('Неочищенные данные'!M225, " ", "")), ",", ".") * 1000)</f>
        <v>0</v>
      </c>
      <c r="O214" s="31">
        <f>IF(ISNUMBER('Неочищенные данные'!N225), 'Неочищенные данные'!N225 * 1000, SUBSTITUTE((SUBSTITUTE('Неочищенные данные'!N225, " ", "")), ",", ".") * 1000)</f>
        <v>0</v>
      </c>
    </row>
    <row r="215" ht="15.75" hidden="1" customHeight="1">
      <c r="A215" s="29" t="s">
        <v>256</v>
      </c>
      <c r="B215" s="45">
        <v>40843.0</v>
      </c>
      <c r="C215" s="29" t="s">
        <v>40</v>
      </c>
      <c r="D215" s="29"/>
      <c r="E215" s="31">
        <f>IF(ISNUMBER('Неочищенные данные'!D226), 'Неочищенные данные'!D226 * 1000, SUBSTITUTE((SUBSTITUTE('Неочищенные данные'!D226, " ", "")), ",", ".") * 1000)</f>
        <v>0</v>
      </c>
      <c r="F215" s="31">
        <f>IF(ISNUMBER('Неочищенные данные'!E226), 'Неочищенные данные'!E226 * 1000, SUBSTITUTE((SUBSTITUTE('Неочищенные данные'!E226, " ", "")), ",", ".") * 1000)</f>
        <v>0</v>
      </c>
      <c r="G215" s="31">
        <f>IF(ISNUMBER('Неочищенные данные'!F226), 'Неочищенные данные'!F226 * 1000, SUBSTITUTE((SUBSTITUTE('Неочищенные данные'!F226, " ", "")), ",", ".") * 1000)</f>
        <v>0</v>
      </c>
      <c r="H215" s="31">
        <f>IF(ISNUMBER('Неочищенные данные'!G226), 'Неочищенные данные'!G226 * 1000, SUBSTITUTE((SUBSTITUTE('Неочищенные данные'!G226, " ", "")), ",", ".") * 1000)</f>
        <v>0</v>
      </c>
      <c r="I215" s="31">
        <f>IF(ISNUMBER('Неочищенные данные'!H226), 'Неочищенные данные'!H226 * 1000, SUBSTITUTE((SUBSTITUTE('Неочищенные данные'!H226, " ", "")), ",", ".") * 1000)</f>
        <v>0</v>
      </c>
      <c r="J215" s="31">
        <f>IF(ISNUMBER('Неочищенные данные'!I226), 'Неочищенные данные'!I226 * 1000, SUBSTITUTE((SUBSTITUTE('Неочищенные данные'!I226, " ", "")), ",", ".") * 1000)</f>
        <v>0</v>
      </c>
      <c r="K215" s="31">
        <f>IF(ISNUMBER('Неочищенные данные'!J226), 'Неочищенные данные'!J226 * 1000, SUBSTITUTE((SUBSTITUTE('Неочищенные данные'!J226, " ", "")), ",", ".") * 1000)</f>
        <v>0</v>
      </c>
      <c r="L215" s="31">
        <f>IF(ISNUMBER('Неочищенные данные'!K226), 'Неочищенные данные'!K226 * 1000, SUBSTITUTE((SUBSTITUTE('Неочищенные данные'!K226, " ", "")), ",", ".") * 1000)</f>
        <v>0</v>
      </c>
      <c r="M215" s="31">
        <f>IF(ISNUMBER('Неочищенные данные'!L226), 'Неочищенные данные'!L226 * 1000, SUBSTITUTE((SUBSTITUTE('Неочищенные данные'!L226, " ", "")), ",", ".") * 1000)</f>
        <v>0</v>
      </c>
      <c r="N215" s="31">
        <f>IF(ISNUMBER('Неочищенные данные'!M226), 'Неочищенные данные'!M226 * 1000, SUBSTITUTE((SUBSTITUTE('Неочищенные данные'!M226, " ", "")), ",", ".") * 1000)</f>
        <v>0</v>
      </c>
      <c r="O215" s="31">
        <f>IF(ISNUMBER('Неочищенные данные'!N226), 'Неочищенные данные'!N226 * 1000, SUBSTITUTE((SUBSTITUTE('Неочищенные данные'!N226, " ", "")), ",", ".") * 1000)</f>
        <v>0</v>
      </c>
    </row>
    <row r="216" ht="15.75" hidden="1" customHeight="1">
      <c r="A216" s="29" t="s">
        <v>256</v>
      </c>
      <c r="B216" s="45">
        <v>40834.0</v>
      </c>
      <c r="C216" s="29" t="s">
        <v>40</v>
      </c>
      <c r="D216" s="29"/>
      <c r="E216" s="31">
        <f>IF(ISNUMBER('Неочищенные данные'!D227), 'Неочищенные данные'!D227 * 1000, SUBSTITUTE((SUBSTITUTE('Неочищенные данные'!D227, " ", "")), ",", ".") * 1000)</f>
        <v>0</v>
      </c>
      <c r="F216" s="31">
        <f>IF(ISNUMBER('Неочищенные данные'!E227), 'Неочищенные данные'!E227 * 1000, SUBSTITUTE((SUBSTITUTE('Неочищенные данные'!E227, " ", "")), ",", ".") * 1000)</f>
        <v>0</v>
      </c>
      <c r="G216" s="31">
        <f>IF(ISNUMBER('Неочищенные данные'!F227), 'Неочищенные данные'!F227 * 1000, SUBSTITUTE((SUBSTITUTE('Неочищенные данные'!F227, " ", "")), ",", ".") * 1000)</f>
        <v>0</v>
      </c>
      <c r="H216" s="31">
        <f>IF(ISNUMBER('Неочищенные данные'!G227), 'Неочищенные данные'!G227 * 1000, SUBSTITUTE((SUBSTITUTE('Неочищенные данные'!G227, " ", "")), ",", ".") * 1000)</f>
        <v>0</v>
      </c>
      <c r="I216" s="31">
        <f>IF(ISNUMBER('Неочищенные данные'!H227), 'Неочищенные данные'!H227 * 1000, SUBSTITUTE((SUBSTITUTE('Неочищенные данные'!H227, " ", "")), ",", ".") * 1000)</f>
        <v>0</v>
      </c>
      <c r="J216" s="31">
        <f>IF(ISNUMBER('Неочищенные данные'!I227), 'Неочищенные данные'!I227 * 1000, SUBSTITUTE((SUBSTITUTE('Неочищенные данные'!I227, " ", "")), ",", ".") * 1000)</f>
        <v>0</v>
      </c>
      <c r="K216" s="31">
        <f>IF(ISNUMBER('Неочищенные данные'!J227), 'Неочищенные данные'!J227 * 1000, SUBSTITUTE((SUBSTITUTE('Неочищенные данные'!J227, " ", "")), ",", ".") * 1000)</f>
        <v>0</v>
      </c>
      <c r="L216" s="31">
        <f>IF(ISNUMBER('Неочищенные данные'!K227), 'Неочищенные данные'!K227 * 1000, SUBSTITUTE((SUBSTITUTE('Неочищенные данные'!K227, " ", "")), ",", ".") * 1000)</f>
        <v>0</v>
      </c>
      <c r="M216" s="31">
        <f>IF(ISNUMBER('Неочищенные данные'!L227), 'Неочищенные данные'!L227 * 1000, SUBSTITUTE((SUBSTITUTE('Неочищенные данные'!L227, " ", "")), ",", ".") * 1000)</f>
        <v>0</v>
      </c>
      <c r="N216" s="31">
        <f>IF(ISNUMBER('Неочищенные данные'!M227), 'Неочищенные данные'!M227 * 1000, SUBSTITUTE((SUBSTITUTE('Неочищенные данные'!M227, " ", "")), ",", ".") * 1000)</f>
        <v>0</v>
      </c>
      <c r="O216" s="31">
        <f>IF(ISNUMBER('Неочищенные данные'!N227), 'Неочищенные данные'!N227 * 1000, SUBSTITUTE((SUBSTITUTE('Неочищенные данные'!N227, " ", "")), ",", ".") * 1000)</f>
        <v>0</v>
      </c>
    </row>
    <row r="217" ht="15.75" hidden="1" customHeight="1">
      <c r="A217" s="29" t="s">
        <v>256</v>
      </c>
      <c r="B217" s="44">
        <v>40742.0</v>
      </c>
      <c r="C217" s="29" t="s">
        <v>40</v>
      </c>
      <c r="D217" s="29"/>
      <c r="E217" s="31">
        <f>IF(ISNUMBER('Неочищенные данные'!D228), 'Неочищенные данные'!D228 * 1000, SUBSTITUTE((SUBSTITUTE('Неочищенные данные'!D228, " ", "")), ",", ".") * 1000)</f>
        <v>0</v>
      </c>
      <c r="F217" s="31">
        <f>IF(ISNUMBER('Неочищенные данные'!E228), 'Неочищенные данные'!E228 * 1000, SUBSTITUTE((SUBSTITUTE('Неочищенные данные'!E228, " ", "")), ",", ".") * 1000)</f>
        <v>0</v>
      </c>
      <c r="G217" s="31">
        <f>IF(ISNUMBER('Неочищенные данные'!F228), 'Неочищенные данные'!F228 * 1000, SUBSTITUTE((SUBSTITUTE('Неочищенные данные'!F228, " ", "")), ",", ".") * 1000)</f>
        <v>0</v>
      </c>
      <c r="H217" s="31">
        <f>IF(ISNUMBER('Неочищенные данные'!G228), 'Неочищенные данные'!G228 * 1000, SUBSTITUTE((SUBSTITUTE('Неочищенные данные'!G228, " ", "")), ",", ".") * 1000)</f>
        <v>0</v>
      </c>
      <c r="I217" s="31">
        <f>IF(ISNUMBER('Неочищенные данные'!H228), 'Неочищенные данные'!H228 * 1000, SUBSTITUTE((SUBSTITUTE('Неочищенные данные'!H228, " ", "")), ",", ".") * 1000)</f>
        <v>0</v>
      </c>
      <c r="J217" s="31">
        <f>IF(ISNUMBER('Неочищенные данные'!I228), 'Неочищенные данные'!I228 * 1000, SUBSTITUTE((SUBSTITUTE('Неочищенные данные'!I228, " ", "")), ",", ".") * 1000)</f>
        <v>0</v>
      </c>
      <c r="K217" s="31">
        <f>IF(ISNUMBER('Неочищенные данные'!J228), 'Неочищенные данные'!J228 * 1000, SUBSTITUTE((SUBSTITUTE('Неочищенные данные'!J228, " ", "")), ",", ".") * 1000)</f>
        <v>0</v>
      </c>
      <c r="L217" s="31">
        <f>IF(ISNUMBER('Неочищенные данные'!K228), 'Неочищенные данные'!K228 * 1000, SUBSTITUTE((SUBSTITUTE('Неочищенные данные'!K228, " ", "")), ",", ".") * 1000)</f>
        <v>0</v>
      </c>
      <c r="M217" s="31">
        <f>IF(ISNUMBER('Неочищенные данные'!L228), 'Неочищенные данные'!L228 * 1000, SUBSTITUTE((SUBSTITUTE('Неочищенные данные'!L228, " ", "")), ",", ".") * 1000)</f>
        <v>0</v>
      </c>
      <c r="N217" s="31">
        <f>IF(ISNUMBER('Неочищенные данные'!M228), 'Неочищенные данные'!M228 * 1000, SUBSTITUTE((SUBSTITUTE('Неочищенные данные'!M228, " ", "")), ",", ".") * 1000)</f>
        <v>0</v>
      </c>
      <c r="O217" s="31">
        <f>IF(ISNUMBER('Неочищенные данные'!N228), 'Неочищенные данные'!N228 * 1000, SUBSTITUTE((SUBSTITUTE('Неочищенные данные'!N228, " ", "")), ",", ".") * 1000)</f>
        <v>0</v>
      </c>
    </row>
    <row r="218" ht="15.75" hidden="1" customHeight="1">
      <c r="A218" s="29" t="s">
        <v>256</v>
      </c>
      <c r="B218" s="45">
        <v>40172.0</v>
      </c>
      <c r="C218" s="29" t="s">
        <v>40</v>
      </c>
      <c r="D218" s="29"/>
      <c r="E218" s="31">
        <f>IF(ISNUMBER('Неочищенные данные'!D229), 'Неочищенные данные'!D229 * 1000, SUBSTITUTE((SUBSTITUTE('Неочищенные данные'!D229, " ", "")), ",", ".") * 1000)</f>
        <v>0</v>
      </c>
      <c r="F218" s="31">
        <f>IF(ISNUMBER('Неочищенные данные'!E229), 'Неочищенные данные'!E229 * 1000, SUBSTITUTE((SUBSTITUTE('Неочищенные данные'!E229, " ", "")), ",", ".") * 1000)</f>
        <v>0</v>
      </c>
      <c r="G218" s="31">
        <f>IF(ISNUMBER('Неочищенные данные'!F229), 'Неочищенные данные'!F229 * 1000, SUBSTITUTE((SUBSTITUTE('Неочищенные данные'!F229, " ", "")), ",", ".") * 1000)</f>
        <v>0</v>
      </c>
      <c r="H218" s="31">
        <f>IF(ISNUMBER('Неочищенные данные'!G229), 'Неочищенные данные'!G229 * 1000, SUBSTITUTE((SUBSTITUTE('Неочищенные данные'!G229, " ", "")), ",", ".") * 1000)</f>
        <v>0</v>
      </c>
      <c r="I218" s="31">
        <f>IF(ISNUMBER('Неочищенные данные'!H229), 'Неочищенные данные'!H229 * 1000, SUBSTITUTE((SUBSTITUTE('Неочищенные данные'!H229, " ", "")), ",", ".") * 1000)</f>
        <v>0</v>
      </c>
      <c r="J218" s="31">
        <f>IF(ISNUMBER('Неочищенные данные'!I229), 'Неочищенные данные'!I229 * 1000, SUBSTITUTE((SUBSTITUTE('Неочищенные данные'!I229, " ", "")), ",", ".") * 1000)</f>
        <v>0</v>
      </c>
      <c r="K218" s="31">
        <f>IF(ISNUMBER('Неочищенные данные'!J229), 'Неочищенные данные'!J229 * 1000, SUBSTITUTE((SUBSTITUTE('Неочищенные данные'!J229, " ", "")), ",", ".") * 1000)</f>
        <v>0</v>
      </c>
      <c r="L218" s="31">
        <f>IF(ISNUMBER('Неочищенные данные'!K229), 'Неочищенные данные'!K229 * 1000, SUBSTITUTE((SUBSTITUTE('Неочищенные данные'!K229, " ", "")), ",", ".") * 1000)</f>
        <v>0</v>
      </c>
      <c r="M218" s="31">
        <f>IF(ISNUMBER('Неочищенные данные'!L229), 'Неочищенные данные'!L229 * 1000, SUBSTITUTE((SUBSTITUTE('Неочищенные данные'!L229, " ", "")), ",", ".") * 1000)</f>
        <v>0</v>
      </c>
      <c r="N218" s="31">
        <f>IF(ISNUMBER('Неочищенные данные'!M229), 'Неочищенные данные'!M229 * 1000, SUBSTITUTE((SUBSTITUTE('Неочищенные данные'!M229, " ", "")), ",", ".") * 1000)</f>
        <v>0</v>
      </c>
      <c r="O218" s="31">
        <f>IF(ISNUMBER('Неочищенные данные'!N229), 'Неочищенные данные'!N229 * 1000, SUBSTITUTE((SUBSTITUTE('Неочищенные данные'!N229, " ", "")), ",", ".") * 1000)</f>
        <v>0</v>
      </c>
    </row>
    <row r="219" ht="15.75" hidden="1" customHeight="1">
      <c r="A219" s="29" t="s">
        <v>256</v>
      </c>
      <c r="B219" s="45">
        <v>39768.0</v>
      </c>
      <c r="C219" s="29" t="s">
        <v>243</v>
      </c>
      <c r="D219" s="29"/>
      <c r="E219" s="31">
        <f>IF(ISNUMBER('Неочищенные данные'!D230), 'Неочищенные данные'!D230 * 1000, SUBSTITUTE((SUBSTITUTE('Неочищенные данные'!D230, " ", "")), ",", ".") * 1000)</f>
        <v>0</v>
      </c>
      <c r="F219" s="31">
        <f>IF(ISNUMBER('Неочищенные данные'!E230), 'Неочищенные данные'!E230 * 1000, SUBSTITUTE((SUBSTITUTE('Неочищенные данные'!E230, " ", "")), ",", ".") * 1000)</f>
        <v>0</v>
      </c>
      <c r="G219" s="31">
        <f>IF(ISNUMBER('Неочищенные данные'!F230), 'Неочищенные данные'!F230 * 1000, SUBSTITUTE((SUBSTITUTE('Неочищенные данные'!F230, " ", "")), ",", ".") * 1000)</f>
        <v>0</v>
      </c>
      <c r="H219" s="31">
        <f>IF(ISNUMBER('Неочищенные данные'!G230), 'Неочищенные данные'!G230 * 1000, SUBSTITUTE((SUBSTITUTE('Неочищенные данные'!G230, " ", "")), ",", ".") * 1000)</f>
        <v>0</v>
      </c>
      <c r="I219" s="31">
        <f>IF(ISNUMBER('Неочищенные данные'!H230), 'Неочищенные данные'!H230 * 1000, SUBSTITUTE((SUBSTITUTE('Неочищенные данные'!H230, " ", "")), ",", ".") * 1000)</f>
        <v>0</v>
      </c>
      <c r="J219" s="31">
        <f>IF(ISNUMBER('Неочищенные данные'!I230), 'Неочищенные данные'!I230 * 1000, SUBSTITUTE((SUBSTITUTE('Неочищенные данные'!I230, " ", "")), ",", ".") * 1000)</f>
        <v>0</v>
      </c>
      <c r="K219" s="31">
        <f>IF(ISNUMBER('Неочищенные данные'!J230), 'Неочищенные данные'!J230 * 1000, SUBSTITUTE((SUBSTITUTE('Неочищенные данные'!J230, " ", "")), ",", ".") * 1000)</f>
        <v>0</v>
      </c>
      <c r="L219" s="31">
        <f>IF(ISNUMBER('Неочищенные данные'!K230), 'Неочищенные данные'!K230 * 1000, SUBSTITUTE((SUBSTITUTE('Неочищенные данные'!K230, " ", "")), ",", ".") * 1000)</f>
        <v>0</v>
      </c>
      <c r="M219" s="31">
        <f>IF(ISNUMBER('Неочищенные данные'!L230), 'Неочищенные данные'!L230 * 1000, SUBSTITUTE((SUBSTITUTE('Неочищенные данные'!L230, " ", "")), ",", ".") * 1000)</f>
        <v>0</v>
      </c>
      <c r="N219" s="31">
        <f>IF(ISNUMBER('Неочищенные данные'!M230), 'Неочищенные данные'!M230 * 1000, SUBSTITUTE((SUBSTITUTE('Неочищенные данные'!M230, " ", "")), ",", ".") * 1000)</f>
        <v>0</v>
      </c>
      <c r="O219" s="31">
        <f>IF(ISNUMBER('Неочищенные данные'!N230), 'Неочищенные данные'!N230 * 1000, SUBSTITUTE((SUBSTITUTE('Неочищенные данные'!N230, " ", "")), ",", ".") * 1000)</f>
        <v>0</v>
      </c>
    </row>
    <row r="220" ht="15.75" hidden="1" customHeight="1">
      <c r="A220" s="29" t="s">
        <v>257</v>
      </c>
      <c r="B220" s="44">
        <v>40204.0</v>
      </c>
      <c r="C220" s="29" t="s">
        <v>240</v>
      </c>
      <c r="D220" s="29"/>
      <c r="E220" s="31">
        <f>IF(ISNUMBER('Неочищенные данные'!D231), 'Неочищенные данные'!D231 * 1000, SUBSTITUTE((SUBSTITUTE('Неочищенные данные'!D231, " ", "")), ",", ".") * 1000)</f>
        <v>0</v>
      </c>
      <c r="F220" s="31">
        <f>IF(ISNUMBER('Неочищенные данные'!E231), 'Неочищенные данные'!E231 * 1000, SUBSTITUTE((SUBSTITUTE('Неочищенные данные'!E231, " ", "")), ",", ".") * 1000)</f>
        <v>0</v>
      </c>
      <c r="G220" s="31">
        <f>IF(ISNUMBER('Неочищенные данные'!F231), 'Неочищенные данные'!F231 * 1000, SUBSTITUTE((SUBSTITUTE('Неочищенные данные'!F231, " ", "")), ",", ".") * 1000)</f>
        <v>0</v>
      </c>
      <c r="H220" s="31">
        <f>IF(ISNUMBER('Неочищенные данные'!G231), 'Неочищенные данные'!G231 * 1000, SUBSTITUTE((SUBSTITUTE('Неочищенные данные'!G231, " ", "")), ",", ".") * 1000)</f>
        <v>0</v>
      </c>
      <c r="I220" s="31">
        <f>IF(ISNUMBER('Неочищенные данные'!H231), 'Неочищенные данные'!H231 * 1000, SUBSTITUTE((SUBSTITUTE('Неочищенные данные'!H231, " ", "")), ",", ".") * 1000)</f>
        <v>0</v>
      </c>
      <c r="J220" s="31">
        <f>IF(ISNUMBER('Неочищенные данные'!I231), 'Неочищенные данные'!I231 * 1000, SUBSTITUTE((SUBSTITUTE('Неочищенные данные'!I231, " ", "")), ",", ".") * 1000)</f>
        <v>0</v>
      </c>
      <c r="K220" s="31">
        <f>IF(ISNUMBER('Неочищенные данные'!J231), 'Неочищенные данные'!J231 * 1000, SUBSTITUTE((SUBSTITUTE('Неочищенные данные'!J231, " ", "")), ",", ".") * 1000)</f>
        <v>0</v>
      </c>
      <c r="L220" s="31">
        <f>IF(ISNUMBER('Неочищенные данные'!K231), 'Неочищенные данные'!K231 * 1000, SUBSTITUTE((SUBSTITUTE('Неочищенные данные'!K231, " ", "")), ",", ".") * 1000)</f>
        <v>0</v>
      </c>
      <c r="M220" s="31">
        <f>IF(ISNUMBER('Неочищенные данные'!L231), 'Неочищенные данные'!L231 * 1000, SUBSTITUTE((SUBSTITUTE('Неочищенные данные'!L231, " ", "")), ",", ".") * 1000)</f>
        <v>0</v>
      </c>
      <c r="N220" s="31">
        <f>IF(ISNUMBER('Неочищенные данные'!M231), 'Неочищенные данные'!M231 * 1000, SUBSTITUTE((SUBSTITUTE('Неочищенные данные'!M231, " ", "")), ",", ".") * 1000)</f>
        <v>0</v>
      </c>
      <c r="O220" s="31">
        <f>IF(ISNUMBER('Неочищенные данные'!N231), 'Неочищенные данные'!N231 * 1000, SUBSTITUTE((SUBSTITUTE('Неочищенные данные'!N231, " ", "")), ",", ".") * 1000)</f>
        <v>0</v>
      </c>
    </row>
    <row r="221" ht="15.75" hidden="1" customHeight="1">
      <c r="A221" s="29" t="s">
        <v>257</v>
      </c>
      <c r="B221" s="45">
        <v>39768.0</v>
      </c>
      <c r="C221" s="29" t="s">
        <v>69</v>
      </c>
      <c r="D221" s="29"/>
      <c r="E221" s="31">
        <f>IF(ISNUMBER('Неочищенные данные'!D232), 'Неочищенные данные'!D232 * 1000, SUBSTITUTE((SUBSTITUTE('Неочищенные данные'!D232, " ", "")), ",", ".") * 1000)</f>
        <v>0</v>
      </c>
      <c r="F221" s="31">
        <f>IF(ISNUMBER('Неочищенные данные'!E232), 'Неочищенные данные'!E232 * 1000, SUBSTITUTE((SUBSTITUTE('Неочищенные данные'!E232, " ", "")), ",", ".") * 1000)</f>
        <v>0</v>
      </c>
      <c r="G221" s="31">
        <f>IF(ISNUMBER('Неочищенные данные'!F232), 'Неочищенные данные'!F232 * 1000, SUBSTITUTE((SUBSTITUTE('Неочищенные данные'!F232, " ", "")), ",", ".") * 1000)</f>
        <v>0</v>
      </c>
      <c r="H221" s="31">
        <f>IF(ISNUMBER('Неочищенные данные'!G232), 'Неочищенные данные'!G232 * 1000, SUBSTITUTE((SUBSTITUTE('Неочищенные данные'!G232, " ", "")), ",", ".") * 1000)</f>
        <v>0</v>
      </c>
      <c r="I221" s="31">
        <f>IF(ISNUMBER('Неочищенные данные'!H232), 'Неочищенные данные'!H232 * 1000, SUBSTITUTE((SUBSTITUTE('Неочищенные данные'!H232, " ", "")), ",", ".") * 1000)</f>
        <v>0</v>
      </c>
      <c r="J221" s="31">
        <f>IF(ISNUMBER('Неочищенные данные'!I232), 'Неочищенные данные'!I232 * 1000, SUBSTITUTE((SUBSTITUTE('Неочищенные данные'!I232, " ", "")), ",", ".") * 1000)</f>
        <v>0</v>
      </c>
      <c r="K221" s="31">
        <f>IF(ISNUMBER('Неочищенные данные'!J232), 'Неочищенные данные'!J232 * 1000, SUBSTITUTE((SUBSTITUTE('Неочищенные данные'!J232, " ", "")), ",", ".") * 1000)</f>
        <v>0</v>
      </c>
      <c r="L221" s="31">
        <f>IF(ISNUMBER('Неочищенные данные'!K232), 'Неочищенные данные'!K232 * 1000, SUBSTITUTE((SUBSTITUTE('Неочищенные данные'!K232, " ", "")), ",", ".") * 1000)</f>
        <v>0</v>
      </c>
      <c r="M221" s="31">
        <f>IF(ISNUMBER('Неочищенные данные'!L232), 'Неочищенные данные'!L232 * 1000, SUBSTITUTE((SUBSTITUTE('Неочищенные данные'!L232, " ", "")), ",", ".") * 1000)</f>
        <v>0</v>
      </c>
      <c r="N221" s="31">
        <f>IF(ISNUMBER('Неочищенные данные'!M232), 'Неочищенные данные'!M232 * 1000, SUBSTITUTE((SUBSTITUTE('Неочищенные данные'!M232, " ", "")), ",", ".") * 1000)</f>
        <v>0</v>
      </c>
      <c r="O221" s="31">
        <f>IF(ISNUMBER('Неочищенные данные'!N232), 'Неочищенные данные'!N232 * 1000, SUBSTITUTE((SUBSTITUTE('Неочищенные данные'!N232, " ", "")), ",", ".") * 1000)</f>
        <v>0</v>
      </c>
    </row>
    <row r="222" ht="15.75" hidden="1" customHeight="1">
      <c r="A222" s="29" t="s">
        <v>258</v>
      </c>
      <c r="B222" s="44">
        <v>40329.0</v>
      </c>
      <c r="C222" s="29" t="s">
        <v>240</v>
      </c>
      <c r="D222" s="29"/>
      <c r="E222" s="31">
        <f>IF(ISNUMBER('Неочищенные данные'!D233), 'Неочищенные данные'!D233 * 1000, SUBSTITUTE((SUBSTITUTE('Неочищенные данные'!D233, " ", "")), ",", ".") * 1000)</f>
        <v>0</v>
      </c>
      <c r="F222" s="31">
        <f>IF(ISNUMBER('Неочищенные данные'!E233), 'Неочищенные данные'!E233 * 1000, SUBSTITUTE((SUBSTITUTE('Неочищенные данные'!E233, " ", "")), ",", ".") * 1000)</f>
        <v>0</v>
      </c>
      <c r="G222" s="31">
        <f>IF(ISNUMBER('Неочищенные данные'!F233), 'Неочищенные данные'!F233 * 1000, SUBSTITUTE((SUBSTITUTE('Неочищенные данные'!F233, " ", "")), ",", ".") * 1000)</f>
        <v>0</v>
      </c>
      <c r="H222" s="31">
        <f>IF(ISNUMBER('Неочищенные данные'!G233), 'Неочищенные данные'!G233 * 1000, SUBSTITUTE((SUBSTITUTE('Неочищенные данные'!G233, " ", "")), ",", ".") * 1000)</f>
        <v>0</v>
      </c>
      <c r="I222" s="31">
        <f>IF(ISNUMBER('Неочищенные данные'!H233), 'Неочищенные данные'!H233 * 1000, SUBSTITUTE((SUBSTITUTE('Неочищенные данные'!H233, " ", "")), ",", ".") * 1000)</f>
        <v>0</v>
      </c>
      <c r="J222" s="31">
        <f>IF(ISNUMBER('Неочищенные данные'!I233), 'Неочищенные данные'!I233 * 1000, SUBSTITUTE((SUBSTITUTE('Неочищенные данные'!I233, " ", "")), ",", ".") * 1000)</f>
        <v>0</v>
      </c>
      <c r="K222" s="31">
        <f>IF(ISNUMBER('Неочищенные данные'!J233), 'Неочищенные данные'!J233 * 1000, SUBSTITUTE((SUBSTITUTE('Неочищенные данные'!J233, " ", "")), ",", ".") * 1000)</f>
        <v>0</v>
      </c>
      <c r="L222" s="31">
        <f>IF(ISNUMBER('Неочищенные данные'!K233), 'Неочищенные данные'!K233 * 1000, SUBSTITUTE((SUBSTITUTE('Неочищенные данные'!K233, " ", "")), ",", ".") * 1000)</f>
        <v>0</v>
      </c>
      <c r="M222" s="31">
        <f>IF(ISNUMBER('Неочищенные данные'!L233), 'Неочищенные данные'!L233 * 1000, SUBSTITUTE((SUBSTITUTE('Неочищенные данные'!L233, " ", "")), ",", ".") * 1000)</f>
        <v>0</v>
      </c>
      <c r="N222" s="31">
        <f>IF(ISNUMBER('Неочищенные данные'!M233), 'Неочищенные данные'!M233 * 1000, SUBSTITUTE((SUBSTITUTE('Неочищенные данные'!M233, " ", "")), ",", ".") * 1000)</f>
        <v>0</v>
      </c>
      <c r="O222" s="31">
        <f>IF(ISNUMBER('Неочищенные данные'!N233), 'Неочищенные данные'!N233 * 1000, SUBSTITUTE((SUBSTITUTE('Неочищенные данные'!N233, " ", "")), ",", ".") * 1000)</f>
        <v>0</v>
      </c>
    </row>
    <row r="223" ht="15.75" hidden="1" customHeight="1">
      <c r="A223" s="29" t="s">
        <v>258</v>
      </c>
      <c r="B223" s="45">
        <v>39768.0</v>
      </c>
      <c r="C223" s="29" t="s">
        <v>38</v>
      </c>
      <c r="D223" s="29"/>
      <c r="E223" s="31">
        <f>IF(ISNUMBER('Неочищенные данные'!D234), 'Неочищенные данные'!D234 * 1000, SUBSTITUTE((SUBSTITUTE('Неочищенные данные'!D234, " ", "")), ",", ".") * 1000)</f>
        <v>0</v>
      </c>
      <c r="F223" s="31">
        <f>IF(ISNUMBER('Неочищенные данные'!E234), 'Неочищенные данные'!E234 * 1000, SUBSTITUTE((SUBSTITUTE('Неочищенные данные'!E234, " ", "")), ",", ".") * 1000)</f>
        <v>0</v>
      </c>
      <c r="G223" s="31">
        <f>IF(ISNUMBER('Неочищенные данные'!F234), 'Неочищенные данные'!F234 * 1000, SUBSTITUTE((SUBSTITUTE('Неочищенные данные'!F234, " ", "")), ",", ".") * 1000)</f>
        <v>0</v>
      </c>
      <c r="H223" s="31">
        <f>IF(ISNUMBER('Неочищенные данные'!G234), 'Неочищенные данные'!G234 * 1000, SUBSTITUTE((SUBSTITUTE('Неочищенные данные'!G234, " ", "")), ",", ".") * 1000)</f>
        <v>0</v>
      </c>
      <c r="I223" s="31">
        <f>IF(ISNUMBER('Неочищенные данные'!H234), 'Неочищенные данные'!H234 * 1000, SUBSTITUTE((SUBSTITUTE('Неочищенные данные'!H234, " ", "")), ",", ".") * 1000)</f>
        <v>0</v>
      </c>
      <c r="J223" s="31">
        <f>IF(ISNUMBER('Неочищенные данные'!I234), 'Неочищенные данные'!I234 * 1000, SUBSTITUTE((SUBSTITUTE('Неочищенные данные'!I234, " ", "")), ",", ".") * 1000)</f>
        <v>0</v>
      </c>
      <c r="K223" s="31">
        <f>IF(ISNUMBER('Неочищенные данные'!J234), 'Неочищенные данные'!J234 * 1000, SUBSTITUTE((SUBSTITUTE('Неочищенные данные'!J234, " ", "")), ",", ".") * 1000)</f>
        <v>0</v>
      </c>
      <c r="L223" s="31">
        <f>IF(ISNUMBER('Неочищенные данные'!K234), 'Неочищенные данные'!K234 * 1000, SUBSTITUTE((SUBSTITUTE('Неочищенные данные'!K234, " ", "")), ",", ".") * 1000)</f>
        <v>0</v>
      </c>
      <c r="M223" s="31">
        <f>IF(ISNUMBER('Неочищенные данные'!L234), 'Неочищенные данные'!L234 * 1000, SUBSTITUTE((SUBSTITUTE('Неочищенные данные'!L234, " ", "")), ",", ".") * 1000)</f>
        <v>0</v>
      </c>
      <c r="N223" s="31">
        <f>IF(ISNUMBER('Неочищенные данные'!M234), 'Неочищенные данные'!M234 * 1000, SUBSTITUTE((SUBSTITUTE('Неочищенные данные'!M234, " ", "")), ",", ".") * 1000)</f>
        <v>0</v>
      </c>
      <c r="O223" s="31">
        <f>IF(ISNUMBER('Неочищенные данные'!N234), 'Неочищенные данные'!N234 * 1000, SUBSTITUTE((SUBSTITUTE('Неочищенные данные'!N234, " ", "")), ",", ".") * 1000)</f>
        <v>0</v>
      </c>
    </row>
    <row r="224" ht="15.75" customHeight="1">
      <c r="A224" s="29" t="s">
        <v>171</v>
      </c>
      <c r="B224" s="33">
        <v>42962.0</v>
      </c>
      <c r="C224" s="29" t="s">
        <v>172</v>
      </c>
      <c r="D224" s="29">
        <f>IFNA(VLOOKUP(C224, 'Рейтинг'!$A$2:$C$22, 3, FALSE), VLOOKUP(C224, 'Рейтинг'!$B$2:$C$22, 2, FALSE))</f>
        <v>0.1</v>
      </c>
      <c r="E224" s="31">
        <f>IF(ISNUMBER('Неочищенные данные'!D236), 'Неочищенные данные'!D236 * 1000, SUBSTITUTE((SUBSTITUTE('Неочищенные данные'!D236, " ", "")), ",", ".") * 1000)</f>
        <v>25201596000</v>
      </c>
      <c r="F224" s="31">
        <f>IF(ISNUMBER('Неочищенные данные'!E236), 'Неочищенные данные'!E236 * 1000, SUBSTITUTE((SUBSTITUTE('Неочищенные данные'!E236, " ", "")), ",", ".") * 1000)</f>
        <v>249921712000</v>
      </c>
      <c r="G224" s="31">
        <f>IF(ISNUMBER('Неочищенные данные'!F236), 'Неочищенные данные'!F236 * 1000, SUBSTITUTE((SUBSTITUTE('Неочищенные данные'!F236, " ", "")), ",", ".") * 1000)</f>
        <v>293262644000</v>
      </c>
      <c r="H224" s="31">
        <f>IF(ISNUMBER('Неочищенные данные'!G236), 'Неочищенные данные'!G236 * 1000, SUBSTITUTE((SUBSTITUTE('Неочищенные данные'!G236, " ", "")), ",", ".") * 1000)</f>
        <v>0</v>
      </c>
      <c r="I224" s="31">
        <f>IF(ISNUMBER('Неочищенные данные'!H236), 'Неочищенные данные'!H236 * 1000, SUBSTITUTE((SUBSTITUTE('Неочищенные данные'!H236, " ", "")), ",", ".") * 1000)</f>
        <v>0</v>
      </c>
      <c r="J224" s="31">
        <f>IF(ISNUMBER('Неочищенные данные'!I236), 'Неочищенные данные'!I236 * 1000, SUBSTITUTE((SUBSTITUTE('Неочищенные данные'!I236, " ", "")), ",", ".") * 1000)</f>
        <v>284315019000</v>
      </c>
      <c r="K224" s="31">
        <f>IF(ISNUMBER('Неочищенные данные'!J236), 'Неочищенные данные'!J236 * 1000, SUBSTITUTE((SUBSTITUTE('Неочищенные данные'!J236, " ", "")), ",", ".") * 1000)</f>
        <v>281319887000</v>
      </c>
      <c r="L224" s="31">
        <f>IF(ISNUMBER('Неочищенные данные'!K236), 'Неочищенные данные'!K236 * 1000, SUBSTITUTE((SUBSTITUTE('Неочищенные данные'!K236, " ", "")), ",", ".") * 1000)</f>
        <v>8947625000</v>
      </c>
      <c r="M224" s="31">
        <f>IF(ISNUMBER('Неочищенные данные'!L236), 'Неочищенные данные'!L236 * 1000, SUBSTITUTE((SUBSTITUTE('Неочищенные данные'!L236, " ", "")), ",", ".") * 1000)</f>
        <v>3426275000</v>
      </c>
      <c r="N224" s="31">
        <f>IF(ISNUMBER('Неочищенные данные'!M236), 'Неочищенные данные'!M236 * 1000, SUBSTITUTE((SUBSTITUTE('Неочищенные данные'!M236, " ", "")), ",", ".") * 1000)</f>
        <v>41326660000</v>
      </c>
      <c r="O224" s="31">
        <f>IF(ISNUMBER('Неочищенные данные'!N236), 'Неочищенные данные'!N236 * 1000, SUBSTITUTE((SUBSTITUTE('Неочищенные данные'!N236, " ", "")), ",", ".") * 1000)</f>
        <v>6346461000</v>
      </c>
      <c r="P224" s="1">
        <f>VLOOKUP(YEAR(B224), 'ИПЦ ГКС'!$B$5:$D$34, 3, TRUE)</f>
        <v>2.51</v>
      </c>
      <c r="Q224" s="32">
        <f>VLOOKUP(B224, RUONIA!A234:B2699, 2, FALSE)</f>
        <v>8.33</v>
      </c>
      <c r="R224" s="1">
        <f>VLOOKUP(B224, Treasury!$D$1:$G$3498, 2, FALSE)</f>
        <v>1.35</v>
      </c>
      <c r="S224" s="1">
        <f>VLOOKUP(B224, Treasury!$D$1:$G$3498, 3, FALSE)</f>
        <v>1.83</v>
      </c>
      <c r="T224" s="1">
        <f>VLOOKUP(B224, Treasury!$D$1:$G$3498, 4, FALSE)</f>
        <v>2.27</v>
      </c>
      <c r="U224" s="1">
        <f>VLOOKUP(B224, 'OFZ Yield'!$A:$M, 5, FALSE)</f>
        <v>7.83</v>
      </c>
      <c r="V224" s="1">
        <f>VLOOKUP(B224, 'OFZ Yield'!$A:$M, 7, FALSE)</f>
        <v>7.88</v>
      </c>
      <c r="W224" s="1">
        <f>VLOOKUP(B224, 'OFZ Yield'!$A:$M, 9, FALSE)</f>
        <v>7.81</v>
      </c>
      <c r="X224" s="1" t="str">
        <f>VLOOKUP(B224, IMOEX!$A$1:$B$3284, 2, FALSE)</f>
        <v>1.950,28</v>
      </c>
      <c r="Y224" s="1">
        <f t="shared" ref="Y224:Y228" si="25">M224 / L224</f>
        <v>0.3829256367</v>
      </c>
      <c r="Z224" s="1">
        <f t="shared" ref="Z224:Z228" si="26">J224 / L224</f>
        <v>31.77547327</v>
      </c>
      <c r="AA224" s="1">
        <f>IFNA(VLOOKUP(A224, 'Неочищенные данные'!A236:AI670, 35, False), 0)</f>
        <v>1</v>
      </c>
      <c r="AB224" s="1">
        <f t="shared" ref="AB224:AB228" si="27">IF(NOT(H224 = 0), 1, 0)</f>
        <v>0</v>
      </c>
    </row>
    <row r="225" ht="15.75" customHeight="1">
      <c r="A225" s="29" t="s">
        <v>171</v>
      </c>
      <c r="B225" s="33">
        <v>42948.0</v>
      </c>
      <c r="C225" s="29" t="s">
        <v>172</v>
      </c>
      <c r="D225" s="29">
        <f>IFNA(VLOOKUP(C225, 'Рейтинг'!$A$2:$C$22, 3, FALSE), VLOOKUP(C225, 'Рейтинг'!$B$2:$C$22, 2, FALSE))</f>
        <v>0.1</v>
      </c>
      <c r="E225" s="31">
        <f>IF(ISNUMBER('Неочищенные данные'!D237), 'Неочищенные данные'!D237 * 1000, SUBSTITUTE((SUBSTITUTE('Неочищенные данные'!D237, " ", "")), ",", ".") * 1000)</f>
        <v>25201596000</v>
      </c>
      <c r="F225" s="31">
        <f>IF(ISNUMBER('Неочищенные данные'!E237), 'Неочищенные данные'!E237 * 1000, SUBSTITUTE((SUBSTITUTE('Неочищенные данные'!E237, " ", "")), ",", ".") * 1000)</f>
        <v>249921712000</v>
      </c>
      <c r="G225" s="31">
        <f>IF(ISNUMBER('Неочищенные данные'!F237), 'Неочищенные данные'!F237 * 1000, SUBSTITUTE((SUBSTITUTE('Неочищенные данные'!F237, " ", "")), ",", ".") * 1000)</f>
        <v>293262644000</v>
      </c>
      <c r="H225" s="31">
        <f>IF(ISNUMBER('Неочищенные данные'!G237), 'Неочищенные данные'!G237 * 1000, SUBSTITUTE((SUBSTITUTE('Неочищенные данные'!G237, " ", "")), ",", ".") * 1000)</f>
        <v>0</v>
      </c>
      <c r="I225" s="31">
        <f>IF(ISNUMBER('Неочищенные данные'!H237), 'Неочищенные данные'!H237 * 1000, SUBSTITUTE((SUBSTITUTE('Неочищенные данные'!H237, " ", "")), ",", ".") * 1000)</f>
        <v>0</v>
      </c>
      <c r="J225" s="31">
        <f>IF(ISNUMBER('Неочищенные данные'!I237), 'Неочищенные данные'!I237 * 1000, SUBSTITUTE((SUBSTITUTE('Неочищенные данные'!I237, " ", "")), ",", ".") * 1000)</f>
        <v>284315019000</v>
      </c>
      <c r="K225" s="31">
        <f>IF(ISNUMBER('Неочищенные данные'!J237), 'Неочищенные данные'!J237 * 1000, SUBSTITUTE((SUBSTITUTE('Неочищенные данные'!J237, " ", "")), ",", ".") * 1000)</f>
        <v>281319887000</v>
      </c>
      <c r="L225" s="31">
        <f>IF(ISNUMBER('Неочищенные данные'!K237), 'Неочищенные данные'!K237 * 1000, SUBSTITUTE((SUBSTITUTE('Неочищенные данные'!K237, " ", "")), ",", ".") * 1000)</f>
        <v>8947625000</v>
      </c>
      <c r="M225" s="31">
        <f>IF(ISNUMBER('Неочищенные данные'!L237), 'Неочищенные данные'!L237 * 1000, SUBSTITUTE((SUBSTITUTE('Неочищенные данные'!L237, " ", "")), ",", ".") * 1000)</f>
        <v>3426275000</v>
      </c>
      <c r="N225" s="31">
        <f>IF(ISNUMBER('Неочищенные данные'!M237), 'Неочищенные данные'!M237 * 1000, SUBSTITUTE((SUBSTITUTE('Неочищенные данные'!M237, " ", "")), ",", ".") * 1000)</f>
        <v>41326660000</v>
      </c>
      <c r="O225" s="31">
        <f>IF(ISNUMBER('Неочищенные данные'!N237), 'Неочищенные данные'!N237 * 1000, SUBSTITUTE((SUBSTITUTE('Неочищенные данные'!N237, " ", "")), ",", ".") * 1000)</f>
        <v>6346461000</v>
      </c>
      <c r="P225" s="1">
        <f>VLOOKUP(YEAR(B225), 'ИПЦ ГКС'!$B$5:$D$34, 3, TRUE)</f>
        <v>2.51</v>
      </c>
      <c r="Q225" s="32">
        <f>VLOOKUP(B225, RUONIA!A235:B2700, 2, FALSE)</f>
        <v>8.9</v>
      </c>
      <c r="R225" s="1">
        <f>VLOOKUP(B225, Treasury!$D$1:$G$3498, 2, FALSE)</f>
        <v>1.34</v>
      </c>
      <c r="S225" s="1">
        <f>VLOOKUP(B225, Treasury!$D$1:$G$3498, 3, FALSE)</f>
        <v>1.8</v>
      </c>
      <c r="T225" s="1">
        <f>VLOOKUP(B225, Treasury!$D$1:$G$3498, 4, FALSE)</f>
        <v>2.26</v>
      </c>
      <c r="U225" s="1">
        <f>VLOOKUP(B225, 'OFZ Yield'!$A:$M, 5, FALSE)</f>
        <v>8.02</v>
      </c>
      <c r="V225" s="1">
        <f>VLOOKUP(B225, 'OFZ Yield'!$A:$M, 7, FALSE)</f>
        <v>8.03</v>
      </c>
      <c r="W225" s="1">
        <f>VLOOKUP(B225, 'OFZ Yield'!$A:$M, 9, FALSE)</f>
        <v>7.9</v>
      </c>
      <c r="X225" s="1" t="str">
        <f>VLOOKUP(B225, IMOEX!$A$1:$B$3284, 2, FALSE)</f>
        <v>1.940,14</v>
      </c>
      <c r="Y225" s="1">
        <f t="shared" si="25"/>
        <v>0.3829256367</v>
      </c>
      <c r="Z225" s="1">
        <f t="shared" si="26"/>
        <v>31.77547327</v>
      </c>
      <c r="AA225" s="1">
        <f>IFNA(VLOOKUP(A225, 'Неочищенные данные'!A237:AI671, 35, False), 0)</f>
        <v>1</v>
      </c>
      <c r="AB225" s="1">
        <f t="shared" si="27"/>
        <v>0</v>
      </c>
    </row>
    <row r="226" ht="15.75" customHeight="1">
      <c r="A226" s="29" t="s">
        <v>171</v>
      </c>
      <c r="B226" s="33">
        <v>42734.0</v>
      </c>
      <c r="C226" s="29" t="s">
        <v>40</v>
      </c>
      <c r="D226" s="29">
        <f>IFNA(VLOOKUP(C226, 'Рейтинг'!$A$2:$C$22, 3, FALSE), VLOOKUP(C226, 'Рейтинг'!$B$2:$C$22, 2, FALSE))</f>
        <v>0.02</v>
      </c>
      <c r="E226" s="31">
        <f>IF(ISNUMBER('Неочищенные данные'!D238), 'Неочищенные данные'!D238 * 1000, SUBSTITUTE((SUBSTITUTE('Неочищенные данные'!D238, " ", "")), ",", ".") * 1000)</f>
        <v>29290999000</v>
      </c>
      <c r="F226" s="31">
        <f>IF(ISNUMBER('Неочищенные данные'!E238), 'Неочищенные данные'!E238 * 1000, SUBSTITUTE((SUBSTITUTE('Неочищенные данные'!E238, " ", "")), ",", ".") * 1000)</f>
        <v>230720025000</v>
      </c>
      <c r="G226" s="31">
        <f>IF(ISNUMBER('Неочищенные данные'!F238), 'Неочищенные данные'!F238 * 1000, SUBSTITUTE((SUBSTITUTE('Неочищенные данные'!F238, " ", "")), ",", ".") * 1000)</f>
        <v>264147662000</v>
      </c>
      <c r="H226" s="31">
        <f>IF(ISNUMBER('Неочищенные данные'!G238), 'Неочищенные данные'!G238 * 1000, SUBSTITUTE((SUBSTITUTE('Неочищенные данные'!G238, " ", "")), ",", ".") * 1000)</f>
        <v>0</v>
      </c>
      <c r="I226" s="31">
        <f>IF(ISNUMBER('Неочищенные данные'!H238), 'Неочищенные данные'!H238 * 1000, SUBSTITUTE((SUBSTITUTE('Неочищенные данные'!H238, " ", "")), ",", ".") * 1000)</f>
        <v>0</v>
      </c>
      <c r="J226" s="31">
        <f>IF(ISNUMBER('Неочищенные данные'!I238), 'Неочищенные данные'!I238 * 1000, SUBSTITUTE((SUBSTITUTE('Неочищенные данные'!I238, " ", "")), ",", ".") * 1000)</f>
        <v>259201664000</v>
      </c>
      <c r="K226" s="31">
        <f>IF(ISNUMBER('Неочищенные данные'!J238), 'Неочищенные данные'!J238 * 1000, SUBSTITUTE((SUBSTITUTE('Неочищенные данные'!J238, " ", "")), ",", ".") * 1000)</f>
        <v>257774559000</v>
      </c>
      <c r="L226" s="31">
        <f>IF(ISNUMBER('Неочищенные данные'!K238), 'Неочищенные данные'!K238 * 1000, SUBSTITUTE((SUBSTITUTE('Неочищенные данные'!K238, " ", "")), ",", ".") * 1000)</f>
        <v>4945998000</v>
      </c>
      <c r="M226" s="31">
        <f>IF(ISNUMBER('Неочищенные данные'!L238), 'Неочищенные данные'!L238 * 1000, SUBSTITUTE((SUBSTITUTE('Неочищенные данные'!L238, " ", "")), ",", ".") * 1000)</f>
        <v>3623584000</v>
      </c>
      <c r="N226" s="31">
        <f>IF(ISNUMBER('Неочищенные данные'!M238), 'Неочищенные данные'!M238 * 1000, SUBSTITUTE((SUBSTITUTE('Неочищенные данные'!M238, " ", "")), ",", ".") * 1000)</f>
        <v>31651015000</v>
      </c>
      <c r="O226" s="31">
        <f>IF(ISNUMBER('Неочищенные данные'!N238), 'Неочищенные данные'!N238 * 1000, SUBSTITUTE((SUBSTITUTE('Неочищенные данные'!N238, " ", "")), ",", ".") * 1000)</f>
        <v>24007767000</v>
      </c>
      <c r="P226" s="1">
        <f>VLOOKUP(YEAR(B226), 'ИПЦ ГКС'!$B$5:$D$34, 3, TRUE)</f>
        <v>5.39</v>
      </c>
      <c r="Q226" s="1" t="str">
        <f>VLOOKUP(B226, RUONIA!A236:B2701, 2, FALSE)</f>
        <v>#N/A</v>
      </c>
      <c r="R226" s="1">
        <f>VLOOKUP(B226, Treasury!$D$1:$G$3498, 2, FALSE)</f>
        <v>1.2</v>
      </c>
      <c r="S226" s="1">
        <f>VLOOKUP(B226, Treasury!$D$1:$G$3498, 3, FALSE)</f>
        <v>1.93</v>
      </c>
      <c r="T226" s="1">
        <f>VLOOKUP(B226, Treasury!$D$1:$G$3498, 4, FALSE)</f>
        <v>2.45</v>
      </c>
      <c r="U226" s="1">
        <f>VLOOKUP(B226, 'OFZ Yield'!$A:$M, 5, FALSE)</f>
        <v>8.45</v>
      </c>
      <c r="V226" s="1">
        <f>VLOOKUP(B226, 'OFZ Yield'!$A:$M, 7, FALSE)</f>
        <v>8.3</v>
      </c>
      <c r="W226" s="1">
        <f>VLOOKUP(B226, 'OFZ Yield'!$A:$M, 9, FALSE)</f>
        <v>8.35</v>
      </c>
      <c r="X226" s="1" t="str">
        <f>VLOOKUP(B226, IMOEX!$A$1:$B$3284, 2, FALSE)</f>
        <v>2.232,72</v>
      </c>
      <c r="Y226" s="1">
        <f t="shared" si="25"/>
        <v>0.7326294916</v>
      </c>
      <c r="Z226" s="1">
        <f t="shared" si="26"/>
        <v>52.40634226</v>
      </c>
      <c r="AA226" s="1">
        <f>IFNA(VLOOKUP(A226, 'Неочищенные данные'!A238:AI672, 35, False), 0)</f>
        <v>1</v>
      </c>
      <c r="AB226" s="1">
        <f t="shared" si="27"/>
        <v>0</v>
      </c>
    </row>
    <row r="227" ht="15.75" customHeight="1">
      <c r="A227" s="29" t="s">
        <v>171</v>
      </c>
      <c r="B227" s="33">
        <v>42537.0</v>
      </c>
      <c r="C227" s="29" t="s">
        <v>40</v>
      </c>
      <c r="D227" s="29">
        <f>IFNA(VLOOKUP(C227, 'Рейтинг'!$A$2:$C$22, 3, FALSE), VLOOKUP(C227, 'Рейтинг'!$B$2:$C$22, 2, FALSE))</f>
        <v>0.02</v>
      </c>
      <c r="E227" s="31">
        <f>IF(ISNUMBER('Неочищенные данные'!D239), 'Неочищенные данные'!D239 * 1000, SUBSTITUTE((SUBSTITUTE('Неочищенные данные'!D239, " ", "")), ",", ".") * 1000)</f>
        <v>21699563000</v>
      </c>
      <c r="F227" s="31">
        <f>IF(ISNUMBER('Неочищенные данные'!E239), 'Неочищенные данные'!E239 * 1000, SUBSTITUTE((SUBSTITUTE('Неочищенные данные'!E239, " ", "")), ",", ".") * 1000)</f>
        <v>212450219000</v>
      </c>
      <c r="G227" s="31">
        <f>IF(ISNUMBER('Неочищенные данные'!F239), 'Неочищенные данные'!F239 * 1000, SUBSTITUTE((SUBSTITUTE('Неочищенные данные'!F239, " ", "")), ",", ".") * 1000)</f>
        <v>239505075000</v>
      </c>
      <c r="H227" s="31">
        <f>IF(ISNUMBER('Неочищенные данные'!G239), 'Неочищенные данные'!G239 * 1000, SUBSTITUTE((SUBSTITUTE('Неочищенные данные'!G239, " ", "")), ",", ".") * 1000)</f>
        <v>0</v>
      </c>
      <c r="I227" s="31">
        <f>IF(ISNUMBER('Неочищенные данные'!H239), 'Неочищенные данные'!H239 * 1000, SUBSTITUTE((SUBSTITUTE('Неочищенные данные'!H239, " ", "")), ",", ".") * 1000)</f>
        <v>85598000</v>
      </c>
      <c r="J227" s="31">
        <f>IF(ISNUMBER('Неочищенные данные'!I239), 'Неочищенные данные'!I239 * 1000, SUBSTITUTE((SUBSTITUTE('Неочищенные данные'!I239, " ", "")), ",", ".") * 1000)</f>
        <v>236865561000</v>
      </c>
      <c r="K227" s="31">
        <f>IF(ISNUMBER('Неочищенные данные'!J239), 'Неочищенные данные'!J239 * 1000, SUBSTITUTE((SUBSTITUTE('Неочищенные данные'!J239, " ", "")), ",", ".") * 1000)</f>
        <v>236698884000</v>
      </c>
      <c r="L227" s="31">
        <f>IF(ISNUMBER('Неочищенные данные'!K239), 'Неочищенные данные'!K239 * 1000, SUBSTITUTE((SUBSTITUTE('Неочищенные данные'!K239, " ", "")), ",", ".") * 1000)</f>
        <v>2639514000</v>
      </c>
      <c r="M227" s="31">
        <f>IF(ISNUMBER('Неочищенные данные'!L239), 'Неочищенные данные'!L239 * 1000, SUBSTITUTE((SUBSTITUTE('Неочищенные данные'!L239, " ", "")), ",", ".") * 1000)</f>
        <v>3048267000</v>
      </c>
      <c r="N227" s="31">
        <f>IF(ISNUMBER('Неочищенные данные'!M239), 'Неочищенные данные'!M239 * 1000, SUBSTITUTE((SUBSTITUTE('Неочищенные данные'!M239, " ", "")), ",", ".") * 1000)</f>
        <v>0</v>
      </c>
      <c r="O227" s="31">
        <f>IF(ISNUMBER('Неочищенные данные'!N239), 'Неочищенные данные'!N239 * 1000, SUBSTITUTE((SUBSTITUTE('Неочищенные данные'!N239, " ", "")), ",", ".") * 1000)</f>
        <v>0</v>
      </c>
      <c r="P227" s="1">
        <f>VLOOKUP(YEAR(B227), 'ИПЦ ГКС'!$B$5:$D$34, 3, TRUE)</f>
        <v>5.39</v>
      </c>
      <c r="Q227" s="32">
        <f>VLOOKUP(B227, RUONIA!A237:B2702, 2, FALSE)</f>
        <v>10.36</v>
      </c>
      <c r="R227" s="1">
        <f>VLOOKUP(B227, Treasury!$D$1:$G$3498, 2, FALSE)</f>
        <v>0.7</v>
      </c>
      <c r="S227" s="1">
        <f>VLOOKUP(B227, Treasury!$D$1:$G$3498, 3, FALSE)</f>
        <v>1.1</v>
      </c>
      <c r="T227" s="1">
        <f>VLOOKUP(B227, Treasury!$D$1:$G$3498, 4, FALSE)</f>
        <v>1.57</v>
      </c>
      <c r="U227" s="1">
        <f>VLOOKUP(B227, 'OFZ Yield'!$A:$M, 5, FALSE)</f>
        <v>9.78</v>
      </c>
      <c r="V227" s="1">
        <f>VLOOKUP(B227, 'OFZ Yield'!$A:$M, 7, FALSE)</f>
        <v>9.22</v>
      </c>
      <c r="W227" s="1">
        <f>VLOOKUP(B227, 'OFZ Yield'!$A:$M, 9, FALSE)</f>
        <v>8.85</v>
      </c>
      <c r="X227" s="1" t="str">
        <f>VLOOKUP(B227, IMOEX!$A$1:$B$3284, 2, FALSE)</f>
        <v>1.869,78</v>
      </c>
      <c r="Y227" s="1">
        <f t="shared" si="25"/>
        <v>1.15485919</v>
      </c>
      <c r="Z227" s="1">
        <f t="shared" si="26"/>
        <v>89.73832342</v>
      </c>
      <c r="AA227" s="1">
        <f>IFNA(VLOOKUP(A227, 'Неочищенные данные'!A239:AI673, 35, False), 0)</f>
        <v>1</v>
      </c>
      <c r="AB227" s="1">
        <f t="shared" si="27"/>
        <v>0</v>
      </c>
    </row>
    <row r="228" ht="15.75" customHeight="1">
      <c r="A228" s="29" t="s">
        <v>171</v>
      </c>
      <c r="B228" s="33">
        <v>42305.0</v>
      </c>
      <c r="C228" s="29" t="s">
        <v>38</v>
      </c>
      <c r="D228" s="29">
        <f>IFNA(VLOOKUP(C228, 'Рейтинг'!$A$2:$C$22, 3, FALSE), VLOOKUP(C228, 'Рейтинг'!$B$2:$C$22, 2, FALSE))</f>
        <v>0.007</v>
      </c>
      <c r="E228" s="31">
        <f>IF(ISNUMBER('Неочищенные данные'!D240), 'Неочищенные данные'!D240 * 1000, SUBSTITUTE((SUBSTITUTE('Неочищенные данные'!D240, " ", "")), ",", ".") * 1000)</f>
        <v>23685179000</v>
      </c>
      <c r="F228" s="31">
        <f>IF(ISNUMBER('Неочищенные данные'!E240), 'Неочищенные данные'!E240 * 1000, SUBSTITUTE((SUBSTITUTE('Неочищенные данные'!E240, " ", "")), ",", ".") * 1000)</f>
        <v>0</v>
      </c>
      <c r="G228" s="31">
        <f>IF(ISNUMBER('Неочищенные данные'!F240), 'Неочищенные данные'!F240 * 1000, SUBSTITUTE((SUBSTITUTE('Неочищенные данные'!F240, " ", "")), ",", ".") * 1000)</f>
        <v>165102132000</v>
      </c>
      <c r="H228" s="31">
        <f>IF(ISNUMBER('Неочищенные данные'!G240), 'Неочищенные данные'!G240 * 1000, SUBSTITUTE((SUBSTITUTE('Неочищенные данные'!G240, " ", "")), ",", ".") * 1000)</f>
        <v>0</v>
      </c>
      <c r="I228" s="31">
        <f>IF(ISNUMBER('Неочищенные данные'!H240), 'Неочищенные данные'!H240 * 1000, SUBSTITUTE((SUBSTITUTE('Неочищенные данные'!H240, " ", "")), ",", ".") * 1000)</f>
        <v>737611000</v>
      </c>
      <c r="J228" s="31">
        <f>IF(ISNUMBER('Неочищенные данные'!I240), 'Неочищенные данные'!I240 * 1000, SUBSTITUTE((SUBSTITUTE('Неочищенные данные'!I240, " ", "")), ",", ".") * 1000)</f>
        <v>164677441000</v>
      </c>
      <c r="K228" s="31">
        <f>IF(ISNUMBER('Неочищенные данные'!J240), 'Неочищенные данные'!J240 * 1000, SUBSTITUTE((SUBSTITUTE('Неочищенные данные'!J240, " ", "")), ",", ".") * 1000)</f>
        <v>163923833000</v>
      </c>
      <c r="L228" s="31">
        <f>IF(ISNUMBER('Неочищенные данные'!K240), 'Неочищенные данные'!K240 * 1000, SUBSTITUTE((SUBSTITUTE('Неочищенные данные'!K240, " ", "")), ",", ".") * 1000)</f>
        <v>424691000</v>
      </c>
      <c r="M228" s="31">
        <f>IF(ISNUMBER('Неочищенные данные'!L240), 'Неочищенные данные'!L240 * 1000, SUBSTITUTE((SUBSTITUTE('Неочищенные данные'!L240, " ", "")), ",", ".") * 1000)</f>
        <v>9443526000</v>
      </c>
      <c r="N228" s="31">
        <f>IF(ISNUMBER('Неочищенные данные'!M240), 'Неочищенные данные'!M240 * 1000, SUBSTITUTE((SUBSTITUTE('Неочищенные данные'!M240, " ", "")), ",", ".") * 1000)</f>
        <v>0</v>
      </c>
      <c r="O228" s="31">
        <f>IF(ISNUMBER('Неочищенные данные'!N240), 'Неочищенные данные'!N240 * 1000, SUBSTITUTE((SUBSTITUTE('Неочищенные данные'!N240, " ", "")), ",", ".") * 1000)</f>
        <v>0</v>
      </c>
      <c r="P228" s="1">
        <f>VLOOKUP(YEAR(B228), 'ИПЦ ГКС'!$B$5:$D$34, 3, TRUE)</f>
        <v>12.91</v>
      </c>
      <c r="Q228" s="32">
        <f>VLOOKUP(B228, RUONIA!A238:B2703, 2, FALSE)</f>
        <v>11.42</v>
      </c>
      <c r="R228" s="1">
        <f>VLOOKUP(B228, Treasury!$D$1:$G$3498, 2, FALSE)</f>
        <v>0.73</v>
      </c>
      <c r="S228" s="1">
        <f>VLOOKUP(B228, Treasury!$D$1:$G$3498, 3, FALSE)</f>
        <v>1.47</v>
      </c>
      <c r="T228" s="1">
        <f>VLOOKUP(B228, Treasury!$D$1:$G$3498, 4, FALSE)</f>
        <v>2.1</v>
      </c>
      <c r="U228" s="1">
        <f>VLOOKUP(B228, 'OFZ Yield'!$A:$M, 5, FALSE)</f>
        <v>10.28</v>
      </c>
      <c r="V228" s="1">
        <f>VLOOKUP(B228, 'OFZ Yield'!$A:$M, 7, FALSE)</f>
        <v>10.04</v>
      </c>
      <c r="W228" s="1">
        <f>VLOOKUP(B228, 'OFZ Yield'!$A:$M, 9, FALSE)</f>
        <v>9.99</v>
      </c>
      <c r="X228" s="1" t="str">
        <f>VLOOKUP(B228, IMOEX!$A$1:$B$3284, 2, FALSE)</f>
        <v>1.726,61</v>
      </c>
      <c r="Y228" s="1">
        <f t="shared" si="25"/>
        <v>22.23622822</v>
      </c>
      <c r="Z228" s="1">
        <f t="shared" si="26"/>
        <v>387.7582548</v>
      </c>
      <c r="AA228" s="1">
        <f>IFNA(VLOOKUP(A228, 'Неочищенные данные'!A240:AI674, 35, False), 0)</f>
        <v>1</v>
      </c>
      <c r="AB228" s="1">
        <f t="shared" si="27"/>
        <v>0</v>
      </c>
    </row>
    <row r="229" ht="15.75" hidden="1" customHeight="1">
      <c r="A229" s="29" t="s">
        <v>259</v>
      </c>
      <c r="B229" s="44">
        <v>40329.0</v>
      </c>
      <c r="C229" s="29" t="s">
        <v>240</v>
      </c>
      <c r="D229" s="29"/>
      <c r="E229" s="31">
        <f>IF(ISNUMBER('Неочищенные данные'!D241), 'Неочищенные данные'!D241 * 1000, SUBSTITUTE((SUBSTITUTE('Неочищенные данные'!D241, " ", "")), ",", ".") * 1000)</f>
        <v>0</v>
      </c>
      <c r="F229" s="31">
        <f>IF(ISNUMBER('Неочищенные данные'!E241), 'Неочищенные данные'!E241 * 1000, SUBSTITUTE((SUBSTITUTE('Неочищенные данные'!E241, " ", "")), ",", ".") * 1000)</f>
        <v>0</v>
      </c>
      <c r="G229" s="31">
        <f>IF(ISNUMBER('Неочищенные данные'!F241), 'Неочищенные данные'!F241 * 1000, SUBSTITUTE((SUBSTITUTE('Неочищенные данные'!F241, " ", "")), ",", ".") * 1000)</f>
        <v>0</v>
      </c>
      <c r="H229" s="31">
        <f>IF(ISNUMBER('Неочищенные данные'!G241), 'Неочищенные данные'!G241 * 1000, SUBSTITUTE((SUBSTITUTE('Неочищенные данные'!G241, " ", "")), ",", ".") * 1000)</f>
        <v>0</v>
      </c>
      <c r="I229" s="31">
        <f>IF(ISNUMBER('Неочищенные данные'!H241), 'Неочищенные данные'!H241 * 1000, SUBSTITUTE((SUBSTITUTE('Неочищенные данные'!H241, " ", "")), ",", ".") * 1000)</f>
        <v>0</v>
      </c>
      <c r="J229" s="31">
        <f>IF(ISNUMBER('Неочищенные данные'!I241), 'Неочищенные данные'!I241 * 1000, SUBSTITUTE((SUBSTITUTE('Неочищенные данные'!I241, " ", "")), ",", ".") * 1000)</f>
        <v>0</v>
      </c>
      <c r="K229" s="31">
        <f>IF(ISNUMBER('Неочищенные данные'!J241), 'Неочищенные данные'!J241 * 1000, SUBSTITUTE((SUBSTITUTE('Неочищенные данные'!J241, " ", "")), ",", ".") * 1000)</f>
        <v>0</v>
      </c>
      <c r="L229" s="31">
        <f>IF(ISNUMBER('Неочищенные данные'!K241), 'Неочищенные данные'!K241 * 1000, SUBSTITUTE((SUBSTITUTE('Неочищенные данные'!K241, " ", "")), ",", ".") * 1000)</f>
        <v>0</v>
      </c>
      <c r="M229" s="31">
        <f>IF(ISNUMBER('Неочищенные данные'!L241), 'Неочищенные данные'!L241 * 1000, SUBSTITUTE((SUBSTITUTE('Неочищенные данные'!L241, " ", "")), ",", ".") * 1000)</f>
        <v>0</v>
      </c>
      <c r="N229" s="31">
        <f>IF(ISNUMBER('Неочищенные данные'!M241), 'Неочищенные данные'!M241 * 1000, SUBSTITUTE((SUBSTITUTE('Неочищенные данные'!M241, " ", "")), ",", ".") * 1000)</f>
        <v>0</v>
      </c>
      <c r="O229" s="31">
        <f>IF(ISNUMBER('Неочищенные данные'!N241), 'Неочищенные данные'!N241 * 1000, SUBSTITUTE((SUBSTITUTE('Неочищенные данные'!N241, " ", "")), ",", ".") * 1000)</f>
        <v>0</v>
      </c>
    </row>
    <row r="230" ht="15.75" hidden="1" customHeight="1">
      <c r="A230" s="29" t="s">
        <v>259</v>
      </c>
      <c r="B230" s="45">
        <v>39768.0</v>
      </c>
      <c r="C230" s="29" t="s">
        <v>40</v>
      </c>
      <c r="D230" s="29"/>
      <c r="E230" s="31">
        <f>IF(ISNUMBER('Неочищенные данные'!D242), 'Неочищенные данные'!D242 * 1000, SUBSTITUTE((SUBSTITUTE('Неочищенные данные'!D242, " ", "")), ",", ".") * 1000)</f>
        <v>0</v>
      </c>
      <c r="F230" s="31">
        <f>IF(ISNUMBER('Неочищенные данные'!E242), 'Неочищенные данные'!E242 * 1000, SUBSTITUTE((SUBSTITUTE('Неочищенные данные'!E242, " ", "")), ",", ".") * 1000)</f>
        <v>0</v>
      </c>
      <c r="G230" s="31">
        <f>IF(ISNUMBER('Неочищенные данные'!F242), 'Неочищенные данные'!F242 * 1000, SUBSTITUTE((SUBSTITUTE('Неочищенные данные'!F242, " ", "")), ",", ".") * 1000)</f>
        <v>0</v>
      </c>
      <c r="H230" s="31">
        <f>IF(ISNUMBER('Неочищенные данные'!G242), 'Неочищенные данные'!G242 * 1000, SUBSTITUTE((SUBSTITUTE('Неочищенные данные'!G242, " ", "")), ",", ".") * 1000)</f>
        <v>0</v>
      </c>
      <c r="I230" s="31">
        <f>IF(ISNUMBER('Неочищенные данные'!H242), 'Неочищенные данные'!H242 * 1000, SUBSTITUTE((SUBSTITUTE('Неочищенные данные'!H242, " ", "")), ",", ".") * 1000)</f>
        <v>0</v>
      </c>
      <c r="J230" s="31">
        <f>IF(ISNUMBER('Неочищенные данные'!I242), 'Неочищенные данные'!I242 * 1000, SUBSTITUTE((SUBSTITUTE('Неочищенные данные'!I242, " ", "")), ",", ".") * 1000)</f>
        <v>0</v>
      </c>
      <c r="K230" s="31">
        <f>IF(ISNUMBER('Неочищенные данные'!J242), 'Неочищенные данные'!J242 * 1000, SUBSTITUTE((SUBSTITUTE('Неочищенные данные'!J242, " ", "")), ",", ".") * 1000)</f>
        <v>0</v>
      </c>
      <c r="L230" s="31">
        <f>IF(ISNUMBER('Неочищенные данные'!K242), 'Неочищенные данные'!K242 * 1000, SUBSTITUTE((SUBSTITUTE('Неочищенные данные'!K242, " ", "")), ",", ".") * 1000)</f>
        <v>0</v>
      </c>
      <c r="M230" s="31">
        <f>IF(ISNUMBER('Неочищенные данные'!L242), 'Неочищенные данные'!L242 * 1000, SUBSTITUTE((SUBSTITUTE('Неочищенные данные'!L242, " ", "")), ",", ".") * 1000)</f>
        <v>0</v>
      </c>
      <c r="N230" s="31">
        <f>IF(ISNUMBER('Неочищенные данные'!M242), 'Неочищенные данные'!M242 * 1000, SUBSTITUTE((SUBSTITUTE('Неочищенные данные'!M242, " ", "")), ",", ".") * 1000)</f>
        <v>0</v>
      </c>
      <c r="O230" s="31">
        <f>IF(ISNUMBER('Неочищенные данные'!N242), 'Неочищенные данные'!N242 * 1000, SUBSTITUTE((SUBSTITUTE('Неочищенные данные'!N242, " ", "")), ",", ".") * 1000)</f>
        <v>0</v>
      </c>
    </row>
    <row r="231" ht="15.75" hidden="1" customHeight="1">
      <c r="A231" s="29" t="s">
        <v>260</v>
      </c>
      <c r="B231" s="44">
        <v>40204.0</v>
      </c>
      <c r="C231" s="29" t="s">
        <v>240</v>
      </c>
      <c r="D231" s="29"/>
      <c r="E231" s="31">
        <f>IF(ISNUMBER('Неочищенные данные'!D243), 'Неочищенные данные'!D243 * 1000, SUBSTITUTE((SUBSTITUTE('Неочищенные данные'!D243, " ", "")), ",", ".") * 1000)</f>
        <v>0</v>
      </c>
      <c r="F231" s="31">
        <f>IF(ISNUMBER('Неочищенные данные'!E243), 'Неочищенные данные'!E243 * 1000, SUBSTITUTE((SUBSTITUTE('Неочищенные данные'!E243, " ", "")), ",", ".") * 1000)</f>
        <v>0</v>
      </c>
      <c r="G231" s="31">
        <f>IF(ISNUMBER('Неочищенные данные'!F243), 'Неочищенные данные'!F243 * 1000, SUBSTITUTE((SUBSTITUTE('Неочищенные данные'!F243, " ", "")), ",", ".") * 1000)</f>
        <v>0</v>
      </c>
      <c r="H231" s="31">
        <f>IF(ISNUMBER('Неочищенные данные'!G243), 'Неочищенные данные'!G243 * 1000, SUBSTITUTE((SUBSTITUTE('Неочищенные данные'!G243, " ", "")), ",", ".") * 1000)</f>
        <v>0</v>
      </c>
      <c r="I231" s="31">
        <f>IF(ISNUMBER('Неочищенные данные'!H243), 'Неочищенные данные'!H243 * 1000, SUBSTITUTE((SUBSTITUTE('Неочищенные данные'!H243, " ", "")), ",", ".") * 1000)</f>
        <v>0</v>
      </c>
      <c r="J231" s="31">
        <f>IF(ISNUMBER('Неочищенные данные'!I243), 'Неочищенные данные'!I243 * 1000, SUBSTITUTE((SUBSTITUTE('Неочищенные данные'!I243, " ", "")), ",", ".") * 1000)</f>
        <v>0</v>
      </c>
      <c r="K231" s="31">
        <f>IF(ISNUMBER('Неочищенные данные'!J243), 'Неочищенные данные'!J243 * 1000, SUBSTITUTE((SUBSTITUTE('Неочищенные данные'!J243, " ", "")), ",", ".") * 1000)</f>
        <v>0</v>
      </c>
      <c r="L231" s="31">
        <f>IF(ISNUMBER('Неочищенные данные'!K243), 'Неочищенные данные'!K243 * 1000, SUBSTITUTE((SUBSTITUTE('Неочищенные данные'!K243, " ", "")), ",", ".") * 1000)</f>
        <v>0</v>
      </c>
      <c r="M231" s="31">
        <f>IF(ISNUMBER('Неочищенные данные'!L243), 'Неочищенные данные'!L243 * 1000, SUBSTITUTE((SUBSTITUTE('Неочищенные данные'!L243, " ", "")), ",", ".") * 1000)</f>
        <v>0</v>
      </c>
      <c r="N231" s="31">
        <f>IF(ISNUMBER('Неочищенные данные'!M243), 'Неочищенные данные'!M243 * 1000, SUBSTITUTE((SUBSTITUTE('Неочищенные данные'!M243, " ", "")), ",", ".") * 1000)</f>
        <v>0</v>
      </c>
      <c r="O231" s="31">
        <f>IF(ISNUMBER('Неочищенные данные'!N243), 'Неочищенные данные'!N243 * 1000, SUBSTITUTE((SUBSTITUTE('Неочищенные данные'!N243, " ", "")), ",", ".") * 1000)</f>
        <v>0</v>
      </c>
    </row>
    <row r="232" ht="15.75" hidden="1" customHeight="1">
      <c r="A232" s="29" t="s">
        <v>260</v>
      </c>
      <c r="B232" s="45">
        <v>39768.0</v>
      </c>
      <c r="C232" s="29" t="s">
        <v>243</v>
      </c>
      <c r="D232" s="29"/>
      <c r="E232" s="31">
        <f>IF(ISNUMBER('Неочищенные данные'!D244), 'Неочищенные данные'!D244 * 1000, SUBSTITUTE((SUBSTITUTE('Неочищенные данные'!D244, " ", "")), ",", ".") * 1000)</f>
        <v>0</v>
      </c>
      <c r="F232" s="31">
        <f>IF(ISNUMBER('Неочищенные данные'!E244), 'Неочищенные данные'!E244 * 1000, SUBSTITUTE((SUBSTITUTE('Неочищенные данные'!E244, " ", "")), ",", ".") * 1000)</f>
        <v>0</v>
      </c>
      <c r="G232" s="31">
        <f>IF(ISNUMBER('Неочищенные данные'!F244), 'Неочищенные данные'!F244 * 1000, SUBSTITUTE((SUBSTITUTE('Неочищенные данные'!F244, " ", "")), ",", ".") * 1000)</f>
        <v>0</v>
      </c>
      <c r="H232" s="31">
        <f>IF(ISNUMBER('Неочищенные данные'!G244), 'Неочищенные данные'!G244 * 1000, SUBSTITUTE((SUBSTITUTE('Неочищенные данные'!G244, " ", "")), ",", ".") * 1000)</f>
        <v>0</v>
      </c>
      <c r="I232" s="31">
        <f>IF(ISNUMBER('Неочищенные данные'!H244), 'Неочищенные данные'!H244 * 1000, SUBSTITUTE((SUBSTITUTE('Неочищенные данные'!H244, " ", "")), ",", ".") * 1000)</f>
        <v>0</v>
      </c>
      <c r="J232" s="31">
        <f>IF(ISNUMBER('Неочищенные данные'!I244), 'Неочищенные данные'!I244 * 1000, SUBSTITUTE((SUBSTITUTE('Неочищенные данные'!I244, " ", "")), ",", ".") * 1000)</f>
        <v>0</v>
      </c>
      <c r="K232" s="31">
        <f>IF(ISNUMBER('Неочищенные данные'!J244), 'Неочищенные данные'!J244 * 1000, SUBSTITUTE((SUBSTITUTE('Неочищенные данные'!J244, " ", "")), ",", ".") * 1000)</f>
        <v>0</v>
      </c>
      <c r="L232" s="31">
        <f>IF(ISNUMBER('Неочищенные данные'!K244), 'Неочищенные данные'!K244 * 1000, SUBSTITUTE((SUBSTITUTE('Неочищенные данные'!K244, " ", "")), ",", ".") * 1000)</f>
        <v>0</v>
      </c>
      <c r="M232" s="31">
        <f>IF(ISNUMBER('Неочищенные данные'!L244), 'Неочищенные данные'!L244 * 1000, SUBSTITUTE((SUBSTITUTE('Неочищенные данные'!L244, " ", "")), ",", ".") * 1000)</f>
        <v>0</v>
      </c>
      <c r="N232" s="31">
        <f>IF(ISNUMBER('Неочищенные данные'!M244), 'Неочищенные данные'!M244 * 1000, SUBSTITUTE((SUBSTITUTE('Неочищенные данные'!M244, " ", "")), ",", ".") * 1000)</f>
        <v>0</v>
      </c>
      <c r="O232" s="31">
        <f>IF(ISNUMBER('Неочищенные данные'!N244), 'Неочищенные данные'!N244 * 1000, SUBSTITUTE((SUBSTITUTE('Неочищенные данные'!N244, " ", "")), ",", ".") * 1000)</f>
        <v>0</v>
      </c>
    </row>
    <row r="233" ht="15.75" customHeight="1">
      <c r="A233" s="29" t="s">
        <v>178</v>
      </c>
      <c r="B233" s="33">
        <v>42971.0</v>
      </c>
      <c r="C233" s="29" t="s">
        <v>166</v>
      </c>
      <c r="D233" s="29">
        <f>IFNA(VLOOKUP(C233, 'Рейтинг'!$A$2:$C$22, 3, FALSE), VLOOKUP(C233, 'Рейтинг'!$B$2:$C$22, 2, FALSE))</f>
        <v>0.007</v>
      </c>
      <c r="E233" s="31">
        <f>IF(ISNUMBER('Неочищенные данные'!D246), 'Неочищенные данные'!D246 * 1000, SUBSTITUTE((SUBSTITUTE('Неочищенные данные'!D246, " ", "")), ",", ".") * 1000)</f>
        <v>105259000</v>
      </c>
      <c r="F233" s="31">
        <f>IF(ISNUMBER('Неочищенные данные'!E246), 'Неочищенные данные'!E246 * 1000, SUBSTITUTE((SUBSTITUTE('Неочищенные данные'!E246, " ", "")), ",", ".") * 1000)</f>
        <v>6461581000</v>
      </c>
      <c r="G233" s="31">
        <f>IF(ISNUMBER('Неочищенные данные'!F246), 'Неочищенные данные'!F246 * 1000, SUBSTITUTE((SUBSTITUTE('Неочищенные данные'!F246, " ", "")), ",", ".") * 1000)</f>
        <v>7259206000</v>
      </c>
      <c r="H233" s="31">
        <f>IF(ISNUMBER('Неочищенные данные'!G246), 'Неочищенные данные'!G246 * 1000, SUBSTITUTE((SUBSTITUTE('Неочищенные данные'!G246, " ", "")), ",", ".") * 1000)</f>
        <v>0</v>
      </c>
      <c r="I233" s="31">
        <f>IF(ISNUMBER('Неочищенные данные'!H246), 'Неочищенные данные'!H246 * 1000, SUBSTITUTE((SUBSTITUTE('Неочищенные данные'!H246, " ", "")), ",", ".") * 1000)</f>
        <v>0</v>
      </c>
      <c r="J233" s="31">
        <f>IF(ISNUMBER('Неочищенные данные'!I246), 'Неочищенные данные'!I246 * 1000, SUBSTITUTE((SUBSTITUTE('Неочищенные данные'!I246, " ", "")), ",", ".") * 1000)</f>
        <v>6630136000</v>
      </c>
      <c r="K233" s="31">
        <f>IF(ISNUMBER('Неочищенные данные'!J246), 'Неочищенные данные'!J246 * 1000, SUBSTITUTE((SUBSTITUTE('Неочищенные данные'!J246, " ", "")), ",", ".") * 1000)</f>
        <v>6613253000</v>
      </c>
      <c r="L233" s="31">
        <f>IF(ISNUMBER('Неочищенные данные'!K246), 'Неочищенные данные'!K246 * 1000, SUBSTITUTE((SUBSTITUTE('Неочищенные данные'!K246, " ", "")), ",", ".") * 1000)</f>
        <v>629070000</v>
      </c>
      <c r="M233" s="31">
        <f>IF(ISNUMBER('Неочищенные данные'!L246), 'Неочищенные данные'!L246 * 1000, SUBSTITUTE((SUBSTITUTE('Неочищенные данные'!L246, " ", "")), ",", ".") * 1000)</f>
        <v>427929000</v>
      </c>
      <c r="N233" s="31">
        <f>IF(ISNUMBER('Неочищенные данные'!M246), 'Неочищенные данные'!M246 * 1000, SUBSTITUTE((SUBSTITUTE('Неочищенные данные'!M246, " ", "")), ",", ".") * 1000)</f>
        <v>422145000</v>
      </c>
      <c r="O233" s="31">
        <f>IF(ISNUMBER('Неочищенные данные'!N246), 'Неочищенные данные'!N246 * 1000, SUBSTITUTE((SUBSTITUTE('Неочищенные данные'!N246, " ", "")), ",", ".") * 1000)</f>
        <v>1025526000</v>
      </c>
      <c r="P233" s="1">
        <f>VLOOKUP(YEAR(B233), 'ИПЦ ГКС'!$B$5:$D$34, 3, TRUE)</f>
        <v>2.51</v>
      </c>
      <c r="Q233" s="32">
        <f>VLOOKUP(B233, RUONIA!A244:B2709, 2, FALSE)</f>
        <v>8.37</v>
      </c>
      <c r="R233" s="1">
        <f>VLOOKUP(B233, Treasury!$D$1:$G$3498, 2, FALSE)</f>
        <v>1.33</v>
      </c>
      <c r="S233" s="1">
        <f>VLOOKUP(B233, Treasury!$D$1:$G$3498, 3, FALSE)</f>
        <v>1.78</v>
      </c>
      <c r="T233" s="1">
        <f>VLOOKUP(B233, Treasury!$D$1:$G$3498, 4, FALSE)</f>
        <v>2.19</v>
      </c>
      <c r="U233" s="1">
        <f>VLOOKUP(B233, 'OFZ Yield'!$A:$M, 5, FALSE)</f>
        <v>7.85</v>
      </c>
      <c r="V233" s="1">
        <f>VLOOKUP(B233, 'OFZ Yield'!$A:$M, 7, FALSE)</f>
        <v>7.78</v>
      </c>
      <c r="W233" s="1">
        <f>VLOOKUP(B233, 'OFZ Yield'!$A:$M, 9, FALSE)</f>
        <v>7.77</v>
      </c>
      <c r="X233" s="1" t="str">
        <f>VLOOKUP(B233, IMOEX!$A$1:$B$3284, 2, FALSE)</f>
        <v>1.973,50</v>
      </c>
      <c r="Y233" s="1">
        <f t="shared" ref="Y233:Y241" si="28">M233 / L233</f>
        <v>0.6802565692</v>
      </c>
      <c r="Z233" s="1">
        <f t="shared" ref="Z233:Z241" si="29">J233 / L233</f>
        <v>10.53958383</v>
      </c>
      <c r="AA233" s="1">
        <f>IFNA(VLOOKUP(A233, 'Неочищенные данные'!A246:AI680, 35, False), 0)</f>
        <v>1</v>
      </c>
      <c r="AB233" s="1">
        <f t="shared" ref="AB233:AB241" si="30">IF(NOT(H233 = 0), 1, 0)</f>
        <v>0</v>
      </c>
    </row>
    <row r="234" ht="15.75" customHeight="1">
      <c r="A234" s="29" t="s">
        <v>178</v>
      </c>
      <c r="B234" s="33">
        <v>42626.0</v>
      </c>
      <c r="C234" s="29" t="s">
        <v>38</v>
      </c>
      <c r="D234" s="29">
        <f>IFNA(VLOOKUP(C234, 'Рейтинг'!$A$2:$C$22, 3, FALSE), VLOOKUP(C234, 'Рейтинг'!$B$2:$C$22, 2, FALSE))</f>
        <v>0.007</v>
      </c>
      <c r="E234" s="31">
        <f>IF(ISNUMBER('Неочищенные данные'!D247), 'Неочищенные данные'!D247 * 1000, SUBSTITUTE((SUBSTITUTE('Неочищенные данные'!D247, " ", "")), ",", ".") * 1000)</f>
        <v>58623000</v>
      </c>
      <c r="F234" s="31">
        <f>IF(ISNUMBER('Неочищенные данные'!E247), 'Неочищенные данные'!E247 * 1000, SUBSTITUTE((SUBSTITUTE('Неочищенные данные'!E247, " ", "")), ",", ".") * 1000)</f>
        <v>6538799000</v>
      </c>
      <c r="G234" s="31">
        <f>IF(ISNUMBER('Неочищенные данные'!F247), 'Неочищенные данные'!F247 * 1000, SUBSTITUTE((SUBSTITUTE('Неочищенные данные'!F247, " ", "")), ",", ".") * 1000)</f>
        <v>7920325000</v>
      </c>
      <c r="H234" s="31">
        <f>IF(ISNUMBER('Неочищенные данные'!G247), 'Неочищенные данные'!G247 * 1000, SUBSTITUTE((SUBSTITUTE('Неочищенные данные'!G247, " ", "")), ",", ".") * 1000)</f>
        <v>0</v>
      </c>
      <c r="I234" s="31">
        <f>IF(ISNUMBER('Неочищенные данные'!H247), 'Неочищенные данные'!H247 * 1000, SUBSTITUTE((SUBSTITUTE('Неочищенные данные'!H247, " ", "")), ",", ".") * 1000)</f>
        <v>458241000</v>
      </c>
      <c r="J234" s="31">
        <f>IF(ISNUMBER('Неочищенные данные'!I247), 'Неочищенные данные'!I247 * 1000, SUBSTITUTE((SUBSTITUTE('Неочищенные данные'!I247, " ", "")), ",", ".") * 1000)</f>
        <v>7677438000</v>
      </c>
      <c r="K234" s="31">
        <f>IF(ISNUMBER('Неочищенные данные'!J247), 'Неочищенные данные'!J247 * 1000, SUBSTITUTE((SUBSTITUTE('Неочищенные данные'!J247, " ", "")), ",", ".") * 1000)</f>
        <v>7216634000</v>
      </c>
      <c r="L234" s="31">
        <f>IF(ISNUMBER('Неочищенные данные'!K247), 'Неочищенные данные'!K247 * 1000, SUBSTITUTE((SUBSTITUTE('Неочищенные данные'!K247, " ", "")), ",", ".") * 1000)</f>
        <v>242887000</v>
      </c>
      <c r="M234" s="31">
        <f>IF(ISNUMBER('Неочищенные данные'!L247), 'Неочищенные данные'!L247 * 1000, SUBSTITUTE((SUBSTITUTE('Неочищенные данные'!L247, " ", "")), ",", ".") * 1000)</f>
        <v>-173223000</v>
      </c>
      <c r="N234" s="31">
        <f>IF(ISNUMBER('Неочищенные данные'!M247), 'Неочищенные данные'!M247 * 1000, SUBSTITUTE((SUBSTITUTE('Неочищенные данные'!M247, " ", "")), ",", ".") * 1000)</f>
        <v>0</v>
      </c>
      <c r="O234" s="31">
        <f>IF(ISNUMBER('Неочищенные данные'!N247), 'Неочищенные данные'!N247 * 1000, SUBSTITUTE((SUBSTITUTE('Неочищенные данные'!N247, " ", "")), ",", ".") * 1000)</f>
        <v>0</v>
      </c>
      <c r="P234" s="1">
        <f>VLOOKUP(YEAR(B234), 'ИПЦ ГКС'!$B$5:$D$34, 3, TRUE)</f>
        <v>5.39</v>
      </c>
      <c r="Q234" s="32">
        <f>VLOOKUP(B234, RUONIA!A245:B2710, 2, FALSE)</f>
        <v>10.38</v>
      </c>
      <c r="R234" s="1">
        <f>VLOOKUP(B234, Treasury!$D$1:$G$3498, 2, FALSE)</f>
        <v>0.8</v>
      </c>
      <c r="S234" s="1">
        <f>VLOOKUP(B234, Treasury!$D$1:$G$3498, 3, FALSE)</f>
        <v>1.26</v>
      </c>
      <c r="T234" s="1">
        <f>VLOOKUP(B234, Treasury!$D$1:$G$3498, 4, FALSE)</f>
        <v>1.73</v>
      </c>
      <c r="U234" s="1">
        <f>VLOOKUP(B234, 'OFZ Yield'!$A:$M, 5, FALSE)</f>
        <v>8.9</v>
      </c>
      <c r="V234" s="1">
        <f>VLOOKUP(B234, 'OFZ Yield'!$A:$M, 7, FALSE)</f>
        <v>8.42</v>
      </c>
      <c r="W234" s="1">
        <f>VLOOKUP(B234, 'OFZ Yield'!$A:$M, 9, FALSE)</f>
        <v>8.13</v>
      </c>
      <c r="X234" s="1" t="str">
        <f>VLOOKUP(B234, IMOEX!$A$1:$B$3284, 2, FALSE)</f>
        <v>2.004,50</v>
      </c>
      <c r="Y234" s="1">
        <f t="shared" si="28"/>
        <v>-0.7131834969</v>
      </c>
      <c r="Z234" s="1">
        <f t="shared" si="29"/>
        <v>31.60909394</v>
      </c>
      <c r="AA234" s="1">
        <f>IFNA(VLOOKUP(A234, 'Неочищенные данные'!A247:AI681, 35, False), 0)</f>
        <v>1</v>
      </c>
      <c r="AB234" s="1">
        <f t="shared" si="30"/>
        <v>0</v>
      </c>
    </row>
    <row r="235" ht="15.75" customHeight="1">
      <c r="A235" s="29" t="s">
        <v>178</v>
      </c>
      <c r="B235" s="33">
        <v>42327.0</v>
      </c>
      <c r="C235" s="29" t="s">
        <v>40</v>
      </c>
      <c r="D235" s="29">
        <f>IFNA(VLOOKUP(C235, 'Рейтинг'!$A$2:$C$22, 3, FALSE), VLOOKUP(C235, 'Рейтинг'!$B$2:$C$22, 2, FALSE))</f>
        <v>0.02</v>
      </c>
      <c r="E235" s="31">
        <f>IF(ISNUMBER('Неочищенные данные'!D248), 'Неочищенные данные'!D248 * 1000, SUBSTITUTE((SUBSTITUTE('Неочищенные данные'!D248, " ", "")), ",", ".") * 1000)</f>
        <v>141700000</v>
      </c>
      <c r="F235" s="31">
        <f>IF(ISNUMBER('Неочищенные данные'!E248), 'Неочищенные данные'!E248 * 1000, SUBSTITUTE((SUBSTITUTE('Неочищенные данные'!E248, " ", "")), ",", ".") * 1000)</f>
        <v>5452911000</v>
      </c>
      <c r="G235" s="31">
        <f>IF(ISNUMBER('Неочищенные данные'!F248), 'Неочищенные данные'!F248 * 1000, SUBSTITUTE((SUBSTITUTE('Неочищенные данные'!F248, " ", "")), ",", ".") * 1000)</f>
        <v>6678286000</v>
      </c>
      <c r="H235" s="31">
        <f>IF(ISNUMBER('Неочищенные данные'!G248), 'Неочищенные данные'!G248 * 1000, SUBSTITUTE((SUBSTITUTE('Неочищенные данные'!G248, " ", "")), ",", ".") * 1000)</f>
        <v>0</v>
      </c>
      <c r="I235" s="31">
        <f>IF(ISNUMBER('Неочищенные данные'!H248), 'Неочищенные данные'!H248 * 1000, SUBSTITUTE((SUBSTITUTE('Неочищенные данные'!H248, " ", "")), ",", ".") * 1000)</f>
        <v>432168000</v>
      </c>
      <c r="J235" s="31">
        <f>IF(ISNUMBER('Неочищенные данные'!I248), 'Неочищенные данные'!I248 * 1000, SUBSTITUTE((SUBSTITUTE('Неочищенные данные'!I248, " ", "")), ",", ".") * 1000)</f>
        <v>6468763000</v>
      </c>
      <c r="K235" s="31">
        <f>IF(ISNUMBER('Неочищенные данные'!J248), 'Неочищенные данные'!J248 * 1000, SUBSTITUTE((SUBSTITUTE('Неочищенные данные'!J248, " ", "")), ",", ".") * 1000)</f>
        <v>6035115000</v>
      </c>
      <c r="L235" s="31">
        <f>IF(ISNUMBER('Неочищенные данные'!K248), 'Неочищенные данные'!K248 * 1000, SUBSTITUTE((SUBSTITUTE('Неочищенные данные'!K248, " ", "")), ",", ".") * 1000)</f>
        <v>209533000</v>
      </c>
      <c r="M235" s="31">
        <f>IF(ISNUMBER('Неочищенные данные'!L248), 'Неочищенные данные'!L248 * 1000, SUBSTITUTE((SUBSTITUTE('Неочищенные данные'!L248, " ", "")), ",", ".") * 1000)</f>
        <v>604475000</v>
      </c>
      <c r="N235" s="31">
        <f>IF(ISNUMBER('Неочищенные данные'!M248), 'Неочищенные данные'!M248 * 1000, SUBSTITUTE((SUBSTITUTE('Неочищенные данные'!M248, " ", "")), ",", ".") * 1000)</f>
        <v>0</v>
      </c>
      <c r="O235" s="31">
        <f>IF(ISNUMBER('Неочищенные данные'!N248), 'Неочищенные данные'!N248 * 1000, SUBSTITUTE((SUBSTITUTE('Неочищенные данные'!N248, " ", "")), ",", ".") * 1000)</f>
        <v>0</v>
      </c>
      <c r="P235" s="1">
        <f>VLOOKUP(YEAR(B235), 'ИПЦ ГКС'!$B$5:$D$34, 3, TRUE)</f>
        <v>12.91</v>
      </c>
      <c r="Q235" s="32">
        <f>VLOOKUP(B235, RUONIA!A246:B2711, 2, FALSE)</f>
        <v>11.67</v>
      </c>
      <c r="R235" s="1">
        <f>VLOOKUP(B235, Treasury!$D$1:$G$3498, 2, FALSE)</f>
        <v>0.91</v>
      </c>
      <c r="S235" s="1">
        <f>VLOOKUP(B235, Treasury!$D$1:$G$3498, 3, FALSE)</f>
        <v>1.68</v>
      </c>
      <c r="T235" s="1">
        <f>VLOOKUP(B235, Treasury!$D$1:$G$3498, 4, FALSE)</f>
        <v>2.24</v>
      </c>
      <c r="U235" s="1">
        <f>VLOOKUP(B235, 'OFZ Yield'!$A:$M, 5, FALSE)</f>
        <v>10.17</v>
      </c>
      <c r="V235" s="1">
        <f>VLOOKUP(B235, 'OFZ Yield'!$A:$M, 7, FALSE)</f>
        <v>9.95</v>
      </c>
      <c r="W235" s="1">
        <f>VLOOKUP(B235, 'OFZ Yield'!$A:$M, 9, FALSE)</f>
        <v>9.54</v>
      </c>
      <c r="X235" s="1" t="str">
        <f>VLOOKUP(B235, IMOEX!$A$1:$B$3284, 2, FALSE)</f>
        <v>1.811,20</v>
      </c>
      <c r="Y235" s="1">
        <f t="shared" si="28"/>
        <v>2.884867777</v>
      </c>
      <c r="Z235" s="1">
        <f t="shared" si="29"/>
        <v>30.87228742</v>
      </c>
      <c r="AA235" s="1">
        <f>IFNA(VLOOKUP(A235, 'Неочищенные данные'!A248:AI682, 35, False), 0)</f>
        <v>1</v>
      </c>
      <c r="AB235" s="1">
        <f t="shared" si="30"/>
        <v>0</v>
      </c>
    </row>
    <row r="236" ht="15.75" customHeight="1">
      <c r="A236" s="29" t="s">
        <v>178</v>
      </c>
      <c r="B236" s="33">
        <v>41953.0</v>
      </c>
      <c r="C236" s="29" t="s">
        <v>40</v>
      </c>
      <c r="D236" s="29">
        <f>IFNA(VLOOKUP(C236, 'Рейтинг'!$A$2:$C$22, 3, FALSE), VLOOKUP(C236, 'Рейтинг'!$B$2:$C$22, 2, FALSE))</f>
        <v>0.02</v>
      </c>
      <c r="E236" s="31">
        <f>IF(ISNUMBER('Неочищенные данные'!D249), 'Неочищенные данные'!D249 * 1000, SUBSTITUTE((SUBSTITUTE('Неочищенные данные'!D249, " ", "")), ",", ".") * 1000)</f>
        <v>5479000</v>
      </c>
      <c r="F236" s="31">
        <f>IF(ISNUMBER('Неочищенные данные'!E249), 'Неочищенные данные'!E249 * 1000, SUBSTITUTE((SUBSTITUTE('Неочищенные данные'!E249, " ", "")), ",", ".") * 1000)</f>
        <v>4673928000</v>
      </c>
      <c r="G236" s="31">
        <f>IF(ISNUMBER('Неочищенные данные'!F249), 'Неочищенные данные'!F249 * 1000, SUBSTITUTE((SUBSTITUTE('Неочищенные данные'!F249, " ", "")), ",", ".") * 1000)</f>
        <v>5756223000</v>
      </c>
      <c r="H236" s="31">
        <f>IF(ISNUMBER('Неочищенные данные'!G249), 'Неочищенные данные'!G249 * 1000, SUBSTITUTE((SUBSTITUTE('Неочищенные данные'!G249, " ", "")), ",", ".") * 1000)</f>
        <v>0</v>
      </c>
      <c r="I236" s="31">
        <f>IF(ISNUMBER('Неочищенные данные'!H249), 'Неочищенные данные'!H249 * 1000, SUBSTITUTE((SUBSTITUTE('Неочищенные данные'!H249, " ", "")), ",", ".") * 1000)</f>
        <v>368321000</v>
      </c>
      <c r="J236" s="31">
        <f>IF(ISNUMBER('Неочищенные данные'!I249), 'Неочищенные данные'!I249 * 1000, SUBSTITUTE((SUBSTITUTE('Неочищенные данные'!I249, " ", "")), ",", ".") * 1000)</f>
        <v>5583443000</v>
      </c>
      <c r="K236" s="31">
        <f>IF(ISNUMBER('Неочищенные данные'!J249), 'Неочищенные данные'!J249 * 1000, SUBSTITUTE((SUBSTITUTE('Неочищенные данные'!J249, " ", "")), ",", ".") * 1000)</f>
        <v>5214872000</v>
      </c>
      <c r="L236" s="31">
        <f>IF(ISNUMBER('Неочищенные данные'!K249), 'Неочищенные данные'!K249 * 1000, SUBSTITUTE((SUBSTITUTE('Неочищенные данные'!K249, " ", "")), ",", ".") * 1000)</f>
        <v>172780000</v>
      </c>
      <c r="M236" s="31">
        <f>IF(ISNUMBER('Неочищенные данные'!L249), 'Неочищенные данные'!L249 * 1000, SUBSTITUTE((SUBSTITUTE('Неочищенные данные'!L249, " ", "")), ",", ".") * 1000)</f>
        <v>-23841000</v>
      </c>
      <c r="N236" s="31">
        <f>IF(ISNUMBER('Неочищенные данные'!M249), 'Неочищенные данные'!M249 * 1000, SUBSTITUTE((SUBSTITUTE('Неочищенные данные'!M249, " ", "")), ",", ".") * 1000)</f>
        <v>0</v>
      </c>
      <c r="O236" s="31">
        <f>IF(ISNUMBER('Неочищенные данные'!N249), 'Неочищенные данные'!N249 * 1000, SUBSTITUTE((SUBSTITUTE('Неочищенные данные'!N249, " ", "")), ",", ".") * 1000)</f>
        <v>0</v>
      </c>
      <c r="P236" s="1">
        <f>VLOOKUP(YEAR(B236), 'ИПЦ ГКС'!$B$5:$D$34, 3, TRUE)</f>
        <v>11.35</v>
      </c>
      <c r="Q236" s="32">
        <f>VLOOKUP(B236, RUONIA!A247:B2712, 2, FALSE)</f>
        <v>10.02</v>
      </c>
      <c r="R236" s="1">
        <f>VLOOKUP(B236, Treasury!$D$1:$G$3498, 2, FALSE)</f>
        <v>0.55</v>
      </c>
      <c r="S236" s="1">
        <f>VLOOKUP(B236, Treasury!$D$1:$G$3498, 3, FALSE)</f>
        <v>1.65</v>
      </c>
      <c r="T236" s="1">
        <f>VLOOKUP(B236, Treasury!$D$1:$G$3498, 4, FALSE)</f>
        <v>2.38</v>
      </c>
      <c r="U236" s="1">
        <f>VLOOKUP(B236, 'OFZ Yield'!$A:$M, 5, FALSE)</f>
        <v>9.64</v>
      </c>
      <c r="V236" s="1">
        <f>VLOOKUP(B236, 'OFZ Yield'!$A:$M, 7, FALSE)</f>
        <v>10.3</v>
      </c>
      <c r="W236" s="1">
        <f>VLOOKUP(B236, 'OFZ Yield'!$A:$M, 9, FALSE)</f>
        <v>10.08</v>
      </c>
      <c r="X236" s="1" t="str">
        <f>VLOOKUP(B236, IMOEX!$A$1:$B$3284, 2, FALSE)</f>
        <v>1.515,36</v>
      </c>
      <c r="Y236" s="1">
        <f t="shared" si="28"/>
        <v>-0.1379847205</v>
      </c>
      <c r="Z236" s="1">
        <f t="shared" si="29"/>
        <v>32.31533164</v>
      </c>
      <c r="AA236" s="1">
        <f>IFNA(VLOOKUP(A236, 'Неочищенные данные'!A249:AI683, 35, False), 0)</f>
        <v>0</v>
      </c>
      <c r="AB236" s="1">
        <f t="shared" si="30"/>
        <v>0</v>
      </c>
    </row>
    <row r="237" ht="15.75" customHeight="1">
      <c r="A237" s="29" t="s">
        <v>178</v>
      </c>
      <c r="B237" s="33">
        <v>41465.0</v>
      </c>
      <c r="C237" s="29" t="s">
        <v>40</v>
      </c>
      <c r="D237" s="29">
        <f>IFNA(VLOOKUP(C237, 'Рейтинг'!$A$2:$C$22, 3, FALSE), VLOOKUP(C237, 'Рейтинг'!$B$2:$C$22, 2, FALSE))</f>
        <v>0.02</v>
      </c>
      <c r="E237" s="31">
        <f>IF(ISNUMBER('Неочищенные данные'!D250), 'Неочищенные данные'!D250 * 1000, SUBSTITUTE((SUBSTITUTE('Неочищенные данные'!D250, " ", "")), ",", ".") * 1000)</f>
        <v>7944000</v>
      </c>
      <c r="F237" s="31">
        <f>IF(ISNUMBER('Неочищенные данные'!E250), 'Неочищенные данные'!E250 * 1000, SUBSTITUTE((SUBSTITUTE('Неочищенные данные'!E250, " ", "")), ",", ".") * 1000)</f>
        <v>4296203000</v>
      </c>
      <c r="G237" s="31">
        <f>IF(ISNUMBER('Неочищенные данные'!F250), 'Неочищенные данные'!F250 * 1000, SUBSTITUTE((SUBSTITUTE('Неочищенные данные'!F250, " ", "")), ",", ".") * 1000)</f>
        <v>5314862000</v>
      </c>
      <c r="H237" s="31">
        <f>IF(ISNUMBER('Неочищенные данные'!G250), 'Неочищенные данные'!G250 * 1000, SUBSTITUTE((SUBSTITUTE('Неочищенные данные'!G250, " ", "")), ",", ".") * 1000)</f>
        <v>0</v>
      </c>
      <c r="I237" s="31">
        <f>IF(ISNUMBER('Неочищенные данные'!H250), 'Неочищенные данные'!H250 * 1000, SUBSTITUTE((SUBSTITUTE('Неочищенные данные'!H250, " ", "")), ",", ".") * 1000)</f>
        <v>308287000</v>
      </c>
      <c r="J237" s="31">
        <f>IF(ISNUMBER('Неочищенные данные'!I250), 'Неочищенные данные'!I250 * 1000, SUBSTITUTE((SUBSTITUTE('Неочищенные данные'!I250, " ", "")), ",", ".") * 1000)</f>
        <v>5210402000</v>
      </c>
      <c r="K237" s="31">
        <f>IF(ISNUMBER('Неочищенные данные'!J250), 'Неочищенные данные'!J250 * 1000, SUBSTITUTE((SUBSTITUTE('Неочищенные данные'!J250, " ", "")), ",", ".") * 1000)</f>
        <v>4902115000</v>
      </c>
      <c r="L237" s="31">
        <f>IF(ISNUMBER('Неочищенные данные'!K250), 'Неочищенные данные'!K250 * 1000, SUBSTITUTE((SUBSTITUTE('Неочищенные данные'!K250, " ", "")), ",", ".") * 1000)</f>
        <v>104460000</v>
      </c>
      <c r="M237" s="31">
        <f>IF(ISNUMBER('Неочищенные данные'!L250), 'Неочищенные данные'!L250 * 1000, SUBSTITUTE((SUBSTITUTE('Неочищенные данные'!L250, " ", "")), ",", ".") * 1000)</f>
        <v>249005000</v>
      </c>
      <c r="N237" s="31">
        <f>IF(ISNUMBER('Неочищенные данные'!M250), 'Неочищенные данные'!M250 * 1000, SUBSTITUTE((SUBSTITUTE('Неочищенные данные'!M250, " ", "")), ",", ".") * 1000)</f>
        <v>0</v>
      </c>
      <c r="O237" s="31">
        <f>IF(ISNUMBER('Неочищенные данные'!N250), 'Неочищенные данные'!N250 * 1000, SUBSTITUTE((SUBSTITUTE('Неочищенные данные'!N250, " ", "")), ",", ".") * 1000)</f>
        <v>0</v>
      </c>
      <c r="P237" s="1">
        <f>VLOOKUP(YEAR(B237), 'ИПЦ ГКС'!$B$5:$D$34, 3, TRUE)</f>
        <v>6.47</v>
      </c>
      <c r="Q237" s="32">
        <f>VLOOKUP(B237, RUONIA!A248:B2713, 2, FALSE)</f>
        <v>5.89</v>
      </c>
      <c r="R237" s="1">
        <f>VLOOKUP(B237, Treasury!$D$1:$G$3498, 2, FALSE)</f>
        <v>0.38</v>
      </c>
      <c r="S237" s="1">
        <f>VLOOKUP(B237, Treasury!$D$1:$G$3498, 3, FALSE)</f>
        <v>1.54</v>
      </c>
      <c r="T237" s="1">
        <f>VLOOKUP(B237, Treasury!$D$1:$G$3498, 4, FALSE)</f>
        <v>2.7</v>
      </c>
      <c r="U237" s="1">
        <f>VLOOKUP(B237, 'OFZ Yield'!$A:$M, 5, FALSE)</f>
        <v>6.07</v>
      </c>
      <c r="V237" s="1">
        <f>VLOOKUP(B237, 'OFZ Yield'!$A:$M, 7, FALSE)</f>
        <v>6.34</v>
      </c>
      <c r="W237" s="1">
        <f>VLOOKUP(B237, 'OFZ Yield'!$A:$M, 9, FALSE)</f>
        <v>7.2</v>
      </c>
      <c r="X237" s="1" t="str">
        <f>VLOOKUP(B237, IMOEX!$A$1:$B$3284, 2, FALSE)</f>
        <v>1.333,71</v>
      </c>
      <c r="Y237" s="1">
        <f t="shared" si="28"/>
        <v>2.383735401</v>
      </c>
      <c r="Z237" s="1">
        <f t="shared" si="29"/>
        <v>49.87939881</v>
      </c>
      <c r="AA237" s="1">
        <f>IFNA(VLOOKUP(A237, 'Неочищенные данные'!A250:AI684, 35, False), 0)</f>
        <v>0</v>
      </c>
      <c r="AB237" s="1">
        <f t="shared" si="30"/>
        <v>0</v>
      </c>
    </row>
    <row r="238" ht="15.75" customHeight="1">
      <c r="A238" s="29" t="s">
        <v>178</v>
      </c>
      <c r="B238" s="33">
        <v>41001.0</v>
      </c>
      <c r="C238" s="29" t="s">
        <v>40</v>
      </c>
      <c r="D238" s="29">
        <f>IFNA(VLOOKUP(C238, 'Рейтинг'!$A$2:$C$22, 3, FALSE), VLOOKUP(C238, 'Рейтинг'!$B$2:$C$22, 2, FALSE))</f>
        <v>0.02</v>
      </c>
      <c r="E238" s="31">
        <f>IF(ISNUMBER('Неочищенные данные'!D251), 'Неочищенные данные'!D251 * 1000, SUBSTITUTE((SUBSTITUTE('Неочищенные данные'!D251, " ", "")), ",", ".") * 1000)</f>
        <v>63013000</v>
      </c>
      <c r="F238" s="31">
        <f>IF(ISNUMBER('Неочищенные данные'!E251), 'Неочищенные данные'!E251 * 1000, SUBSTITUTE((SUBSTITUTE('Неочищенные данные'!E251, " ", "")), ",", ".") * 1000)</f>
        <v>1665257000</v>
      </c>
      <c r="G238" s="31">
        <f>IF(ISNUMBER('Неочищенные данные'!F251), 'Неочищенные данные'!F251 * 1000, SUBSTITUTE((SUBSTITUTE('Неочищенные данные'!F251, " ", "")), ",", ".") * 1000)</f>
        <v>2057555000</v>
      </c>
      <c r="H238" s="31">
        <f>IF(ISNUMBER('Неочищенные данные'!G251), 'Неочищенные данные'!G251 * 1000, SUBSTITUTE((SUBSTITUTE('Неочищенные данные'!G251, " ", "")), ",", ".") * 1000)</f>
        <v>0</v>
      </c>
      <c r="I238" s="31">
        <f>IF(ISNUMBER('Неочищенные данные'!H251), 'Неочищенные данные'!H251 * 1000, SUBSTITUTE((SUBSTITUTE('Неочищенные данные'!H251, " ", "")), ",", ".") * 1000)</f>
        <v>98517000</v>
      </c>
      <c r="J238" s="31">
        <f>IF(ISNUMBER('Неочищенные данные'!I251), 'Неочищенные данные'!I251 * 1000, SUBSTITUTE((SUBSTITUTE('Неочищенные данные'!I251, " ", "")), ",", ".") * 1000)</f>
        <v>1975864000</v>
      </c>
      <c r="K238" s="31">
        <f>IF(ISNUMBER('Неочищенные данные'!J251), 'Неочищенные данные'!J251 * 1000, SUBSTITUTE((SUBSTITUTE('Неочищенные данные'!J251, " ", "")), ",", ".") * 1000)</f>
        <v>1877347000</v>
      </c>
      <c r="L238" s="31">
        <f>IF(ISNUMBER('Неочищенные данные'!K251), 'Неочищенные данные'!K251 * 1000, SUBSTITUTE((SUBSTITUTE('Неочищенные данные'!K251, " ", "")), ",", ".") * 1000)</f>
        <v>81691000</v>
      </c>
      <c r="M238" s="31">
        <f>IF(ISNUMBER('Неочищенные данные'!L251), 'Неочищенные данные'!L251 * 1000, SUBSTITUTE((SUBSTITUTE('Неочищенные данные'!L251, " ", "")), ",", ".") * 1000)</f>
        <v>168643000</v>
      </c>
      <c r="N238" s="31">
        <f>IF(ISNUMBER('Неочищенные данные'!M251), 'Неочищенные данные'!M251 * 1000, SUBSTITUTE((SUBSTITUTE('Неочищенные данные'!M251, " ", "")), ",", ".") * 1000)</f>
        <v>0</v>
      </c>
      <c r="O238" s="31">
        <f>IF(ISNUMBER('Неочищенные данные'!N251), 'Неочищенные данные'!N251 * 1000, SUBSTITUTE((SUBSTITUTE('Неочищенные данные'!N251, " ", "")), ",", ".") * 1000)</f>
        <v>0</v>
      </c>
      <c r="P238" s="1">
        <f>VLOOKUP(YEAR(B238), 'ИПЦ ГКС'!$B$5:$D$34, 3, TRUE)</f>
        <v>6.57</v>
      </c>
      <c r="Q238" s="32">
        <f>VLOOKUP(B238, RUONIA!A249:B2714, 2, FALSE)</f>
        <v>5.69</v>
      </c>
      <c r="R238" s="1">
        <f>VLOOKUP(B238, Treasury!$D$1:$G$3498, 2, FALSE)</f>
        <v>0.33</v>
      </c>
      <c r="S238" s="1">
        <f>VLOOKUP(B238, Treasury!$D$1:$G$3498, 3, FALSE)</f>
        <v>1.03</v>
      </c>
      <c r="T238" s="1">
        <f>VLOOKUP(B238, Treasury!$D$1:$G$3498, 4, FALSE)</f>
        <v>2.22</v>
      </c>
      <c r="U238" s="1">
        <f>VLOOKUP(B238, 'OFZ Yield'!$A:$M, 5, FALSE)</f>
        <v>6.44</v>
      </c>
      <c r="V238" s="1">
        <f>VLOOKUP(B238, 'OFZ Yield'!$A:$M, 7, FALSE)</f>
        <v>7.07</v>
      </c>
      <c r="W238" s="1">
        <f>VLOOKUP(B238, 'OFZ Yield'!$A:$M, 9, FALSE)</f>
        <v>7.74</v>
      </c>
      <c r="X238" s="1" t="str">
        <f>VLOOKUP(B238, IMOEX!$A$1:$B$3284, 2, FALSE)</f>
        <v>1.521,90</v>
      </c>
      <c r="Y238" s="1">
        <f t="shared" si="28"/>
        <v>2.064401219</v>
      </c>
      <c r="Z238" s="1">
        <f t="shared" si="29"/>
        <v>24.18704631</v>
      </c>
      <c r="AA238" s="1">
        <f>IFNA(VLOOKUP(A238, 'Неочищенные данные'!A251:AI685, 35, False), 0)</f>
        <v>0</v>
      </c>
      <c r="AB238" s="1">
        <f t="shared" si="30"/>
        <v>0</v>
      </c>
    </row>
    <row r="239" ht="15.75" customHeight="1">
      <c r="A239" s="29" t="s">
        <v>178</v>
      </c>
      <c r="B239" s="33">
        <v>40843.0</v>
      </c>
      <c r="C239" s="29" t="s">
        <v>40</v>
      </c>
      <c r="D239" s="29">
        <f>IFNA(VLOOKUP(C239, 'Рейтинг'!$A$2:$C$22, 3, FALSE), VLOOKUP(C239, 'Рейтинг'!$B$2:$C$22, 2, FALSE))</f>
        <v>0.02</v>
      </c>
      <c r="E239" s="31">
        <f>IF(ISNUMBER('Неочищенные данные'!D252), 'Неочищенные данные'!D252 * 1000, SUBSTITUTE((SUBSTITUTE('Неочищенные данные'!D252, " ", "")), ",", ".") * 1000)</f>
        <v>63013000</v>
      </c>
      <c r="F239" s="31">
        <f>IF(ISNUMBER('Неочищенные данные'!E252), 'Неочищенные данные'!E252 * 1000, SUBSTITUTE((SUBSTITUTE('Неочищенные данные'!E252, " ", "")), ",", ".") * 1000)</f>
        <v>1665257000</v>
      </c>
      <c r="G239" s="31">
        <f>IF(ISNUMBER('Неочищенные данные'!F252), 'Неочищенные данные'!F252 * 1000, SUBSTITUTE((SUBSTITUTE('Неочищенные данные'!F252, " ", "")), ",", ".") * 1000)</f>
        <v>2057555000</v>
      </c>
      <c r="H239" s="31">
        <f>IF(ISNUMBER('Неочищенные данные'!G252), 'Неочищенные данные'!G252 * 1000, SUBSTITUTE((SUBSTITUTE('Неочищенные данные'!G252, " ", "")), ",", ".") * 1000)</f>
        <v>0</v>
      </c>
      <c r="I239" s="31">
        <f>IF(ISNUMBER('Неочищенные данные'!H252), 'Неочищенные данные'!H252 * 1000, SUBSTITUTE((SUBSTITUTE('Неочищенные данные'!H252, " ", "")), ",", ".") * 1000)</f>
        <v>98517000</v>
      </c>
      <c r="J239" s="31">
        <f>IF(ISNUMBER('Неочищенные данные'!I252), 'Неочищенные данные'!I252 * 1000, SUBSTITUTE((SUBSTITUTE('Неочищенные данные'!I252, " ", "")), ",", ".") * 1000)</f>
        <v>1975864000</v>
      </c>
      <c r="K239" s="31">
        <f>IF(ISNUMBER('Неочищенные данные'!J252), 'Неочищенные данные'!J252 * 1000, SUBSTITUTE((SUBSTITUTE('Неочищенные данные'!J252, " ", "")), ",", ".") * 1000)</f>
        <v>1877347000</v>
      </c>
      <c r="L239" s="31">
        <f>IF(ISNUMBER('Неочищенные данные'!K252), 'Неочищенные данные'!K252 * 1000, SUBSTITUTE((SUBSTITUTE('Неочищенные данные'!K252, " ", "")), ",", ".") * 1000)</f>
        <v>81691000</v>
      </c>
      <c r="M239" s="31">
        <f>IF(ISNUMBER('Неочищенные данные'!L252), 'Неочищенные данные'!L252 * 1000, SUBSTITUTE((SUBSTITUTE('Неочищенные данные'!L252, " ", "")), ",", ".") * 1000)</f>
        <v>168643000</v>
      </c>
      <c r="N239" s="31">
        <f>IF(ISNUMBER('Неочищенные данные'!M252), 'Неочищенные данные'!M252 * 1000, SUBSTITUTE((SUBSTITUTE('Неочищенные данные'!M252, " ", "")), ",", ".") * 1000)</f>
        <v>0</v>
      </c>
      <c r="O239" s="31">
        <f>IF(ISNUMBER('Неочищенные данные'!N252), 'Неочищенные данные'!N252 * 1000, SUBSTITUTE((SUBSTITUTE('Неочищенные данные'!N252, " ", "")), ",", ".") * 1000)</f>
        <v>0</v>
      </c>
      <c r="P239" s="1">
        <f>VLOOKUP(YEAR(B239), 'ИПЦ ГКС'!$B$5:$D$34, 3, TRUE)</f>
        <v>6.1</v>
      </c>
      <c r="Q239" s="32">
        <f>VLOOKUP(B239, RUONIA!A250:B2715, 2, FALSE)</f>
        <v>4.92</v>
      </c>
      <c r="R239" s="1">
        <f>VLOOKUP(B239, Treasury!$D$1:$G$3498, 2, FALSE)</f>
        <v>0.31</v>
      </c>
      <c r="S239" s="1">
        <f>VLOOKUP(B239, Treasury!$D$1:$G$3498, 3, FALSE)</f>
        <v>1.2</v>
      </c>
      <c r="T239" s="1">
        <f>VLOOKUP(B239, Treasury!$D$1:$G$3498, 4, FALSE)</f>
        <v>2.42</v>
      </c>
      <c r="U239" s="1">
        <f>VLOOKUP(B239, 'OFZ Yield'!$A:$M, 5, FALSE)</f>
        <v>6.2</v>
      </c>
      <c r="V239" s="1">
        <f>VLOOKUP(B239, 'OFZ Yield'!$A:$M, 7, FALSE)</f>
        <v>7.76</v>
      </c>
      <c r="W239" s="1">
        <f>VLOOKUP(B239, 'OFZ Yield'!$A:$M, 9, FALSE)</f>
        <v>8.2</v>
      </c>
      <c r="X239" s="1" t="str">
        <f>VLOOKUP(B239, IMOEX!$A$1:$B$3284, 2, FALSE)</f>
        <v>1.525,52</v>
      </c>
      <c r="Y239" s="1">
        <f t="shared" si="28"/>
        <v>2.064401219</v>
      </c>
      <c r="Z239" s="1">
        <f t="shared" si="29"/>
        <v>24.18704631</v>
      </c>
      <c r="AA239" s="1">
        <f>IFNA(VLOOKUP(A239, 'Неочищенные данные'!A252:AI686, 35, False), 0)</f>
        <v>0</v>
      </c>
      <c r="AB239" s="1">
        <f t="shared" si="30"/>
        <v>0</v>
      </c>
    </row>
    <row r="240" ht="15.75" customHeight="1">
      <c r="A240" s="29" t="s">
        <v>178</v>
      </c>
      <c r="B240" s="33">
        <v>40834.0</v>
      </c>
      <c r="C240" s="29" t="s">
        <v>40</v>
      </c>
      <c r="D240" s="29">
        <f>IFNA(VLOOKUP(C240, 'Рейтинг'!$A$2:$C$22, 3, FALSE), VLOOKUP(C240, 'Рейтинг'!$B$2:$C$22, 2, FALSE))</f>
        <v>0.02</v>
      </c>
      <c r="E240" s="31">
        <f>IF(ISNUMBER('Неочищенные данные'!D253), 'Неочищенные данные'!D253 * 1000, SUBSTITUTE((SUBSTITUTE('Неочищенные данные'!D253, " ", "")), ",", ".") * 1000)</f>
        <v>63013000</v>
      </c>
      <c r="F240" s="31">
        <f>IF(ISNUMBER('Неочищенные данные'!E253), 'Неочищенные данные'!E253 * 1000, SUBSTITUTE((SUBSTITUTE('Неочищенные данные'!E253, " ", "")), ",", ".") * 1000)</f>
        <v>1665257000</v>
      </c>
      <c r="G240" s="31">
        <f>IF(ISNUMBER('Неочищенные данные'!F253), 'Неочищенные данные'!F253 * 1000, SUBSTITUTE((SUBSTITUTE('Неочищенные данные'!F253, " ", "")), ",", ".") * 1000)</f>
        <v>2057555000</v>
      </c>
      <c r="H240" s="31">
        <f>IF(ISNUMBER('Неочищенные данные'!G253), 'Неочищенные данные'!G253 * 1000, SUBSTITUTE((SUBSTITUTE('Неочищенные данные'!G253, " ", "")), ",", ".") * 1000)</f>
        <v>0</v>
      </c>
      <c r="I240" s="31">
        <f>IF(ISNUMBER('Неочищенные данные'!H253), 'Неочищенные данные'!H253 * 1000, SUBSTITUTE((SUBSTITUTE('Неочищенные данные'!H253, " ", "")), ",", ".") * 1000)</f>
        <v>98517000</v>
      </c>
      <c r="J240" s="31">
        <f>IF(ISNUMBER('Неочищенные данные'!I253), 'Неочищенные данные'!I253 * 1000, SUBSTITUTE((SUBSTITUTE('Неочищенные данные'!I253, " ", "")), ",", ".") * 1000)</f>
        <v>1975864000</v>
      </c>
      <c r="K240" s="31">
        <f>IF(ISNUMBER('Неочищенные данные'!J253), 'Неочищенные данные'!J253 * 1000, SUBSTITUTE((SUBSTITUTE('Неочищенные данные'!J253, " ", "")), ",", ".") * 1000)</f>
        <v>1877347000</v>
      </c>
      <c r="L240" s="31">
        <f>IF(ISNUMBER('Неочищенные данные'!K253), 'Неочищенные данные'!K253 * 1000, SUBSTITUTE((SUBSTITUTE('Неочищенные данные'!K253, " ", "")), ",", ".") * 1000)</f>
        <v>81691000</v>
      </c>
      <c r="M240" s="31">
        <f>IF(ISNUMBER('Неочищенные данные'!L253), 'Неочищенные данные'!L253 * 1000, SUBSTITUTE((SUBSTITUTE('Неочищенные данные'!L253, " ", "")), ",", ".") * 1000)</f>
        <v>168643000</v>
      </c>
      <c r="N240" s="31">
        <f>IF(ISNUMBER('Неочищенные данные'!M253), 'Неочищенные данные'!M253 * 1000, SUBSTITUTE((SUBSTITUTE('Неочищенные данные'!M253, " ", "")), ",", ".") * 1000)</f>
        <v>0</v>
      </c>
      <c r="O240" s="31">
        <f>IF(ISNUMBER('Неочищенные данные'!N253), 'Неочищенные данные'!N253 * 1000, SUBSTITUTE((SUBSTITUTE('Неочищенные данные'!N253, " ", "")), ",", ".") * 1000)</f>
        <v>0</v>
      </c>
      <c r="P240" s="1">
        <f>VLOOKUP(YEAR(B240), 'ИПЦ ГКС'!$B$5:$D$34, 3, TRUE)</f>
        <v>6.1</v>
      </c>
      <c r="Q240" s="32">
        <f>VLOOKUP(B240, RUONIA!A251:B2716, 2, FALSE)</f>
        <v>5.04</v>
      </c>
      <c r="R240" s="1">
        <f>VLOOKUP(B240, Treasury!$D$1:$G$3498, 2, FALSE)</f>
        <v>0.28</v>
      </c>
      <c r="S240" s="1">
        <f>VLOOKUP(B240, Treasury!$D$1:$G$3498, 3, FALSE)</f>
        <v>1.07</v>
      </c>
      <c r="T240" s="1">
        <f>VLOOKUP(B240, Treasury!$D$1:$G$3498, 4, FALSE)</f>
        <v>2.19</v>
      </c>
      <c r="U240" s="1">
        <f>VLOOKUP(B240, 'OFZ Yield'!$A:$M, 5, FALSE)</f>
        <v>6.55</v>
      </c>
      <c r="V240" s="1">
        <f>VLOOKUP(B240, 'OFZ Yield'!$A:$M, 7, FALSE)</f>
        <v>8.19</v>
      </c>
      <c r="W240" s="1">
        <f>VLOOKUP(B240, 'OFZ Yield'!$A:$M, 9, FALSE)</f>
        <v>8.65</v>
      </c>
      <c r="X240" s="1" t="str">
        <f>VLOOKUP(B240, IMOEX!$A$1:$B$3284, 2, FALSE)</f>
        <v>1.425,24</v>
      </c>
      <c r="Y240" s="1">
        <f t="shared" si="28"/>
        <v>2.064401219</v>
      </c>
      <c r="Z240" s="1">
        <f t="shared" si="29"/>
        <v>24.18704631</v>
      </c>
      <c r="AA240" s="1">
        <f>IFNA(VLOOKUP(A240, 'Неочищенные данные'!A253:AI687, 35, False), 0)</f>
        <v>0</v>
      </c>
      <c r="AB240" s="1">
        <f t="shared" si="30"/>
        <v>0</v>
      </c>
    </row>
    <row r="241" ht="15.75" customHeight="1">
      <c r="A241" s="29" t="s">
        <v>178</v>
      </c>
      <c r="B241" s="33">
        <v>40381.0</v>
      </c>
      <c r="C241" s="29" t="s">
        <v>40</v>
      </c>
      <c r="D241" s="29">
        <f>IFNA(VLOOKUP(C241, 'Рейтинг'!$A$2:$C$22, 3, FALSE), VLOOKUP(C241, 'Рейтинг'!$B$2:$C$22, 2, FALSE))</f>
        <v>0.02</v>
      </c>
      <c r="E241" s="31">
        <f>IF(ISNUMBER('Неочищенные данные'!D254), 'Неочищенные данные'!D254 * 1000, SUBSTITUTE((SUBSTITUTE('Неочищенные данные'!D254, " ", "")), ",", ".") * 1000)</f>
        <v>13058000</v>
      </c>
      <c r="F241" s="31">
        <f>IF(ISNUMBER('Неочищенные данные'!E254), 'Неочищенные данные'!E254 * 1000, SUBSTITUTE((SUBSTITUTE('Неочищенные данные'!E254, " ", "")), ",", ".") * 1000)</f>
        <v>1243879000</v>
      </c>
      <c r="G241" s="31">
        <f>IF(ISNUMBER('Неочищенные данные'!F254), 'Неочищенные данные'!F254 * 1000, SUBSTITUTE((SUBSTITUTE('Неочищенные данные'!F254, " ", "")), ",", ".") * 1000)</f>
        <v>1483087000</v>
      </c>
      <c r="H241" s="31">
        <f>IF(ISNUMBER('Неочищенные данные'!G254), 'Неочищенные данные'!G254 * 1000, SUBSTITUTE((SUBSTITUTE('Неочищенные данные'!G254, " ", "")), ",", ".") * 1000)</f>
        <v>0</v>
      </c>
      <c r="I241" s="31">
        <f>IF(ISNUMBER('Неочищенные данные'!H254), 'Неочищенные данные'!H254 * 1000, SUBSTITUTE((SUBSTITUTE('Неочищенные данные'!H254, " ", "")), ",", ".") * 1000)</f>
        <v>35967000</v>
      </c>
      <c r="J241" s="31">
        <f>IF(ISNUMBER('Неочищенные данные'!I254), 'Неочищенные данные'!I254 * 1000, SUBSTITUTE((SUBSTITUTE('Неочищенные данные'!I254, " ", "")), ",", ".") * 1000)</f>
        <v>1429472000</v>
      </c>
      <c r="K241" s="31">
        <f>IF(ISNUMBER('Неочищенные данные'!J254), 'Неочищенные данные'!J254 * 1000, SUBSTITUTE((SUBSTITUTE('Неочищенные данные'!J254, " ", "")), ",", ".") * 1000)</f>
        <v>1393505000</v>
      </c>
      <c r="L241" s="31">
        <f>IF(ISNUMBER('Неочищенные данные'!K254), 'Неочищенные данные'!K254 * 1000, SUBSTITUTE((SUBSTITUTE('Неочищенные данные'!K254, " ", "")), ",", ".") * 1000)</f>
        <v>53615000</v>
      </c>
      <c r="M241" s="31">
        <f>IF(ISNUMBER('Неочищенные данные'!L254), 'Неочищенные данные'!L254 * 1000, SUBSTITUTE((SUBSTITUTE('Неочищенные данные'!L254, " ", "")), ",", ".") * 1000)</f>
        <v>140439000</v>
      </c>
      <c r="N241" s="31">
        <f>IF(ISNUMBER('Неочищенные данные'!M254), 'Неочищенные данные'!M254 * 1000, SUBSTITUTE((SUBSTITUTE('Неочищенные данные'!M254, " ", "")), ",", ".") * 1000)</f>
        <v>0</v>
      </c>
      <c r="O241" s="31">
        <f>IF(ISNUMBER('Неочищенные данные'!N254), 'Неочищенные данные'!N254 * 1000, SUBSTITUTE((SUBSTITUTE('Неочищенные данные'!N254, " ", "")), ",", ".") * 1000)</f>
        <v>0</v>
      </c>
      <c r="P241" s="1">
        <f>VLOOKUP(YEAR(B241), 'ИПЦ ГКС'!$B$5:$D$34, 3, TRUE)</f>
        <v>8.78</v>
      </c>
      <c r="Q241" s="1" t="str">
        <f>VLOOKUP(B241, RUONIA!A252:B2717, 2, FALSE)</f>
        <v>#N/A</v>
      </c>
      <c r="R241" s="1">
        <f>VLOOKUP(B241, Treasury!$D$1:$G$3498, 2, FALSE)</f>
        <v>0.6</v>
      </c>
      <c r="S241" s="1">
        <f>VLOOKUP(B241, Treasury!$D$1:$G$3498, 3, FALSE)</f>
        <v>1.69</v>
      </c>
      <c r="T241" s="1">
        <f>VLOOKUP(B241, Treasury!$D$1:$G$3498, 4, FALSE)</f>
        <v>2.96</v>
      </c>
      <c r="U241" s="1" t="str">
        <f>VLOOKUP(B241, 'OFZ Yield'!$A:$M, 5, FALSE)</f>
        <v>#N/A</v>
      </c>
      <c r="V241" s="1" t="str">
        <f>VLOOKUP(B241, 'OFZ Yield'!$A:$M, 7, FALSE)</f>
        <v>#N/A</v>
      </c>
      <c r="W241" s="1" t="str">
        <f>VLOOKUP(B241, 'OFZ Yield'!$A:$M, 9, FALSE)</f>
        <v>#N/A</v>
      </c>
      <c r="X241" s="1" t="str">
        <f>VLOOKUP(B241, IMOEX!$A$1:$B$3284, 2, FALSE)</f>
        <v>1.381,36</v>
      </c>
      <c r="Y241" s="1">
        <f t="shared" si="28"/>
        <v>2.619397557</v>
      </c>
      <c r="Z241" s="1">
        <f t="shared" si="29"/>
        <v>26.66179241</v>
      </c>
      <c r="AA241" s="1">
        <f>IFNA(VLOOKUP(A241, 'Неочищенные данные'!A254:AI688, 35, False), 0)</f>
        <v>0</v>
      </c>
      <c r="AB241" s="1">
        <f t="shared" si="30"/>
        <v>0</v>
      </c>
    </row>
    <row r="242" ht="15.75" hidden="1" customHeight="1">
      <c r="A242" s="29" t="s">
        <v>261</v>
      </c>
      <c r="B242" s="44">
        <v>41610.0</v>
      </c>
      <c r="C242" s="29" t="s">
        <v>240</v>
      </c>
      <c r="D242" s="29"/>
      <c r="E242" s="31">
        <f>IF(ISNUMBER('Неочищенные данные'!D255), 'Неочищенные данные'!D255 * 1000, SUBSTITUTE((SUBSTITUTE('Неочищенные данные'!D255, " ", "")), ",", ".") * 1000)</f>
        <v>0</v>
      </c>
      <c r="F242" s="31">
        <f>IF(ISNUMBER('Неочищенные данные'!E255), 'Неочищенные данные'!E255 * 1000, SUBSTITUTE((SUBSTITUTE('Неочищенные данные'!E255, " ", "")), ",", ".") * 1000)</f>
        <v>0</v>
      </c>
      <c r="G242" s="31">
        <f>IF(ISNUMBER('Неочищенные данные'!F255), 'Неочищенные данные'!F255 * 1000, SUBSTITUTE((SUBSTITUTE('Неочищенные данные'!F255, " ", "")), ",", ".") * 1000)</f>
        <v>0</v>
      </c>
      <c r="H242" s="31">
        <f>IF(ISNUMBER('Неочищенные данные'!G255), 'Неочищенные данные'!G255 * 1000, SUBSTITUTE((SUBSTITUTE('Неочищенные данные'!G255, " ", "")), ",", ".") * 1000)</f>
        <v>0</v>
      </c>
      <c r="I242" s="31">
        <f>IF(ISNUMBER('Неочищенные данные'!H255), 'Неочищенные данные'!H255 * 1000, SUBSTITUTE((SUBSTITUTE('Неочищенные данные'!H255, " ", "")), ",", ".") * 1000)</f>
        <v>0</v>
      </c>
      <c r="J242" s="31">
        <f>IF(ISNUMBER('Неочищенные данные'!I255), 'Неочищенные данные'!I255 * 1000, SUBSTITUTE((SUBSTITUTE('Неочищенные данные'!I255, " ", "")), ",", ".") * 1000)</f>
        <v>0</v>
      </c>
      <c r="K242" s="31">
        <f>IF(ISNUMBER('Неочищенные данные'!J255), 'Неочищенные данные'!J255 * 1000, SUBSTITUTE((SUBSTITUTE('Неочищенные данные'!J255, " ", "")), ",", ".") * 1000)</f>
        <v>0</v>
      </c>
      <c r="L242" s="31">
        <f>IF(ISNUMBER('Неочищенные данные'!K255), 'Неочищенные данные'!K255 * 1000, SUBSTITUTE((SUBSTITUTE('Неочищенные данные'!K255, " ", "")), ",", ".") * 1000)</f>
        <v>0</v>
      </c>
      <c r="M242" s="31">
        <f>IF(ISNUMBER('Неочищенные данные'!L255), 'Неочищенные данные'!L255 * 1000, SUBSTITUTE((SUBSTITUTE('Неочищенные данные'!L255, " ", "")), ",", ".") * 1000)</f>
        <v>0</v>
      </c>
      <c r="N242" s="31">
        <f>IF(ISNUMBER('Неочищенные данные'!M255), 'Неочищенные данные'!M255 * 1000, SUBSTITUTE((SUBSTITUTE('Неочищенные данные'!M255, " ", "")), ",", ".") * 1000)</f>
        <v>0</v>
      </c>
      <c r="O242" s="31">
        <f>IF(ISNUMBER('Неочищенные данные'!N255), 'Неочищенные данные'!N255 * 1000, SUBSTITUTE((SUBSTITUTE('Неочищенные данные'!N255, " ", "")), ",", ".") * 1000)</f>
        <v>0</v>
      </c>
    </row>
    <row r="243" ht="15.75" hidden="1" customHeight="1">
      <c r="A243" s="29" t="s">
        <v>261</v>
      </c>
      <c r="B243" s="44">
        <v>41220.0</v>
      </c>
      <c r="C243" s="29" t="s">
        <v>38</v>
      </c>
      <c r="D243" s="29"/>
      <c r="E243" s="31">
        <f>IF(ISNUMBER('Неочищенные данные'!D256), 'Неочищенные данные'!D256 * 1000, SUBSTITUTE((SUBSTITUTE('Неочищенные данные'!D256, " ", "")), ",", ".") * 1000)</f>
        <v>0</v>
      </c>
      <c r="F243" s="31">
        <f>IF(ISNUMBER('Неочищенные данные'!E256), 'Неочищенные данные'!E256 * 1000, SUBSTITUTE((SUBSTITUTE('Неочищенные данные'!E256, " ", "")), ",", ".") * 1000)</f>
        <v>0</v>
      </c>
      <c r="G243" s="31">
        <f>IF(ISNUMBER('Неочищенные данные'!F256), 'Неочищенные данные'!F256 * 1000, SUBSTITUTE((SUBSTITUTE('Неочищенные данные'!F256, " ", "")), ",", ".") * 1000)</f>
        <v>0</v>
      </c>
      <c r="H243" s="31">
        <f>IF(ISNUMBER('Неочищенные данные'!G256), 'Неочищенные данные'!G256 * 1000, SUBSTITUTE((SUBSTITUTE('Неочищенные данные'!G256, " ", "")), ",", ".") * 1000)</f>
        <v>0</v>
      </c>
      <c r="I243" s="31">
        <f>IF(ISNUMBER('Неочищенные данные'!H256), 'Неочищенные данные'!H256 * 1000, SUBSTITUTE((SUBSTITUTE('Неочищенные данные'!H256, " ", "")), ",", ".") * 1000)</f>
        <v>0</v>
      </c>
      <c r="J243" s="31">
        <f>IF(ISNUMBER('Неочищенные данные'!I256), 'Неочищенные данные'!I256 * 1000, SUBSTITUTE((SUBSTITUTE('Неочищенные данные'!I256, " ", "")), ",", ".") * 1000)</f>
        <v>0</v>
      </c>
      <c r="K243" s="31">
        <f>IF(ISNUMBER('Неочищенные данные'!J256), 'Неочищенные данные'!J256 * 1000, SUBSTITUTE((SUBSTITUTE('Неочищенные данные'!J256, " ", "")), ",", ".") * 1000)</f>
        <v>0</v>
      </c>
      <c r="L243" s="31">
        <f>IF(ISNUMBER('Неочищенные данные'!K256), 'Неочищенные данные'!K256 * 1000, SUBSTITUTE((SUBSTITUTE('Неочищенные данные'!K256, " ", "")), ",", ".") * 1000)</f>
        <v>0</v>
      </c>
      <c r="M243" s="31">
        <f>IF(ISNUMBER('Неочищенные данные'!L256), 'Неочищенные данные'!L256 * 1000, SUBSTITUTE((SUBSTITUTE('Неочищенные данные'!L256, " ", "")), ",", ".") * 1000)</f>
        <v>0</v>
      </c>
      <c r="N243" s="31">
        <f>IF(ISNUMBER('Неочищенные данные'!M256), 'Неочищенные данные'!M256 * 1000, SUBSTITUTE((SUBSTITUTE('Неочищенные данные'!M256, " ", "")), ",", ".") * 1000)</f>
        <v>0</v>
      </c>
      <c r="O243" s="31">
        <f>IF(ISNUMBER('Неочищенные данные'!N256), 'Неочищенные данные'!N256 * 1000, SUBSTITUTE((SUBSTITUTE('Неочищенные данные'!N256, " ", "")), ",", ".") * 1000)</f>
        <v>0</v>
      </c>
    </row>
    <row r="244" ht="15.75" hidden="1" customHeight="1">
      <c r="A244" s="29" t="s">
        <v>261</v>
      </c>
      <c r="B244" s="45">
        <v>40843.0</v>
      </c>
      <c r="C244" s="29" t="s">
        <v>40</v>
      </c>
      <c r="D244" s="29"/>
      <c r="E244" s="31">
        <f>IF(ISNUMBER('Неочищенные данные'!D257), 'Неочищенные данные'!D257 * 1000, SUBSTITUTE((SUBSTITUTE('Неочищенные данные'!D257, " ", "")), ",", ".") * 1000)</f>
        <v>0</v>
      </c>
      <c r="F244" s="31">
        <f>IF(ISNUMBER('Неочищенные данные'!E257), 'Неочищенные данные'!E257 * 1000, SUBSTITUTE((SUBSTITUTE('Неочищенные данные'!E257, " ", "")), ",", ".") * 1000)</f>
        <v>0</v>
      </c>
      <c r="G244" s="31">
        <f>IF(ISNUMBER('Неочищенные данные'!F257), 'Неочищенные данные'!F257 * 1000, SUBSTITUTE((SUBSTITUTE('Неочищенные данные'!F257, " ", "")), ",", ".") * 1000)</f>
        <v>0</v>
      </c>
      <c r="H244" s="31">
        <f>IF(ISNUMBER('Неочищенные данные'!G257), 'Неочищенные данные'!G257 * 1000, SUBSTITUTE((SUBSTITUTE('Неочищенные данные'!G257, " ", "")), ",", ".") * 1000)</f>
        <v>0</v>
      </c>
      <c r="I244" s="31">
        <f>IF(ISNUMBER('Неочищенные данные'!H257), 'Неочищенные данные'!H257 * 1000, SUBSTITUTE((SUBSTITUTE('Неочищенные данные'!H257, " ", "")), ",", ".") * 1000)</f>
        <v>0</v>
      </c>
      <c r="J244" s="31">
        <f>IF(ISNUMBER('Неочищенные данные'!I257), 'Неочищенные данные'!I257 * 1000, SUBSTITUTE((SUBSTITUTE('Неочищенные данные'!I257, " ", "")), ",", ".") * 1000)</f>
        <v>0</v>
      </c>
      <c r="K244" s="31">
        <f>IF(ISNUMBER('Неочищенные данные'!J257), 'Неочищенные данные'!J257 * 1000, SUBSTITUTE((SUBSTITUTE('Неочищенные данные'!J257, " ", "")), ",", ".") * 1000)</f>
        <v>0</v>
      </c>
      <c r="L244" s="31">
        <f>IF(ISNUMBER('Неочищенные данные'!K257), 'Неочищенные данные'!K257 * 1000, SUBSTITUTE((SUBSTITUTE('Неочищенные данные'!K257, " ", "")), ",", ".") * 1000)</f>
        <v>0</v>
      </c>
      <c r="M244" s="31">
        <f>IF(ISNUMBER('Неочищенные данные'!L257), 'Неочищенные данные'!L257 * 1000, SUBSTITUTE((SUBSTITUTE('Неочищенные данные'!L257, " ", "")), ",", ".") * 1000)</f>
        <v>0</v>
      </c>
      <c r="N244" s="31">
        <f>IF(ISNUMBER('Неочищенные данные'!M257), 'Неочищенные данные'!M257 * 1000, SUBSTITUTE((SUBSTITUTE('Неочищенные данные'!M257, " ", "")), ",", ".") * 1000)</f>
        <v>0</v>
      </c>
      <c r="O244" s="31">
        <f>IF(ISNUMBER('Неочищенные данные'!N257), 'Неочищенные данные'!N257 * 1000, SUBSTITUTE((SUBSTITUTE('Неочищенные данные'!N257, " ", "")), ",", ".") * 1000)</f>
        <v>0</v>
      </c>
    </row>
    <row r="245" ht="15.75" hidden="1" customHeight="1">
      <c r="A245" s="29" t="s">
        <v>261</v>
      </c>
      <c r="B245" s="45">
        <v>40834.0</v>
      </c>
      <c r="C245" s="29" t="s">
        <v>40</v>
      </c>
      <c r="D245" s="29"/>
      <c r="E245" s="31">
        <f>IF(ISNUMBER('Неочищенные данные'!D258), 'Неочищенные данные'!D258 * 1000, SUBSTITUTE((SUBSTITUTE('Неочищенные данные'!D258, " ", "")), ",", ".") * 1000)</f>
        <v>0</v>
      </c>
      <c r="F245" s="31">
        <f>IF(ISNUMBER('Неочищенные данные'!E258), 'Неочищенные данные'!E258 * 1000, SUBSTITUTE((SUBSTITUTE('Неочищенные данные'!E258, " ", "")), ",", ".") * 1000)</f>
        <v>0</v>
      </c>
      <c r="G245" s="31">
        <f>IF(ISNUMBER('Неочищенные данные'!F258), 'Неочищенные данные'!F258 * 1000, SUBSTITUTE((SUBSTITUTE('Неочищенные данные'!F258, " ", "")), ",", ".") * 1000)</f>
        <v>0</v>
      </c>
      <c r="H245" s="31">
        <f>IF(ISNUMBER('Неочищенные данные'!G258), 'Неочищенные данные'!G258 * 1000, SUBSTITUTE((SUBSTITUTE('Неочищенные данные'!G258, " ", "")), ",", ".") * 1000)</f>
        <v>0</v>
      </c>
      <c r="I245" s="31">
        <f>IF(ISNUMBER('Неочищенные данные'!H258), 'Неочищенные данные'!H258 * 1000, SUBSTITUTE((SUBSTITUTE('Неочищенные данные'!H258, " ", "")), ",", ".") * 1000)</f>
        <v>0</v>
      </c>
      <c r="J245" s="31">
        <f>IF(ISNUMBER('Неочищенные данные'!I258), 'Неочищенные данные'!I258 * 1000, SUBSTITUTE((SUBSTITUTE('Неочищенные данные'!I258, " ", "")), ",", ".") * 1000)</f>
        <v>0</v>
      </c>
      <c r="K245" s="31">
        <f>IF(ISNUMBER('Неочищенные данные'!J258), 'Неочищенные данные'!J258 * 1000, SUBSTITUTE((SUBSTITUTE('Неочищенные данные'!J258, " ", "")), ",", ".") * 1000)</f>
        <v>0</v>
      </c>
      <c r="L245" s="31">
        <f>IF(ISNUMBER('Неочищенные данные'!K258), 'Неочищенные данные'!K258 * 1000, SUBSTITUTE((SUBSTITUTE('Неочищенные данные'!K258, " ", "")), ",", ".") * 1000)</f>
        <v>0</v>
      </c>
      <c r="M245" s="31">
        <f>IF(ISNUMBER('Неочищенные данные'!L258), 'Неочищенные данные'!L258 * 1000, SUBSTITUTE((SUBSTITUTE('Неочищенные данные'!L258, " ", "")), ",", ".") * 1000)</f>
        <v>0</v>
      </c>
      <c r="N245" s="31">
        <f>IF(ISNUMBER('Неочищенные данные'!M258), 'Неочищенные данные'!M258 * 1000, SUBSTITUTE((SUBSTITUTE('Неочищенные данные'!M258, " ", "")), ",", ".") * 1000)</f>
        <v>0</v>
      </c>
      <c r="O245" s="31">
        <f>IF(ISNUMBER('Неочищенные данные'!N258), 'Неочищенные данные'!N258 * 1000, SUBSTITUTE((SUBSTITUTE('Неочищенные данные'!N258, " ", "")), ",", ".") * 1000)</f>
        <v>0</v>
      </c>
    </row>
    <row r="246" ht="15.75" hidden="1" customHeight="1">
      <c r="A246" s="29" t="s">
        <v>261</v>
      </c>
      <c r="B246" s="44">
        <v>40813.0</v>
      </c>
      <c r="C246" s="29" t="s">
        <v>40</v>
      </c>
      <c r="D246" s="29"/>
      <c r="E246" s="31">
        <f>IF(ISNUMBER('Неочищенные данные'!D259), 'Неочищенные данные'!D259 * 1000, SUBSTITUTE((SUBSTITUTE('Неочищенные данные'!D259, " ", "")), ",", ".") * 1000)</f>
        <v>0</v>
      </c>
      <c r="F246" s="31">
        <f>IF(ISNUMBER('Неочищенные данные'!E259), 'Неочищенные данные'!E259 * 1000, SUBSTITUTE((SUBSTITUTE('Неочищенные данные'!E259, " ", "")), ",", ".") * 1000)</f>
        <v>0</v>
      </c>
      <c r="G246" s="31">
        <f>IF(ISNUMBER('Неочищенные данные'!F259), 'Неочищенные данные'!F259 * 1000, SUBSTITUTE((SUBSTITUTE('Неочищенные данные'!F259, " ", "")), ",", ".") * 1000)</f>
        <v>0</v>
      </c>
      <c r="H246" s="31">
        <f>IF(ISNUMBER('Неочищенные данные'!G259), 'Неочищенные данные'!G259 * 1000, SUBSTITUTE((SUBSTITUTE('Неочищенные данные'!G259, " ", "")), ",", ".") * 1000)</f>
        <v>0</v>
      </c>
      <c r="I246" s="31">
        <f>IF(ISNUMBER('Неочищенные данные'!H259), 'Неочищенные данные'!H259 * 1000, SUBSTITUTE((SUBSTITUTE('Неочищенные данные'!H259, " ", "")), ",", ".") * 1000)</f>
        <v>0</v>
      </c>
      <c r="J246" s="31">
        <f>IF(ISNUMBER('Неочищенные данные'!I259), 'Неочищенные данные'!I259 * 1000, SUBSTITUTE((SUBSTITUTE('Неочищенные данные'!I259, " ", "")), ",", ".") * 1000)</f>
        <v>0</v>
      </c>
      <c r="K246" s="31">
        <f>IF(ISNUMBER('Неочищенные данные'!J259), 'Неочищенные данные'!J259 * 1000, SUBSTITUTE((SUBSTITUTE('Неочищенные данные'!J259, " ", "")), ",", ".") * 1000)</f>
        <v>0</v>
      </c>
      <c r="L246" s="31">
        <f>IF(ISNUMBER('Неочищенные данные'!K259), 'Неочищенные данные'!K259 * 1000, SUBSTITUTE((SUBSTITUTE('Неочищенные данные'!K259, " ", "")), ",", ".") * 1000)</f>
        <v>0</v>
      </c>
      <c r="M246" s="31">
        <f>IF(ISNUMBER('Неочищенные данные'!L259), 'Неочищенные данные'!L259 * 1000, SUBSTITUTE((SUBSTITUTE('Неочищенные данные'!L259, " ", "")), ",", ".") * 1000)</f>
        <v>0</v>
      </c>
      <c r="N246" s="31">
        <f>IF(ISNUMBER('Неочищенные данные'!M259), 'Неочищенные данные'!M259 * 1000, SUBSTITUTE((SUBSTITUTE('Неочищенные данные'!M259, " ", "")), ",", ".") * 1000)</f>
        <v>0</v>
      </c>
      <c r="O246" s="31">
        <f>IF(ISNUMBER('Неочищенные данные'!N259), 'Неочищенные данные'!N259 * 1000, SUBSTITUTE((SUBSTITUTE('Неочищенные данные'!N259, " ", "")), ",", ".") * 1000)</f>
        <v>0</v>
      </c>
    </row>
    <row r="247" ht="15.75" hidden="1" customHeight="1">
      <c r="A247" s="29" t="s">
        <v>186</v>
      </c>
      <c r="B247" s="44">
        <v>42620.0</v>
      </c>
      <c r="C247" s="29" t="s">
        <v>240</v>
      </c>
      <c r="D247" s="29"/>
      <c r="E247" s="31">
        <f>IF(ISNUMBER('Неочищенные данные'!D260), 'Неочищенные данные'!D260 * 1000, SUBSTITUTE((SUBSTITUTE('Неочищенные данные'!D260, " ", "")), ",", ".") * 1000)</f>
        <v>0</v>
      </c>
      <c r="F247" s="31">
        <f>IF(ISNUMBER('Неочищенные данные'!E260), 'Неочищенные данные'!E260 * 1000, SUBSTITUTE((SUBSTITUTE('Неочищенные данные'!E260, " ", "")), ",", ".") * 1000)</f>
        <v>0</v>
      </c>
      <c r="G247" s="31">
        <f>IF(ISNUMBER('Неочищенные данные'!F260), 'Неочищенные данные'!F260 * 1000, SUBSTITUTE((SUBSTITUTE('Неочищенные данные'!F260, " ", "")), ",", ".") * 1000)</f>
        <v>0</v>
      </c>
      <c r="H247" s="31">
        <f>IF(ISNUMBER('Неочищенные данные'!G260), 'Неочищенные данные'!G260 * 1000, SUBSTITUTE((SUBSTITUTE('Неочищенные данные'!G260, " ", "")), ",", ".") * 1000)</f>
        <v>0</v>
      </c>
      <c r="I247" s="31">
        <f>IF(ISNUMBER('Неочищенные данные'!H260), 'Неочищенные данные'!H260 * 1000, SUBSTITUTE((SUBSTITUTE('Неочищенные данные'!H260, " ", "")), ",", ".") * 1000)</f>
        <v>0</v>
      </c>
      <c r="J247" s="31">
        <f>IF(ISNUMBER('Неочищенные данные'!I260), 'Неочищенные данные'!I260 * 1000, SUBSTITUTE((SUBSTITUTE('Неочищенные данные'!I260, " ", "")), ",", ".") * 1000)</f>
        <v>0</v>
      </c>
      <c r="K247" s="31">
        <f>IF(ISNUMBER('Неочищенные данные'!J260), 'Неочищенные данные'!J260 * 1000, SUBSTITUTE((SUBSTITUTE('Неочищенные данные'!J260, " ", "")), ",", ".") * 1000)</f>
        <v>0</v>
      </c>
      <c r="L247" s="31">
        <f>IF(ISNUMBER('Неочищенные данные'!K260), 'Неочищенные данные'!K260 * 1000, SUBSTITUTE((SUBSTITUTE('Неочищенные данные'!K260, " ", "")), ",", ".") * 1000)</f>
        <v>0</v>
      </c>
      <c r="M247" s="31">
        <f>IF(ISNUMBER('Неочищенные данные'!L260), 'Неочищенные данные'!L260 * 1000, SUBSTITUTE((SUBSTITUTE('Неочищенные данные'!L260, " ", "")), ",", ".") * 1000)</f>
        <v>0</v>
      </c>
      <c r="N247" s="31">
        <f>IF(ISNUMBER('Неочищенные данные'!M260), 'Неочищенные данные'!M260 * 1000, SUBSTITUTE((SUBSTITUTE('Неочищенные данные'!M260, " ", "")), ",", ".") * 1000)</f>
        <v>0</v>
      </c>
      <c r="O247" s="31">
        <f>IF(ISNUMBER('Неочищенные данные'!N260), 'Неочищенные данные'!N260 * 1000, SUBSTITUTE((SUBSTITUTE('Неочищенные данные'!N260, " ", "")), ",", ".") * 1000)</f>
        <v>0</v>
      </c>
    </row>
    <row r="248" ht="15.75" hidden="1" customHeight="1">
      <c r="A248" s="29" t="s">
        <v>186</v>
      </c>
      <c r="B248" s="44">
        <v>42614.0</v>
      </c>
      <c r="C248" s="29" t="s">
        <v>40</v>
      </c>
      <c r="D248" s="29"/>
      <c r="E248" s="31">
        <f>IF(ISNUMBER('Неочищенные данные'!D261), 'Неочищенные данные'!D261 * 1000, SUBSTITUTE((SUBSTITUTE('Неочищенные данные'!D261, " ", "")), ",", ".") * 1000)</f>
        <v>0</v>
      </c>
      <c r="F248" s="31">
        <f>IF(ISNUMBER('Неочищенные данные'!E261), 'Неочищенные данные'!E261 * 1000, SUBSTITUTE((SUBSTITUTE('Неочищенные данные'!E261, " ", "")), ",", ".") * 1000)</f>
        <v>0</v>
      </c>
      <c r="G248" s="31">
        <f>IF(ISNUMBER('Неочищенные данные'!F261), 'Неочищенные данные'!F261 * 1000, SUBSTITUTE((SUBSTITUTE('Неочищенные данные'!F261, " ", "")), ",", ".") * 1000)</f>
        <v>0</v>
      </c>
      <c r="H248" s="31">
        <f>IF(ISNUMBER('Неочищенные данные'!G261), 'Неочищенные данные'!G261 * 1000, SUBSTITUTE((SUBSTITUTE('Неочищенные данные'!G261, " ", "")), ",", ".") * 1000)</f>
        <v>0</v>
      </c>
      <c r="I248" s="31">
        <f>IF(ISNUMBER('Неочищенные данные'!H261), 'Неочищенные данные'!H261 * 1000, SUBSTITUTE((SUBSTITUTE('Неочищенные данные'!H261, " ", "")), ",", ".") * 1000)</f>
        <v>0</v>
      </c>
      <c r="J248" s="31">
        <f>IF(ISNUMBER('Неочищенные данные'!I261), 'Неочищенные данные'!I261 * 1000, SUBSTITUTE((SUBSTITUTE('Неочищенные данные'!I261, " ", "")), ",", ".") * 1000)</f>
        <v>0</v>
      </c>
      <c r="K248" s="31">
        <f>IF(ISNUMBER('Неочищенные данные'!J261), 'Неочищенные данные'!J261 * 1000, SUBSTITUTE((SUBSTITUTE('Неочищенные данные'!J261, " ", "")), ",", ".") * 1000)</f>
        <v>0</v>
      </c>
      <c r="L248" s="31">
        <f>IF(ISNUMBER('Неочищенные данные'!K261), 'Неочищенные данные'!K261 * 1000, SUBSTITUTE((SUBSTITUTE('Неочищенные данные'!K261, " ", "")), ",", ".") * 1000)</f>
        <v>0</v>
      </c>
      <c r="M248" s="31">
        <f>IF(ISNUMBER('Неочищенные данные'!L261), 'Неочищенные данные'!L261 * 1000, SUBSTITUTE((SUBSTITUTE('Неочищенные данные'!L261, " ", "")), ",", ".") * 1000)</f>
        <v>0</v>
      </c>
      <c r="N248" s="31">
        <f>IF(ISNUMBER('Неочищенные данные'!M261), 'Неочищенные данные'!M261 * 1000, SUBSTITUTE((SUBSTITUTE('Неочищенные данные'!M261, " ", "")), ",", ".") * 1000)</f>
        <v>0</v>
      </c>
      <c r="O248" s="31">
        <f>IF(ISNUMBER('Неочищенные данные'!N261), 'Неочищенные данные'!N261 * 1000, SUBSTITUTE((SUBSTITUTE('Неочищенные данные'!N261, " ", "")), ",", ".") * 1000)</f>
        <v>0</v>
      </c>
    </row>
    <row r="249" ht="15.75" customHeight="1">
      <c r="A249" s="29" t="s">
        <v>186</v>
      </c>
      <c r="B249" s="33">
        <v>42207.0</v>
      </c>
      <c r="C249" s="29" t="s">
        <v>40</v>
      </c>
      <c r="D249" s="29">
        <f>IFNA(VLOOKUP(C249, 'Рейтинг'!$A$2:$C$22, 3, FALSE), VLOOKUP(C249, 'Рейтинг'!$B$2:$C$22, 2, FALSE))</f>
        <v>0.02</v>
      </c>
      <c r="E249" s="31">
        <f>IF(ISNUMBER('Неочищенные данные'!D262), 'Неочищенные данные'!D262 * 1000, SUBSTITUTE((SUBSTITUTE('Неочищенные данные'!D262, " ", "")), ",", ".") * 1000)</f>
        <v>31139000</v>
      </c>
      <c r="F249" s="31">
        <f>IF(ISNUMBER('Неочищенные данные'!E262), 'Неочищенные данные'!E262 * 1000, SUBSTITUTE((SUBSTITUTE('Неочищенные данные'!E262, " ", "")), ",", ".") * 1000)</f>
        <v>1032370000</v>
      </c>
      <c r="G249" s="31">
        <f>IF(ISNUMBER('Неочищенные данные'!F262), 'Неочищенные данные'!F262 * 1000, SUBSTITUTE((SUBSTITUTE('Неочищенные данные'!F262, " ", "")), ",", ".") * 1000)</f>
        <v>1070893000</v>
      </c>
      <c r="H249" s="31">
        <f>IF(ISNUMBER('Неочищенные данные'!G262), 'Неочищенные данные'!G262 * 1000, SUBSTITUTE((SUBSTITUTE('Неочищенные данные'!G262, " ", "")), ",", ".") * 1000)</f>
        <v>0</v>
      </c>
      <c r="I249" s="31">
        <f>IF(ISNUMBER('Неочищенные данные'!H262), 'Неочищенные данные'!H262 * 1000, SUBSTITUTE((SUBSTITUTE('Неочищенные данные'!H262, " ", "")), ",", ".") * 1000)</f>
        <v>0</v>
      </c>
      <c r="J249" s="31">
        <f>IF(ISNUMBER('Неочищенные данные'!I262), 'Неочищенные данные'!I262 * 1000, SUBSTITUTE((SUBSTITUTE('Неочищенные данные'!I262, " ", "")), ",", ".") * 1000)</f>
        <v>1217579000</v>
      </c>
      <c r="K249" s="31">
        <f>IF(ISNUMBER('Неочищенные данные'!J262), 'Неочищенные данные'!J262 * 1000, SUBSTITUTE((SUBSTITUTE('Неочищенные данные'!J262, " ", "")), ",", ".") * 1000)</f>
        <v>1189577000</v>
      </c>
      <c r="L249" s="31">
        <f>IF(ISNUMBER('Неочищенные данные'!K262), 'Неочищенные данные'!K262 * 1000, SUBSTITUTE((SUBSTITUTE('Неочищенные данные'!K262, " ", "")), ",", ".") * 1000)</f>
        <v>-146686000</v>
      </c>
      <c r="M249" s="31">
        <f>IF(ISNUMBER('Неочищенные данные'!L262), 'Неочищенные данные'!L262 * 1000, SUBSTITUTE((SUBSTITUTE('Неочищенные данные'!L262, " ", "")), ",", ".") * 1000)</f>
        <v>46830000</v>
      </c>
      <c r="N249" s="31">
        <f>IF(ISNUMBER('Неочищенные данные'!M262), 'Неочищенные данные'!M262 * 1000, SUBSTITUTE((SUBSTITUTE('Неочищенные данные'!M262, " ", "")), ",", ".") * 1000)</f>
        <v>17074000</v>
      </c>
      <c r="O249" s="31">
        <f>IF(ISNUMBER('Неочищенные данные'!N262), 'Неочищенные данные'!N262 * 1000, SUBSTITUTE((SUBSTITUTE('Неочищенные данные'!N262, " ", "")), ",", ".") * 1000)</f>
        <v>171987000</v>
      </c>
      <c r="P249" s="1">
        <f>VLOOKUP(YEAR(B249), 'ИПЦ ГКС'!$B$5:$D$34, 3, TRUE)</f>
        <v>12.91</v>
      </c>
      <c r="Q249" s="32">
        <f>VLOOKUP(B249, RUONIA!A260:B2725, 2, FALSE)</f>
        <v>11.53</v>
      </c>
      <c r="R249" s="1">
        <f>VLOOKUP(B249, Treasury!$D$1:$G$3498, 2, FALSE)</f>
        <v>0.75</v>
      </c>
      <c r="S249" s="1">
        <f>VLOOKUP(B249, Treasury!$D$1:$G$3498, 3, FALSE)</f>
        <v>1.69</v>
      </c>
      <c r="T249" s="1">
        <f>VLOOKUP(B249, Treasury!$D$1:$G$3498, 4, FALSE)</f>
        <v>2.33</v>
      </c>
      <c r="U249" s="1">
        <f>VLOOKUP(B249, 'OFZ Yield'!$A:$M, 5, FALSE)</f>
        <v>9.96</v>
      </c>
      <c r="V249" s="1">
        <f>VLOOKUP(B249, 'OFZ Yield'!$A:$M, 7, FALSE)</f>
        <v>10.78</v>
      </c>
      <c r="W249" s="1">
        <f>VLOOKUP(B249, 'OFZ Yield'!$A:$M, 9, FALSE)</f>
        <v>10.77</v>
      </c>
      <c r="X249" s="1" t="str">
        <f>VLOOKUP(B249, IMOEX!$A$1:$B$3284, 2, FALSE)</f>
        <v>1.635,63</v>
      </c>
      <c r="Y249" s="1">
        <f t="shared" ref="Y249:Y254" si="31">M249 / L249</f>
        <v>-0.3192533711</v>
      </c>
      <c r="Z249" s="1">
        <f t="shared" ref="Z249:Z254" si="32">J249 / L249</f>
        <v>-8.300580833</v>
      </c>
      <c r="AA249" s="1">
        <f>IFNA(VLOOKUP(A249, 'Неочищенные данные'!A262:AI696, 35, False), 0)</f>
        <v>0</v>
      </c>
      <c r="AB249" s="1">
        <f t="shared" ref="AB249:AB254" si="33">IF(NOT(H249 = 0), 1, 0)</f>
        <v>0</v>
      </c>
    </row>
    <row r="250" ht="15.75" customHeight="1">
      <c r="A250" s="29" t="s">
        <v>188</v>
      </c>
      <c r="B250" s="33">
        <v>41339.0</v>
      </c>
      <c r="C250" s="29" t="s">
        <v>40</v>
      </c>
      <c r="D250" s="29">
        <f>IFNA(VLOOKUP(C250, 'Рейтинг'!$A$2:$C$22, 3, FALSE), VLOOKUP(C250, 'Рейтинг'!$B$2:$C$22, 2, FALSE))</f>
        <v>0.02</v>
      </c>
      <c r="E250" s="31">
        <f>IF(ISNUMBER('Неочищенные данные'!D264), 'Неочищенные данные'!D264 * 1000, SUBSTITUTE((SUBSTITUTE('Неочищенные данные'!D264, " ", "")), ",", ".") * 1000)</f>
        <v>1732940000</v>
      </c>
      <c r="F250" s="31">
        <f>IF(ISNUMBER('Неочищенные данные'!E264), 'Неочищенные данные'!E264 * 1000, SUBSTITUTE((SUBSTITUTE('Неочищенные данные'!E264, " ", "")), ",", ".") * 1000)</f>
        <v>1279881000</v>
      </c>
      <c r="G250" s="31">
        <f>IF(ISNUMBER('Неочищенные данные'!F264), 'Неочищенные данные'!F264 * 1000, SUBSTITUTE((SUBSTITUTE('Неочищенные данные'!F264, " ", "")), ",", ".") * 1000)</f>
        <v>3071817000</v>
      </c>
      <c r="H250" s="31">
        <f>IF(ISNUMBER('Неочищенные данные'!G264), 'Неочищенные данные'!G264 * 1000, SUBSTITUTE((SUBSTITUTE('Неочищенные данные'!G264, " ", "")), ",", ".") * 1000)</f>
        <v>0</v>
      </c>
      <c r="I250" s="31">
        <f>IF(ISNUMBER('Неочищенные данные'!H264), 'Неочищенные данные'!H264 * 1000, SUBSTITUTE((SUBSTITUTE('Неочищенные данные'!H264, " ", "")), ",", ".") * 1000)</f>
        <v>4648000</v>
      </c>
      <c r="J250" s="31">
        <f>IF(ISNUMBER('Неочищенные данные'!I264), 'Неочищенные данные'!I264 * 1000, SUBSTITUTE((SUBSTITUTE('Неочищенные данные'!I264, " ", "")), ",", ".") * 1000)</f>
        <v>2946322000</v>
      </c>
      <c r="K250" s="31">
        <f>IF(ISNUMBER('Неочищенные данные'!J264), 'Неочищенные данные'!J264 * 1000, SUBSTITUTE((SUBSTITUTE('Неочищенные данные'!J264, " ", "")), ",", ".") * 1000)</f>
        <v>2941674000</v>
      </c>
      <c r="L250" s="31">
        <f>IF(ISNUMBER('Неочищенные данные'!K264), 'Неочищенные данные'!K264 * 1000, SUBSTITUTE((SUBSTITUTE('Неочищенные данные'!K264, " ", "")), ",", ".") * 1000)</f>
        <v>125495000</v>
      </c>
      <c r="M250" s="31">
        <f>IF(ISNUMBER('Неочищенные данные'!L264), 'Неочищенные данные'!L264 * 1000, SUBSTITUTE((SUBSTITUTE('Неочищенные данные'!L264, " ", "")), ",", ".") * 1000)</f>
        <v>36828000</v>
      </c>
      <c r="N250" s="31">
        <f>IF(ISNUMBER('Неочищенные данные'!M264), 'Неочищенные данные'!M264 * 1000, SUBSTITUTE((SUBSTITUTE('Неочищенные данные'!M264, " ", "")), ",", ".") * 1000)</f>
        <v>0</v>
      </c>
      <c r="O250" s="31">
        <f>IF(ISNUMBER('Неочищенные данные'!N264), 'Неочищенные данные'!N264 * 1000, SUBSTITUTE((SUBSTITUTE('Неочищенные данные'!N264, " ", "")), ",", ".") * 1000)</f>
        <v>0</v>
      </c>
      <c r="P250" s="1">
        <f>VLOOKUP(YEAR(B250), 'ИПЦ ГКС'!$B$5:$D$34, 3, TRUE)</f>
        <v>6.47</v>
      </c>
      <c r="Q250" s="32">
        <f>VLOOKUP(B250, RUONIA!A262:B2727, 2, FALSE)</f>
        <v>6.37</v>
      </c>
      <c r="R250" s="1">
        <f>VLOOKUP(B250, Treasury!$D$1:$G$3498, 2, FALSE)</f>
        <v>0.25</v>
      </c>
      <c r="S250" s="1">
        <f>VLOOKUP(B250, Treasury!$D$1:$G$3498, 3, FALSE)</f>
        <v>0.81</v>
      </c>
      <c r="T250" s="1">
        <f>VLOOKUP(B250, Treasury!$D$1:$G$3498, 4, FALSE)</f>
        <v>1.95</v>
      </c>
      <c r="U250" s="1">
        <f>VLOOKUP(B250, 'OFZ Yield'!$A:$M, 5, FALSE)</f>
        <v>5.71</v>
      </c>
      <c r="V250" s="1">
        <f>VLOOKUP(B250, 'OFZ Yield'!$A:$M, 7, FALSE)</f>
        <v>6.05</v>
      </c>
      <c r="W250" s="1">
        <f>VLOOKUP(B250, 'OFZ Yield'!$A:$M, 9, FALSE)</f>
        <v>6.64</v>
      </c>
      <c r="X250" s="1" t="str">
        <f>VLOOKUP(B250, IMOEX!$A$1:$B$3284, 2, FALSE)</f>
        <v>1.491,49</v>
      </c>
      <c r="Y250" s="1">
        <f t="shared" si="31"/>
        <v>0.2934618909</v>
      </c>
      <c r="Z250" s="1">
        <f t="shared" si="32"/>
        <v>23.47760469</v>
      </c>
      <c r="AA250" s="1">
        <f>IFNA(VLOOKUP(A250, 'Неочищенные данные'!A264:AI698, 35, False), 0)</f>
        <v>0</v>
      </c>
      <c r="AB250" s="1">
        <f t="shared" si="33"/>
        <v>0</v>
      </c>
    </row>
    <row r="251" ht="15.75" customHeight="1">
      <c r="A251" s="29" t="s">
        <v>188</v>
      </c>
      <c r="B251" s="33">
        <v>40863.0</v>
      </c>
      <c r="C251" s="29" t="s">
        <v>40</v>
      </c>
      <c r="D251" s="29">
        <f>IFNA(VLOOKUP(C251, 'Рейтинг'!$A$2:$C$22, 3, FALSE), VLOOKUP(C251, 'Рейтинг'!$B$2:$C$22, 2, FALSE))</f>
        <v>0.02</v>
      </c>
      <c r="E251" s="31">
        <f>IF(ISNUMBER('Неочищенные данные'!D265), 'Неочищенные данные'!D265 * 1000, SUBSTITUTE((SUBSTITUTE('Неочищенные данные'!D265, " ", "")), ",", ".") * 1000)</f>
        <v>443594000</v>
      </c>
      <c r="F251" s="31">
        <f>IF(ISNUMBER('Неочищенные данные'!E265), 'Неочищенные данные'!E265 * 1000, SUBSTITUTE((SUBSTITUTE('Неочищенные данные'!E265, " ", "")), ",", ".") * 1000)</f>
        <v>907376000</v>
      </c>
      <c r="G251" s="31">
        <f>IF(ISNUMBER('Неочищенные данные'!F265), 'Неочищенные данные'!F265 * 1000, SUBSTITUTE((SUBSTITUTE('Неочищенные данные'!F265, " ", "")), ",", ".") * 1000)</f>
        <v>1429565000</v>
      </c>
      <c r="H251" s="31">
        <f>IF(ISNUMBER('Неочищенные данные'!G265), 'Неочищенные данные'!G265 * 1000, SUBSTITUTE((SUBSTITUTE('Неочищенные данные'!G265, " ", "")), ",", ".") * 1000)</f>
        <v>0</v>
      </c>
      <c r="I251" s="31">
        <f>IF(ISNUMBER('Неочищенные данные'!H265), 'Неочищенные данные'!H265 * 1000, SUBSTITUTE((SUBSTITUTE('Неочищенные данные'!H265, " ", "")), ",", ".") * 1000)</f>
        <v>1717000</v>
      </c>
      <c r="J251" s="31">
        <f>IF(ISNUMBER('Неочищенные данные'!I265), 'Неочищенные данные'!I265 * 1000, SUBSTITUTE((SUBSTITUTE('Неочищенные данные'!I265, " ", "")), ",", ".") * 1000)</f>
        <v>1367231000</v>
      </c>
      <c r="K251" s="31">
        <f>IF(ISNUMBER('Неочищенные данные'!J265), 'Неочищенные данные'!J265 * 1000, SUBSTITUTE((SUBSTITUTE('Неочищенные данные'!J265, " ", "")), ",", ".") * 1000)</f>
        <v>1365514000</v>
      </c>
      <c r="L251" s="31">
        <f>IF(ISNUMBER('Неочищенные данные'!K265), 'Неочищенные данные'!K265 * 1000, SUBSTITUTE((SUBSTITUTE('Неочищенные данные'!K265, " ", "")), ",", ".") * 1000)</f>
        <v>62334000</v>
      </c>
      <c r="M251" s="31">
        <f>IF(ISNUMBER('Неочищенные данные'!L265), 'Неочищенные данные'!L265 * 1000, SUBSTITUTE((SUBSTITUTE('Неочищенные данные'!L265, " ", "")), ",", ".") * 1000)</f>
        <v>-24877000</v>
      </c>
      <c r="N251" s="31">
        <f>IF(ISNUMBER('Неочищенные данные'!M265), 'Неочищенные данные'!M265 * 1000, SUBSTITUTE((SUBSTITUTE('Неочищенные данные'!M265, " ", "")), ",", ".") * 1000)</f>
        <v>0</v>
      </c>
      <c r="O251" s="31">
        <f>IF(ISNUMBER('Неочищенные данные'!N265), 'Неочищенные данные'!N265 * 1000, SUBSTITUTE((SUBSTITUTE('Неочищенные данные'!N265, " ", "")), ",", ".") * 1000)</f>
        <v>0</v>
      </c>
      <c r="P251" s="1">
        <f>VLOOKUP(YEAR(B251), 'ИПЦ ГКС'!$B$5:$D$34, 3, TRUE)</f>
        <v>6.1</v>
      </c>
      <c r="Q251" s="32">
        <f>VLOOKUP(B251, RUONIA!A263:B2728, 2, FALSE)</f>
        <v>4.83</v>
      </c>
      <c r="R251" s="1">
        <f>VLOOKUP(B251, Treasury!$D$1:$G$3498, 2, FALSE)</f>
        <v>0.26</v>
      </c>
      <c r="S251" s="1">
        <f>VLOOKUP(B251, Treasury!$D$1:$G$3498, 3, FALSE)</f>
        <v>0.9</v>
      </c>
      <c r="T251" s="1">
        <f>VLOOKUP(B251, Treasury!$D$1:$G$3498, 4, FALSE)</f>
        <v>2.01</v>
      </c>
      <c r="U251" s="1">
        <f>VLOOKUP(B251, 'OFZ Yield'!$A:$M, 5, FALSE)</f>
        <v>6.36</v>
      </c>
      <c r="V251" s="1">
        <f>VLOOKUP(B251, 'OFZ Yield'!$A:$M, 7, FALSE)</f>
        <v>7.8</v>
      </c>
      <c r="W251" s="1">
        <f>VLOOKUP(B251, 'OFZ Yield'!$A:$M, 9, FALSE)</f>
        <v>8.5</v>
      </c>
      <c r="X251" s="1" t="str">
        <f>VLOOKUP(B251, IMOEX!$A$1:$B$3284, 2, FALSE)</f>
        <v>1.483,24</v>
      </c>
      <c r="Y251" s="1">
        <f t="shared" si="31"/>
        <v>-0.3990919883</v>
      </c>
      <c r="Z251" s="1">
        <f t="shared" si="32"/>
        <v>21.93395258</v>
      </c>
      <c r="AA251" s="1">
        <f>IFNA(VLOOKUP(A251, 'Неочищенные данные'!A265:AI699, 35, False), 0)</f>
        <v>0</v>
      </c>
      <c r="AB251" s="1">
        <f t="shared" si="33"/>
        <v>0</v>
      </c>
    </row>
    <row r="252" ht="15.75" customHeight="1">
      <c r="A252" s="29" t="s">
        <v>188</v>
      </c>
      <c r="B252" s="33">
        <v>40843.0</v>
      </c>
      <c r="C252" s="29" t="s">
        <v>40</v>
      </c>
      <c r="D252" s="29">
        <f>IFNA(VLOOKUP(C252, 'Рейтинг'!$A$2:$C$22, 3, FALSE), VLOOKUP(C252, 'Рейтинг'!$B$2:$C$22, 2, FALSE))</f>
        <v>0.02</v>
      </c>
      <c r="E252" s="31">
        <f>IF(ISNUMBER('Неочищенные данные'!D266), 'Неочищенные данные'!D266 * 1000, SUBSTITUTE((SUBSTITUTE('Неочищенные данные'!D266, " ", "")), ",", ".") * 1000)</f>
        <v>443594000</v>
      </c>
      <c r="F252" s="31">
        <f>IF(ISNUMBER('Неочищенные данные'!E266), 'Неочищенные данные'!E266 * 1000, SUBSTITUTE((SUBSTITUTE('Неочищенные данные'!E266, " ", "")), ",", ".") * 1000)</f>
        <v>907376000</v>
      </c>
      <c r="G252" s="31">
        <f>IF(ISNUMBER('Неочищенные данные'!F266), 'Неочищенные данные'!F266 * 1000, SUBSTITUTE((SUBSTITUTE('Неочищенные данные'!F266, " ", "")), ",", ".") * 1000)</f>
        <v>1429565000</v>
      </c>
      <c r="H252" s="31">
        <f>IF(ISNUMBER('Неочищенные данные'!G266), 'Неочищенные данные'!G266 * 1000, SUBSTITUTE((SUBSTITUTE('Неочищенные данные'!G266, " ", "")), ",", ".") * 1000)</f>
        <v>0</v>
      </c>
      <c r="I252" s="31">
        <f>IF(ISNUMBER('Неочищенные данные'!H266), 'Неочищенные данные'!H266 * 1000, SUBSTITUTE((SUBSTITUTE('Неочищенные данные'!H266, " ", "")), ",", ".") * 1000)</f>
        <v>1717000</v>
      </c>
      <c r="J252" s="31">
        <f>IF(ISNUMBER('Неочищенные данные'!I266), 'Неочищенные данные'!I266 * 1000, SUBSTITUTE((SUBSTITUTE('Неочищенные данные'!I266, " ", "")), ",", ".") * 1000)</f>
        <v>1367231000</v>
      </c>
      <c r="K252" s="31">
        <f>IF(ISNUMBER('Неочищенные данные'!J266), 'Неочищенные данные'!J266 * 1000, SUBSTITUTE((SUBSTITUTE('Неочищенные данные'!J266, " ", "")), ",", ".") * 1000)</f>
        <v>1365514000</v>
      </c>
      <c r="L252" s="31">
        <f>IF(ISNUMBER('Неочищенные данные'!K266), 'Неочищенные данные'!K266 * 1000, SUBSTITUTE((SUBSTITUTE('Неочищенные данные'!K266, " ", "")), ",", ".") * 1000)</f>
        <v>62334000</v>
      </c>
      <c r="M252" s="31">
        <f>IF(ISNUMBER('Неочищенные данные'!L266), 'Неочищенные данные'!L266 * 1000, SUBSTITUTE((SUBSTITUTE('Неочищенные данные'!L266, " ", "")), ",", ".") * 1000)</f>
        <v>-24877000</v>
      </c>
      <c r="N252" s="31">
        <f>IF(ISNUMBER('Неочищенные данные'!M266), 'Неочищенные данные'!M266 * 1000, SUBSTITUTE((SUBSTITUTE('Неочищенные данные'!M266, " ", "")), ",", ".") * 1000)</f>
        <v>0</v>
      </c>
      <c r="O252" s="31">
        <f>IF(ISNUMBER('Неочищенные данные'!N266), 'Неочищенные данные'!N266 * 1000, SUBSTITUTE((SUBSTITUTE('Неочищенные данные'!N266, " ", "")), ",", ".") * 1000)</f>
        <v>0</v>
      </c>
      <c r="P252" s="1">
        <f>VLOOKUP(YEAR(B252), 'ИПЦ ГКС'!$B$5:$D$34, 3, TRUE)</f>
        <v>6.1</v>
      </c>
      <c r="Q252" s="32">
        <f>VLOOKUP(B252, RUONIA!A264:B2729, 2, FALSE)</f>
        <v>4.92</v>
      </c>
      <c r="R252" s="1">
        <f>VLOOKUP(B252, Treasury!$D$1:$G$3498, 2, FALSE)</f>
        <v>0.31</v>
      </c>
      <c r="S252" s="1">
        <f>VLOOKUP(B252, Treasury!$D$1:$G$3498, 3, FALSE)</f>
        <v>1.2</v>
      </c>
      <c r="T252" s="1">
        <f>VLOOKUP(B252, Treasury!$D$1:$G$3498, 4, FALSE)</f>
        <v>2.42</v>
      </c>
      <c r="U252" s="1">
        <f>VLOOKUP(B252, 'OFZ Yield'!$A:$M, 5, FALSE)</f>
        <v>6.2</v>
      </c>
      <c r="V252" s="1">
        <f>VLOOKUP(B252, 'OFZ Yield'!$A:$M, 7, FALSE)</f>
        <v>7.76</v>
      </c>
      <c r="W252" s="1">
        <f>VLOOKUP(B252, 'OFZ Yield'!$A:$M, 9, FALSE)</f>
        <v>8.2</v>
      </c>
      <c r="X252" s="1" t="str">
        <f>VLOOKUP(B252, IMOEX!$A$1:$B$3284, 2, FALSE)</f>
        <v>1.525,52</v>
      </c>
      <c r="Y252" s="1">
        <f t="shared" si="31"/>
        <v>-0.3990919883</v>
      </c>
      <c r="Z252" s="1">
        <f t="shared" si="32"/>
        <v>21.93395258</v>
      </c>
      <c r="AA252" s="1">
        <f>IFNA(VLOOKUP(A252, 'Неочищенные данные'!A266:AI700, 35, False), 0)</f>
        <v>0</v>
      </c>
      <c r="AB252" s="1">
        <f t="shared" si="33"/>
        <v>0</v>
      </c>
    </row>
    <row r="253" ht="15.75" customHeight="1">
      <c r="A253" s="29" t="s">
        <v>188</v>
      </c>
      <c r="B253" s="33">
        <v>40834.0</v>
      </c>
      <c r="C253" s="29" t="s">
        <v>40</v>
      </c>
      <c r="D253" s="29">
        <f>IFNA(VLOOKUP(C253, 'Рейтинг'!$A$2:$C$22, 3, FALSE), VLOOKUP(C253, 'Рейтинг'!$B$2:$C$22, 2, FALSE))</f>
        <v>0.02</v>
      </c>
      <c r="E253" s="31">
        <f>IF(ISNUMBER('Неочищенные данные'!D267), 'Неочищенные данные'!D267 * 1000, SUBSTITUTE((SUBSTITUTE('Неочищенные данные'!D267, " ", "")), ",", ".") * 1000)</f>
        <v>443594000</v>
      </c>
      <c r="F253" s="31">
        <f>IF(ISNUMBER('Неочищенные данные'!E267), 'Неочищенные данные'!E267 * 1000, SUBSTITUTE((SUBSTITUTE('Неочищенные данные'!E267, " ", "")), ",", ".") * 1000)</f>
        <v>907376000</v>
      </c>
      <c r="G253" s="31">
        <f>IF(ISNUMBER('Неочищенные данные'!F267), 'Неочищенные данные'!F267 * 1000, SUBSTITUTE((SUBSTITUTE('Неочищенные данные'!F267, " ", "")), ",", ".") * 1000)</f>
        <v>1429565000</v>
      </c>
      <c r="H253" s="31">
        <f>IF(ISNUMBER('Неочищенные данные'!G267), 'Неочищенные данные'!G267 * 1000, SUBSTITUTE((SUBSTITUTE('Неочищенные данные'!G267, " ", "")), ",", ".") * 1000)</f>
        <v>0</v>
      </c>
      <c r="I253" s="31">
        <f>IF(ISNUMBER('Неочищенные данные'!H267), 'Неочищенные данные'!H267 * 1000, SUBSTITUTE((SUBSTITUTE('Неочищенные данные'!H267, " ", "")), ",", ".") * 1000)</f>
        <v>1717000</v>
      </c>
      <c r="J253" s="31">
        <f>IF(ISNUMBER('Неочищенные данные'!I267), 'Неочищенные данные'!I267 * 1000, SUBSTITUTE((SUBSTITUTE('Неочищенные данные'!I267, " ", "")), ",", ".") * 1000)</f>
        <v>1367231000</v>
      </c>
      <c r="K253" s="31">
        <f>IF(ISNUMBER('Неочищенные данные'!J267), 'Неочищенные данные'!J267 * 1000, SUBSTITUTE((SUBSTITUTE('Неочищенные данные'!J267, " ", "")), ",", ".") * 1000)</f>
        <v>1365514000</v>
      </c>
      <c r="L253" s="31">
        <f>IF(ISNUMBER('Неочищенные данные'!K267), 'Неочищенные данные'!K267 * 1000, SUBSTITUTE((SUBSTITUTE('Неочищенные данные'!K267, " ", "")), ",", ".") * 1000)</f>
        <v>62334000</v>
      </c>
      <c r="M253" s="31">
        <f>IF(ISNUMBER('Неочищенные данные'!L267), 'Неочищенные данные'!L267 * 1000, SUBSTITUTE((SUBSTITUTE('Неочищенные данные'!L267, " ", "")), ",", ".") * 1000)</f>
        <v>-24877000</v>
      </c>
      <c r="N253" s="31">
        <f>IF(ISNUMBER('Неочищенные данные'!M267), 'Неочищенные данные'!M267 * 1000, SUBSTITUTE((SUBSTITUTE('Неочищенные данные'!M267, " ", "")), ",", ".") * 1000)</f>
        <v>0</v>
      </c>
      <c r="O253" s="31">
        <f>IF(ISNUMBER('Неочищенные данные'!N267), 'Неочищенные данные'!N267 * 1000, SUBSTITUTE((SUBSTITUTE('Неочищенные данные'!N267, " ", "")), ",", ".") * 1000)</f>
        <v>0</v>
      </c>
      <c r="P253" s="1">
        <f>VLOOKUP(YEAR(B253), 'ИПЦ ГКС'!$B$5:$D$34, 3, TRUE)</f>
        <v>6.1</v>
      </c>
      <c r="Q253" s="32">
        <f>VLOOKUP(B253, RUONIA!A265:B2730, 2, FALSE)</f>
        <v>5.04</v>
      </c>
      <c r="R253" s="1">
        <f>VLOOKUP(B253, Treasury!$D$1:$G$3498, 2, FALSE)</f>
        <v>0.28</v>
      </c>
      <c r="S253" s="1">
        <f>VLOOKUP(B253, Treasury!$D$1:$G$3498, 3, FALSE)</f>
        <v>1.07</v>
      </c>
      <c r="T253" s="1">
        <f>VLOOKUP(B253, Treasury!$D$1:$G$3498, 4, FALSE)</f>
        <v>2.19</v>
      </c>
      <c r="U253" s="1">
        <f>VLOOKUP(B253, 'OFZ Yield'!$A:$M, 5, FALSE)</f>
        <v>6.55</v>
      </c>
      <c r="V253" s="1">
        <f>VLOOKUP(B253, 'OFZ Yield'!$A:$M, 7, FALSE)</f>
        <v>8.19</v>
      </c>
      <c r="W253" s="1">
        <f>VLOOKUP(B253, 'OFZ Yield'!$A:$M, 9, FALSE)</f>
        <v>8.65</v>
      </c>
      <c r="X253" s="1" t="str">
        <f>VLOOKUP(B253, IMOEX!$A$1:$B$3284, 2, FALSE)</f>
        <v>1.425,24</v>
      </c>
      <c r="Y253" s="1">
        <f t="shared" si="31"/>
        <v>-0.3990919883</v>
      </c>
      <c r="Z253" s="1">
        <f t="shared" si="32"/>
        <v>21.93395258</v>
      </c>
      <c r="AA253" s="1">
        <f>IFNA(VLOOKUP(A253, 'Неочищенные данные'!A267:AI701, 35, False), 0)</f>
        <v>0</v>
      </c>
      <c r="AB253" s="1">
        <f t="shared" si="33"/>
        <v>0</v>
      </c>
    </row>
    <row r="254" ht="15.75" customHeight="1">
      <c r="A254" s="29" t="s">
        <v>188</v>
      </c>
      <c r="B254" s="33">
        <v>40375.0</v>
      </c>
      <c r="C254" s="29" t="s">
        <v>40</v>
      </c>
      <c r="D254" s="29">
        <f>IFNA(VLOOKUP(C254, 'Рейтинг'!$A$2:$C$22, 3, FALSE), VLOOKUP(C254, 'Рейтинг'!$B$2:$C$22, 2, FALSE))</f>
        <v>0.02</v>
      </c>
      <c r="E254" s="31">
        <f>IF(ISNUMBER('Неочищенные данные'!D268), 'Неочищенные данные'!D268 * 1000, SUBSTITUTE((SUBSTITUTE('Неочищенные данные'!D268, " ", "")), ",", ".") * 1000)</f>
        <v>79749000</v>
      </c>
      <c r="F254" s="31">
        <f>IF(ISNUMBER('Неочищенные данные'!E268), 'Неочищенные данные'!E268 * 1000, SUBSTITUTE((SUBSTITUTE('Неочищенные данные'!E268, " ", "")), ",", ".") * 1000)</f>
        <v>418851000</v>
      </c>
      <c r="G254" s="31">
        <f>IF(ISNUMBER('Неочищенные данные'!F268), 'Неочищенные данные'!F268 * 1000, SUBSTITUTE((SUBSTITUTE('Неочищенные данные'!F268, " ", "")), ",", ".") * 1000)</f>
        <v>578848000</v>
      </c>
      <c r="H254" s="31">
        <f>IF(ISNUMBER('Неочищенные данные'!G268), 'Неочищенные данные'!G268 * 1000, SUBSTITUTE((SUBSTITUTE('Неочищенные данные'!G268, " ", "")), ",", ".") * 1000)</f>
        <v>0</v>
      </c>
      <c r="I254" s="31">
        <f>IF(ISNUMBER('Неочищенные данные'!H268), 'Неочищенные данные'!H268 * 1000, SUBSTITUTE((SUBSTITUTE('Неочищенные данные'!H268, " ", "")), ",", ".") * 1000)</f>
        <v>1271000</v>
      </c>
      <c r="J254" s="31">
        <f>IF(ISNUMBER('Неочищенные данные'!I268), 'Неочищенные данные'!I268 * 1000, SUBSTITUTE((SUBSTITUTE('Неочищенные данные'!I268, " ", "")), ",", ".") * 1000)</f>
        <v>523679000</v>
      </c>
      <c r="K254" s="31">
        <f>IF(ISNUMBER('Неочищенные данные'!J268), 'Неочищенные данные'!J268 * 1000, SUBSTITUTE((SUBSTITUTE('Неочищенные данные'!J268, " ", "")), ",", ".") * 1000)</f>
        <v>522408000</v>
      </c>
      <c r="L254" s="31">
        <f>IF(ISNUMBER('Неочищенные данные'!K268), 'Неочищенные данные'!K268 * 1000, SUBSTITUTE((SUBSTITUTE('Неочищенные данные'!K268, " ", "")), ",", ".") * 1000)</f>
        <v>55169000</v>
      </c>
      <c r="M254" s="31">
        <f>IF(ISNUMBER('Неочищенные данные'!L268), 'Неочищенные данные'!L268 * 1000, SUBSTITUTE((SUBSTITUTE('Неочищенные данные'!L268, " ", "")), ",", ".") * 1000)</f>
        <v>69881000</v>
      </c>
      <c r="N254" s="31">
        <f>IF(ISNUMBER('Неочищенные данные'!M268), 'Неочищенные данные'!M268 * 1000, SUBSTITUTE((SUBSTITUTE('Неочищенные данные'!M268, " ", "")), ",", ".") * 1000)</f>
        <v>0</v>
      </c>
      <c r="O254" s="31">
        <f>IF(ISNUMBER('Неочищенные данные'!N268), 'Неочищенные данные'!N268 * 1000, SUBSTITUTE((SUBSTITUTE('Неочищенные данные'!N268, " ", "")), ",", ".") * 1000)</f>
        <v>0</v>
      </c>
      <c r="P254" s="1">
        <f>VLOOKUP(YEAR(B254), 'ИПЦ ГКС'!$B$5:$D$34, 3, TRUE)</f>
        <v>8.78</v>
      </c>
      <c r="Q254" s="1" t="str">
        <f>VLOOKUP(B254, RUONIA!A266:B2731, 2, FALSE)</f>
        <v>#N/A</v>
      </c>
      <c r="R254" s="1">
        <f>VLOOKUP(B254, Treasury!$D$1:$G$3498, 2, FALSE)</f>
        <v>0.61</v>
      </c>
      <c r="S254" s="1">
        <f>VLOOKUP(B254, Treasury!$D$1:$G$3498, 3, FALSE)</f>
        <v>1.7</v>
      </c>
      <c r="T254" s="1">
        <f>VLOOKUP(B254, Treasury!$D$1:$G$3498, 4, FALSE)</f>
        <v>2.96</v>
      </c>
      <c r="U254" s="1" t="str">
        <f>VLOOKUP(B254, 'OFZ Yield'!$A:$M, 5, FALSE)</f>
        <v>#N/A</v>
      </c>
      <c r="V254" s="1" t="str">
        <f>VLOOKUP(B254, 'OFZ Yield'!$A:$M, 7, FALSE)</f>
        <v>#N/A</v>
      </c>
      <c r="W254" s="1" t="str">
        <f>VLOOKUP(B254, 'OFZ Yield'!$A:$M, 9, FALSE)</f>
        <v>#N/A</v>
      </c>
      <c r="X254" s="1" t="str">
        <f>VLOOKUP(B254, IMOEX!$A$1:$B$3284, 2, FALSE)</f>
        <v>1.327,55</v>
      </c>
      <c r="Y254" s="1">
        <f t="shared" si="31"/>
        <v>1.2666715</v>
      </c>
      <c r="Z254" s="1">
        <f t="shared" si="32"/>
        <v>9.492269209</v>
      </c>
      <c r="AA254" s="1">
        <f>IFNA(VLOOKUP(A254, 'Неочищенные данные'!A268:AI702, 35, False), 0)</f>
        <v>0</v>
      </c>
      <c r="AB254" s="1">
        <f t="shared" si="33"/>
        <v>0</v>
      </c>
    </row>
    <row r="255" ht="15.75" hidden="1" customHeight="1">
      <c r="A255" s="29" t="s">
        <v>262</v>
      </c>
      <c r="B255" s="44">
        <v>40204.0</v>
      </c>
      <c r="C255" s="29" t="s">
        <v>240</v>
      </c>
      <c r="D255" s="29"/>
      <c r="E255" s="31">
        <f>IF(ISNUMBER('Неочищенные данные'!D269), 'Неочищенные данные'!D269 * 1000, SUBSTITUTE((SUBSTITUTE('Неочищенные данные'!D269, " ", "")), ",", ".") * 1000)</f>
        <v>0</v>
      </c>
      <c r="F255" s="31">
        <f>IF(ISNUMBER('Неочищенные данные'!E269), 'Неочищенные данные'!E269 * 1000, SUBSTITUTE((SUBSTITUTE('Неочищенные данные'!E269, " ", "")), ",", ".") * 1000)</f>
        <v>0</v>
      </c>
      <c r="G255" s="31">
        <f>IF(ISNUMBER('Неочищенные данные'!F269), 'Неочищенные данные'!F269 * 1000, SUBSTITUTE((SUBSTITUTE('Неочищенные данные'!F269, " ", "")), ",", ".") * 1000)</f>
        <v>0</v>
      </c>
      <c r="H255" s="31">
        <f>IF(ISNUMBER('Неочищенные данные'!G269), 'Неочищенные данные'!G269 * 1000, SUBSTITUTE((SUBSTITUTE('Неочищенные данные'!G269, " ", "")), ",", ".") * 1000)</f>
        <v>0</v>
      </c>
      <c r="I255" s="31">
        <f>IF(ISNUMBER('Неочищенные данные'!H269), 'Неочищенные данные'!H269 * 1000, SUBSTITUTE((SUBSTITUTE('Неочищенные данные'!H269, " ", "")), ",", ".") * 1000)</f>
        <v>0</v>
      </c>
      <c r="J255" s="31">
        <f>IF(ISNUMBER('Неочищенные данные'!I269), 'Неочищенные данные'!I269 * 1000, SUBSTITUTE((SUBSTITUTE('Неочищенные данные'!I269, " ", "")), ",", ".") * 1000)</f>
        <v>0</v>
      </c>
      <c r="K255" s="31">
        <f>IF(ISNUMBER('Неочищенные данные'!J269), 'Неочищенные данные'!J269 * 1000, SUBSTITUTE((SUBSTITUTE('Неочищенные данные'!J269, " ", "")), ",", ".") * 1000)</f>
        <v>0</v>
      </c>
      <c r="L255" s="31">
        <f>IF(ISNUMBER('Неочищенные данные'!K269), 'Неочищенные данные'!K269 * 1000, SUBSTITUTE((SUBSTITUTE('Неочищенные данные'!K269, " ", "")), ",", ".") * 1000)</f>
        <v>0</v>
      </c>
      <c r="M255" s="31">
        <f>IF(ISNUMBER('Неочищенные данные'!L269), 'Неочищенные данные'!L269 * 1000, SUBSTITUTE((SUBSTITUTE('Неочищенные данные'!L269, " ", "")), ",", ".") * 1000)</f>
        <v>0</v>
      </c>
      <c r="N255" s="31">
        <f>IF(ISNUMBER('Неочищенные данные'!M269), 'Неочищенные данные'!M269 * 1000, SUBSTITUTE((SUBSTITUTE('Неочищенные данные'!M269, " ", "")), ",", ".") * 1000)</f>
        <v>0</v>
      </c>
      <c r="O255" s="31">
        <f>IF(ISNUMBER('Неочищенные данные'!N269), 'Неочищенные данные'!N269 * 1000, SUBSTITUTE((SUBSTITUTE('Неочищенные данные'!N269, " ", "")), ",", ".") * 1000)</f>
        <v>0</v>
      </c>
    </row>
    <row r="256" ht="15.75" hidden="1" customHeight="1">
      <c r="A256" s="29" t="s">
        <v>262</v>
      </c>
      <c r="B256" s="45">
        <v>39768.0</v>
      </c>
      <c r="C256" s="29" t="s">
        <v>243</v>
      </c>
      <c r="D256" s="29"/>
      <c r="E256" s="31">
        <f>IF(ISNUMBER('Неочищенные данные'!D270), 'Неочищенные данные'!D270 * 1000, SUBSTITUTE((SUBSTITUTE('Неочищенные данные'!D270, " ", "")), ",", ".") * 1000)</f>
        <v>0</v>
      </c>
      <c r="F256" s="31">
        <f>IF(ISNUMBER('Неочищенные данные'!E270), 'Неочищенные данные'!E270 * 1000, SUBSTITUTE((SUBSTITUTE('Неочищенные данные'!E270, " ", "")), ",", ".") * 1000)</f>
        <v>0</v>
      </c>
      <c r="G256" s="31">
        <f>IF(ISNUMBER('Неочищенные данные'!F270), 'Неочищенные данные'!F270 * 1000, SUBSTITUTE((SUBSTITUTE('Неочищенные данные'!F270, " ", "")), ",", ".") * 1000)</f>
        <v>0</v>
      </c>
      <c r="H256" s="31">
        <f>IF(ISNUMBER('Неочищенные данные'!G270), 'Неочищенные данные'!G270 * 1000, SUBSTITUTE((SUBSTITUTE('Неочищенные данные'!G270, " ", "")), ",", ".") * 1000)</f>
        <v>0</v>
      </c>
      <c r="I256" s="31">
        <f>IF(ISNUMBER('Неочищенные данные'!H270), 'Неочищенные данные'!H270 * 1000, SUBSTITUTE((SUBSTITUTE('Неочищенные данные'!H270, " ", "")), ",", ".") * 1000)</f>
        <v>0</v>
      </c>
      <c r="J256" s="31">
        <f>IF(ISNUMBER('Неочищенные данные'!I270), 'Неочищенные данные'!I270 * 1000, SUBSTITUTE((SUBSTITUTE('Неочищенные данные'!I270, " ", "")), ",", ".") * 1000)</f>
        <v>0</v>
      </c>
      <c r="K256" s="31">
        <f>IF(ISNUMBER('Неочищенные данные'!J270), 'Неочищенные данные'!J270 * 1000, SUBSTITUTE((SUBSTITUTE('Неочищенные данные'!J270, " ", "")), ",", ".") * 1000)</f>
        <v>0</v>
      </c>
      <c r="L256" s="31">
        <f>IF(ISNUMBER('Неочищенные данные'!K270), 'Неочищенные данные'!K270 * 1000, SUBSTITUTE((SUBSTITUTE('Неочищенные данные'!K270, " ", "")), ",", ".") * 1000)</f>
        <v>0</v>
      </c>
      <c r="M256" s="31">
        <f>IF(ISNUMBER('Неочищенные данные'!L270), 'Неочищенные данные'!L270 * 1000, SUBSTITUTE((SUBSTITUTE('Неочищенные данные'!L270, " ", "")), ",", ".") * 1000)</f>
        <v>0</v>
      </c>
      <c r="N256" s="31">
        <f>IF(ISNUMBER('Неочищенные данные'!M270), 'Неочищенные данные'!M270 * 1000, SUBSTITUTE((SUBSTITUTE('Неочищенные данные'!M270, " ", "")), ",", ".") * 1000)</f>
        <v>0</v>
      </c>
      <c r="O256" s="31">
        <f>IF(ISNUMBER('Неочищенные данные'!N270), 'Неочищенные данные'!N270 * 1000, SUBSTITUTE((SUBSTITUTE('Неочищенные данные'!N270, " ", "")), ",", ".") * 1000)</f>
        <v>0</v>
      </c>
    </row>
    <row r="257" ht="15.75" hidden="1" customHeight="1">
      <c r="A257" s="29" t="s">
        <v>263</v>
      </c>
      <c r="B257" s="44">
        <v>40329.0</v>
      </c>
      <c r="C257" s="29" t="s">
        <v>240</v>
      </c>
      <c r="D257" s="29"/>
      <c r="E257" s="31">
        <f>IF(ISNUMBER('Неочищенные данные'!D271), 'Неочищенные данные'!D271 * 1000, SUBSTITUTE((SUBSTITUTE('Неочищенные данные'!D271, " ", "")), ",", ".") * 1000)</f>
        <v>0</v>
      </c>
      <c r="F257" s="31">
        <f>IF(ISNUMBER('Неочищенные данные'!E271), 'Неочищенные данные'!E271 * 1000, SUBSTITUTE((SUBSTITUTE('Неочищенные данные'!E271, " ", "")), ",", ".") * 1000)</f>
        <v>0</v>
      </c>
      <c r="G257" s="31">
        <f>IF(ISNUMBER('Неочищенные данные'!F271), 'Неочищенные данные'!F271 * 1000, SUBSTITUTE((SUBSTITUTE('Неочищенные данные'!F271, " ", "")), ",", ".") * 1000)</f>
        <v>0</v>
      </c>
      <c r="H257" s="31">
        <f>IF(ISNUMBER('Неочищенные данные'!G271), 'Неочищенные данные'!G271 * 1000, SUBSTITUTE((SUBSTITUTE('Неочищенные данные'!G271, " ", "")), ",", ".") * 1000)</f>
        <v>0</v>
      </c>
      <c r="I257" s="31">
        <f>IF(ISNUMBER('Неочищенные данные'!H271), 'Неочищенные данные'!H271 * 1000, SUBSTITUTE((SUBSTITUTE('Неочищенные данные'!H271, " ", "")), ",", ".") * 1000)</f>
        <v>0</v>
      </c>
      <c r="J257" s="31">
        <f>IF(ISNUMBER('Неочищенные данные'!I271), 'Неочищенные данные'!I271 * 1000, SUBSTITUTE((SUBSTITUTE('Неочищенные данные'!I271, " ", "")), ",", ".") * 1000)</f>
        <v>0</v>
      </c>
      <c r="K257" s="31">
        <f>IF(ISNUMBER('Неочищенные данные'!J271), 'Неочищенные данные'!J271 * 1000, SUBSTITUTE((SUBSTITUTE('Неочищенные данные'!J271, " ", "")), ",", ".") * 1000)</f>
        <v>0</v>
      </c>
      <c r="L257" s="31">
        <f>IF(ISNUMBER('Неочищенные данные'!K271), 'Неочищенные данные'!K271 * 1000, SUBSTITUTE((SUBSTITUTE('Неочищенные данные'!K271, " ", "")), ",", ".") * 1000)</f>
        <v>0</v>
      </c>
      <c r="M257" s="31">
        <f>IF(ISNUMBER('Неочищенные данные'!L271), 'Неочищенные данные'!L271 * 1000, SUBSTITUTE((SUBSTITUTE('Неочищенные данные'!L271, " ", "")), ",", ".") * 1000)</f>
        <v>0</v>
      </c>
      <c r="N257" s="31">
        <f>IF(ISNUMBER('Неочищенные данные'!M271), 'Неочищенные данные'!M271 * 1000, SUBSTITUTE((SUBSTITUTE('Неочищенные данные'!M271, " ", "")), ",", ".") * 1000)</f>
        <v>0</v>
      </c>
      <c r="O257" s="31">
        <f>IF(ISNUMBER('Неочищенные данные'!N271), 'Неочищенные данные'!N271 * 1000, SUBSTITUTE((SUBSTITUTE('Неочищенные данные'!N271, " ", "")), ",", ".") * 1000)</f>
        <v>0</v>
      </c>
    </row>
    <row r="258" ht="15.75" hidden="1" customHeight="1">
      <c r="A258" s="29" t="s">
        <v>263</v>
      </c>
      <c r="B258" s="45">
        <v>39768.0</v>
      </c>
      <c r="C258" s="29" t="s">
        <v>40</v>
      </c>
      <c r="D258" s="29"/>
      <c r="E258" s="31">
        <f>IF(ISNUMBER('Неочищенные данные'!D272), 'Неочищенные данные'!D272 * 1000, SUBSTITUTE((SUBSTITUTE('Неочищенные данные'!D272, " ", "")), ",", ".") * 1000)</f>
        <v>0</v>
      </c>
      <c r="F258" s="31">
        <f>IF(ISNUMBER('Неочищенные данные'!E272), 'Неочищенные данные'!E272 * 1000, SUBSTITUTE((SUBSTITUTE('Неочищенные данные'!E272, " ", "")), ",", ".") * 1000)</f>
        <v>0</v>
      </c>
      <c r="G258" s="31">
        <f>IF(ISNUMBER('Неочищенные данные'!F272), 'Неочищенные данные'!F272 * 1000, SUBSTITUTE((SUBSTITUTE('Неочищенные данные'!F272, " ", "")), ",", ".") * 1000)</f>
        <v>0</v>
      </c>
      <c r="H258" s="31">
        <f>IF(ISNUMBER('Неочищенные данные'!G272), 'Неочищенные данные'!G272 * 1000, SUBSTITUTE((SUBSTITUTE('Неочищенные данные'!G272, " ", "")), ",", ".") * 1000)</f>
        <v>0</v>
      </c>
      <c r="I258" s="31">
        <f>IF(ISNUMBER('Неочищенные данные'!H272), 'Неочищенные данные'!H272 * 1000, SUBSTITUTE((SUBSTITUTE('Неочищенные данные'!H272, " ", "")), ",", ".") * 1000)</f>
        <v>0</v>
      </c>
      <c r="J258" s="31">
        <f>IF(ISNUMBER('Неочищенные данные'!I272), 'Неочищенные данные'!I272 * 1000, SUBSTITUTE((SUBSTITUTE('Неочищенные данные'!I272, " ", "")), ",", ".") * 1000)</f>
        <v>0</v>
      </c>
      <c r="K258" s="31">
        <f>IF(ISNUMBER('Неочищенные данные'!J272), 'Неочищенные данные'!J272 * 1000, SUBSTITUTE((SUBSTITUTE('Неочищенные данные'!J272, " ", "")), ",", ".") * 1000)</f>
        <v>0</v>
      </c>
      <c r="L258" s="31">
        <f>IF(ISNUMBER('Неочищенные данные'!K272), 'Неочищенные данные'!K272 * 1000, SUBSTITUTE((SUBSTITUTE('Неочищенные данные'!K272, " ", "")), ",", ".") * 1000)</f>
        <v>0</v>
      </c>
      <c r="M258" s="31">
        <f>IF(ISNUMBER('Неочищенные данные'!L272), 'Неочищенные данные'!L272 * 1000, SUBSTITUTE((SUBSTITUTE('Неочищенные данные'!L272, " ", "")), ",", ".") * 1000)</f>
        <v>0</v>
      </c>
      <c r="N258" s="31">
        <f>IF(ISNUMBER('Неочищенные данные'!M272), 'Неочищенные данные'!M272 * 1000, SUBSTITUTE((SUBSTITUTE('Неочищенные данные'!M272, " ", "")), ",", ".") * 1000)</f>
        <v>0</v>
      </c>
      <c r="O258" s="31">
        <f>IF(ISNUMBER('Неочищенные данные'!N272), 'Неочищенные данные'!N272 * 1000, SUBSTITUTE((SUBSTITUTE('Неочищенные данные'!N272, " ", "")), ",", ".") * 1000)</f>
        <v>0</v>
      </c>
    </row>
    <row r="259" ht="15.75" hidden="1" customHeight="1">
      <c r="A259" s="29" t="s">
        <v>264</v>
      </c>
      <c r="B259" s="44">
        <v>42544.0</v>
      </c>
      <c r="C259" s="29" t="s">
        <v>240</v>
      </c>
      <c r="D259" s="29"/>
      <c r="E259" s="31">
        <f>IF(ISNUMBER('Неочищенные данные'!D273), 'Неочищенные данные'!D273 * 1000, SUBSTITUTE((SUBSTITUTE('Неочищенные данные'!D273, " ", "")), ",", ".") * 1000)</f>
        <v>0</v>
      </c>
      <c r="F259" s="31">
        <f>IF(ISNUMBER('Неочищенные данные'!E273), 'Неочищенные данные'!E273 * 1000, SUBSTITUTE((SUBSTITUTE('Неочищенные данные'!E273, " ", "")), ",", ".") * 1000)</f>
        <v>0</v>
      </c>
      <c r="G259" s="31">
        <f>IF(ISNUMBER('Неочищенные данные'!F273), 'Неочищенные данные'!F273 * 1000, SUBSTITUTE((SUBSTITUTE('Неочищенные данные'!F273, " ", "")), ",", ".") * 1000)</f>
        <v>0</v>
      </c>
      <c r="H259" s="31">
        <f>IF(ISNUMBER('Неочищенные данные'!G273), 'Неочищенные данные'!G273 * 1000, SUBSTITUTE((SUBSTITUTE('Неочищенные данные'!G273, " ", "")), ",", ".") * 1000)</f>
        <v>0</v>
      </c>
      <c r="I259" s="31">
        <f>IF(ISNUMBER('Неочищенные данные'!H273), 'Неочищенные данные'!H273 * 1000, SUBSTITUTE((SUBSTITUTE('Неочищенные данные'!H273, " ", "")), ",", ".") * 1000)</f>
        <v>0</v>
      </c>
      <c r="J259" s="31">
        <f>IF(ISNUMBER('Неочищенные данные'!I273), 'Неочищенные данные'!I273 * 1000, SUBSTITUTE((SUBSTITUTE('Неочищенные данные'!I273, " ", "")), ",", ".") * 1000)</f>
        <v>0</v>
      </c>
      <c r="K259" s="31">
        <f>IF(ISNUMBER('Неочищенные данные'!J273), 'Неочищенные данные'!J273 * 1000, SUBSTITUTE((SUBSTITUTE('Неочищенные данные'!J273, " ", "")), ",", ".") * 1000)</f>
        <v>0</v>
      </c>
      <c r="L259" s="31">
        <f>IF(ISNUMBER('Неочищенные данные'!K273), 'Неочищенные данные'!K273 * 1000, SUBSTITUTE((SUBSTITUTE('Неочищенные данные'!K273, " ", "")), ",", ".") * 1000)</f>
        <v>0</v>
      </c>
      <c r="M259" s="31">
        <f>IF(ISNUMBER('Неочищенные данные'!L273), 'Неочищенные данные'!L273 * 1000, SUBSTITUTE((SUBSTITUTE('Неочищенные данные'!L273, " ", "")), ",", ".") * 1000)</f>
        <v>0</v>
      </c>
      <c r="N259" s="31">
        <f>IF(ISNUMBER('Неочищенные данные'!M273), 'Неочищенные данные'!M273 * 1000, SUBSTITUTE((SUBSTITUTE('Неочищенные данные'!M273, " ", "")), ",", ".") * 1000)</f>
        <v>0</v>
      </c>
      <c r="O259" s="31">
        <f>IF(ISNUMBER('Неочищенные данные'!N273), 'Неочищенные данные'!N273 * 1000, SUBSTITUTE((SUBSTITUTE('Неочищенные данные'!N273, " ", "")), ",", ".") * 1000)</f>
        <v>0</v>
      </c>
    </row>
    <row r="260" ht="15.75" hidden="1" customHeight="1">
      <c r="A260" s="29" t="s">
        <v>264</v>
      </c>
      <c r="B260" s="44">
        <v>42544.0</v>
      </c>
      <c r="C260" s="29" t="s">
        <v>242</v>
      </c>
      <c r="D260" s="29"/>
      <c r="E260" s="31">
        <f>IF(ISNUMBER('Неочищенные данные'!D274), 'Неочищенные данные'!D274 * 1000, SUBSTITUTE((SUBSTITUTE('Неочищенные данные'!D274, " ", "")), ",", ".") * 1000)</f>
        <v>0</v>
      </c>
      <c r="F260" s="31">
        <f>IF(ISNUMBER('Неочищенные данные'!E274), 'Неочищенные данные'!E274 * 1000, SUBSTITUTE((SUBSTITUTE('Неочищенные данные'!E274, " ", "")), ",", ".") * 1000)</f>
        <v>0</v>
      </c>
      <c r="G260" s="31">
        <f>IF(ISNUMBER('Неочищенные данные'!F274), 'Неочищенные данные'!F274 * 1000, SUBSTITUTE((SUBSTITUTE('Неочищенные данные'!F274, " ", "")), ",", ".") * 1000)</f>
        <v>0</v>
      </c>
      <c r="H260" s="31">
        <f>IF(ISNUMBER('Неочищенные данные'!G274), 'Неочищенные данные'!G274 * 1000, SUBSTITUTE((SUBSTITUTE('Неочищенные данные'!G274, " ", "")), ",", ".") * 1000)</f>
        <v>0</v>
      </c>
      <c r="I260" s="31">
        <f>IF(ISNUMBER('Неочищенные данные'!H274), 'Неочищенные данные'!H274 * 1000, SUBSTITUTE((SUBSTITUTE('Неочищенные данные'!H274, " ", "")), ",", ".") * 1000)</f>
        <v>0</v>
      </c>
      <c r="J260" s="31">
        <f>IF(ISNUMBER('Неочищенные данные'!I274), 'Неочищенные данные'!I274 * 1000, SUBSTITUTE((SUBSTITUTE('Неочищенные данные'!I274, " ", "")), ",", ".") * 1000)</f>
        <v>0</v>
      </c>
      <c r="K260" s="31">
        <f>IF(ISNUMBER('Неочищенные данные'!J274), 'Неочищенные данные'!J274 * 1000, SUBSTITUTE((SUBSTITUTE('Неочищенные данные'!J274, " ", "")), ",", ".") * 1000)</f>
        <v>0</v>
      </c>
      <c r="L260" s="31">
        <f>IF(ISNUMBER('Неочищенные данные'!K274), 'Неочищенные данные'!K274 * 1000, SUBSTITUTE((SUBSTITUTE('Неочищенные данные'!K274, " ", "")), ",", ".") * 1000)</f>
        <v>0</v>
      </c>
      <c r="M260" s="31">
        <f>IF(ISNUMBER('Неочищенные данные'!L274), 'Неочищенные данные'!L274 * 1000, SUBSTITUTE((SUBSTITUTE('Неочищенные данные'!L274, " ", "")), ",", ".") * 1000)</f>
        <v>0</v>
      </c>
      <c r="N260" s="31">
        <f>IF(ISNUMBER('Неочищенные данные'!M274), 'Неочищенные данные'!M274 * 1000, SUBSTITUTE((SUBSTITUTE('Неочищенные данные'!M274, " ", "")), ",", ".") * 1000)</f>
        <v>0</v>
      </c>
      <c r="O260" s="31">
        <f>IF(ISNUMBER('Неочищенные данные'!N274), 'Неочищенные данные'!N274 * 1000, SUBSTITUTE((SUBSTITUTE('Неочищенные данные'!N274, " ", "")), ",", ".") * 1000)</f>
        <v>0</v>
      </c>
    </row>
    <row r="261" ht="15.75" hidden="1" customHeight="1">
      <c r="A261" s="29" t="s">
        <v>264</v>
      </c>
      <c r="B261" s="44">
        <v>42531.0</v>
      </c>
      <c r="C261" s="29" t="s">
        <v>265</v>
      </c>
      <c r="D261" s="29"/>
      <c r="E261" s="31">
        <f>IF(ISNUMBER('Неочищенные данные'!D275), 'Неочищенные данные'!D275 * 1000, SUBSTITUTE((SUBSTITUTE('Неочищенные данные'!D275, " ", "")), ",", ".") * 1000)</f>
        <v>0</v>
      </c>
      <c r="F261" s="31">
        <f>IF(ISNUMBER('Неочищенные данные'!E275), 'Неочищенные данные'!E275 * 1000, SUBSTITUTE((SUBSTITUTE('Неочищенные данные'!E275, " ", "")), ",", ".") * 1000)</f>
        <v>0</v>
      </c>
      <c r="G261" s="31">
        <f>IF(ISNUMBER('Неочищенные данные'!F275), 'Неочищенные данные'!F275 * 1000, SUBSTITUTE((SUBSTITUTE('Неочищенные данные'!F275, " ", "")), ",", ".") * 1000)</f>
        <v>0</v>
      </c>
      <c r="H261" s="31">
        <f>IF(ISNUMBER('Неочищенные данные'!G275), 'Неочищенные данные'!G275 * 1000, SUBSTITUTE((SUBSTITUTE('Неочищенные данные'!G275, " ", "")), ",", ".") * 1000)</f>
        <v>0</v>
      </c>
      <c r="I261" s="31">
        <f>IF(ISNUMBER('Неочищенные данные'!H275), 'Неочищенные данные'!H275 * 1000, SUBSTITUTE((SUBSTITUTE('Неочищенные данные'!H275, " ", "")), ",", ".") * 1000)</f>
        <v>0</v>
      </c>
      <c r="J261" s="31">
        <f>IF(ISNUMBER('Неочищенные данные'!I275), 'Неочищенные данные'!I275 * 1000, SUBSTITUTE((SUBSTITUTE('Неочищенные данные'!I275, " ", "")), ",", ".") * 1000)</f>
        <v>0</v>
      </c>
      <c r="K261" s="31">
        <f>IF(ISNUMBER('Неочищенные данные'!J275), 'Неочищенные данные'!J275 * 1000, SUBSTITUTE((SUBSTITUTE('Неочищенные данные'!J275, " ", "")), ",", ".") * 1000)</f>
        <v>0</v>
      </c>
      <c r="L261" s="31">
        <f>IF(ISNUMBER('Неочищенные данные'!K275), 'Неочищенные данные'!K275 * 1000, SUBSTITUTE((SUBSTITUTE('Неочищенные данные'!K275, " ", "")), ",", ".") * 1000)</f>
        <v>0</v>
      </c>
      <c r="M261" s="31">
        <f>IF(ISNUMBER('Неочищенные данные'!L275), 'Неочищенные данные'!L275 * 1000, SUBSTITUTE((SUBSTITUTE('Неочищенные данные'!L275, " ", "")), ",", ".") * 1000)</f>
        <v>0</v>
      </c>
      <c r="N261" s="31">
        <f>IF(ISNUMBER('Неочищенные данные'!M275), 'Неочищенные данные'!M275 * 1000, SUBSTITUTE((SUBSTITUTE('Неочищенные данные'!M275, " ", "")), ",", ".") * 1000)</f>
        <v>0</v>
      </c>
      <c r="O261" s="31">
        <f>IF(ISNUMBER('Неочищенные данные'!N275), 'Неочищенные данные'!N275 * 1000, SUBSTITUTE((SUBSTITUTE('Неочищенные данные'!N275, " ", "")), ",", ".") * 1000)</f>
        <v>0</v>
      </c>
    </row>
    <row r="262" ht="15.75" hidden="1" customHeight="1">
      <c r="A262" s="29" t="s">
        <v>264</v>
      </c>
      <c r="B262" s="44">
        <v>42341.0</v>
      </c>
      <c r="C262" s="29" t="s">
        <v>265</v>
      </c>
      <c r="D262" s="29"/>
      <c r="E262" s="31">
        <f>IF(ISNUMBER('Неочищенные данные'!D276), 'Неочищенные данные'!D276 * 1000, SUBSTITUTE((SUBSTITUTE('Неочищенные данные'!D276, " ", "")), ",", ".") * 1000)</f>
        <v>0</v>
      </c>
      <c r="F262" s="31">
        <f>IF(ISNUMBER('Неочищенные данные'!E276), 'Неочищенные данные'!E276 * 1000, SUBSTITUTE((SUBSTITUTE('Неочищенные данные'!E276, " ", "")), ",", ".") * 1000)</f>
        <v>0</v>
      </c>
      <c r="G262" s="31">
        <f>IF(ISNUMBER('Неочищенные данные'!F276), 'Неочищенные данные'!F276 * 1000, SUBSTITUTE((SUBSTITUTE('Неочищенные данные'!F276, " ", "")), ",", ".") * 1000)</f>
        <v>0</v>
      </c>
      <c r="H262" s="31">
        <f>IF(ISNUMBER('Неочищенные данные'!G276), 'Неочищенные данные'!G276 * 1000, SUBSTITUTE((SUBSTITUTE('Неочищенные данные'!G276, " ", "")), ",", ".") * 1000)</f>
        <v>0</v>
      </c>
      <c r="I262" s="31">
        <f>IF(ISNUMBER('Неочищенные данные'!H276), 'Неочищенные данные'!H276 * 1000, SUBSTITUTE((SUBSTITUTE('Неочищенные данные'!H276, " ", "")), ",", ".") * 1000)</f>
        <v>0</v>
      </c>
      <c r="J262" s="31">
        <f>IF(ISNUMBER('Неочищенные данные'!I276), 'Неочищенные данные'!I276 * 1000, SUBSTITUTE((SUBSTITUTE('Неочищенные данные'!I276, " ", "")), ",", ".") * 1000)</f>
        <v>0</v>
      </c>
      <c r="K262" s="31">
        <f>IF(ISNUMBER('Неочищенные данные'!J276), 'Неочищенные данные'!J276 * 1000, SUBSTITUTE((SUBSTITUTE('Неочищенные данные'!J276, " ", "")), ",", ".") * 1000)</f>
        <v>0</v>
      </c>
      <c r="L262" s="31">
        <f>IF(ISNUMBER('Неочищенные данные'!K276), 'Неочищенные данные'!K276 * 1000, SUBSTITUTE((SUBSTITUTE('Неочищенные данные'!K276, " ", "")), ",", ".") * 1000)</f>
        <v>0</v>
      </c>
      <c r="M262" s="31">
        <f>IF(ISNUMBER('Неочищенные данные'!L276), 'Неочищенные данные'!L276 * 1000, SUBSTITUTE((SUBSTITUTE('Неочищенные данные'!L276, " ", "")), ",", ".") * 1000)</f>
        <v>0</v>
      </c>
      <c r="N262" s="31">
        <f>IF(ISNUMBER('Неочищенные данные'!M276), 'Неочищенные данные'!M276 * 1000, SUBSTITUTE((SUBSTITUTE('Неочищенные данные'!M276, " ", "")), ",", ".") * 1000)</f>
        <v>0</v>
      </c>
      <c r="O262" s="31">
        <f>IF(ISNUMBER('Неочищенные данные'!N276), 'Неочищенные данные'!N276 * 1000, SUBSTITUTE((SUBSTITUTE('Неочищенные данные'!N276, " ", "")), ",", ".") * 1000)</f>
        <v>0</v>
      </c>
    </row>
    <row r="263" ht="15.75" hidden="1" customHeight="1">
      <c r="A263" s="29" t="s">
        <v>264</v>
      </c>
      <c r="B263" s="44">
        <v>42283.0</v>
      </c>
      <c r="C263" s="29" t="s">
        <v>69</v>
      </c>
      <c r="D263" s="29"/>
      <c r="E263" s="31">
        <f>IF(ISNUMBER('Неочищенные данные'!D277), 'Неочищенные данные'!D277 * 1000, SUBSTITUTE((SUBSTITUTE('Неочищенные данные'!D277, " ", "")), ",", ".") * 1000)</f>
        <v>0</v>
      </c>
      <c r="F263" s="31">
        <f>IF(ISNUMBER('Неочищенные данные'!E277), 'Неочищенные данные'!E277 * 1000, SUBSTITUTE((SUBSTITUTE('Неочищенные данные'!E277, " ", "")), ",", ".") * 1000)</f>
        <v>0</v>
      </c>
      <c r="G263" s="31">
        <f>IF(ISNUMBER('Неочищенные данные'!F277), 'Неочищенные данные'!F277 * 1000, SUBSTITUTE((SUBSTITUTE('Неочищенные данные'!F277, " ", "")), ",", ".") * 1000)</f>
        <v>0</v>
      </c>
      <c r="H263" s="31">
        <f>IF(ISNUMBER('Неочищенные данные'!G277), 'Неочищенные данные'!G277 * 1000, SUBSTITUTE((SUBSTITUTE('Неочищенные данные'!G277, " ", "")), ",", ".") * 1000)</f>
        <v>0</v>
      </c>
      <c r="I263" s="31">
        <f>IF(ISNUMBER('Неочищенные данные'!H277), 'Неочищенные данные'!H277 * 1000, SUBSTITUTE((SUBSTITUTE('Неочищенные данные'!H277, " ", "")), ",", ".") * 1000)</f>
        <v>0</v>
      </c>
      <c r="J263" s="31">
        <f>IF(ISNUMBER('Неочищенные данные'!I277), 'Неочищенные данные'!I277 * 1000, SUBSTITUTE((SUBSTITUTE('Неочищенные данные'!I277, " ", "")), ",", ".") * 1000)</f>
        <v>0</v>
      </c>
      <c r="K263" s="31">
        <f>IF(ISNUMBER('Неочищенные данные'!J277), 'Неочищенные данные'!J277 * 1000, SUBSTITUTE((SUBSTITUTE('Неочищенные данные'!J277, " ", "")), ",", ".") * 1000)</f>
        <v>0</v>
      </c>
      <c r="L263" s="31">
        <f>IF(ISNUMBER('Неочищенные данные'!K277), 'Неочищенные данные'!K277 * 1000, SUBSTITUTE((SUBSTITUTE('Неочищенные данные'!K277, " ", "")), ",", ".") * 1000)</f>
        <v>0</v>
      </c>
      <c r="M263" s="31">
        <f>IF(ISNUMBER('Неочищенные данные'!L277), 'Неочищенные данные'!L277 * 1000, SUBSTITUTE((SUBSTITUTE('Неочищенные данные'!L277, " ", "")), ",", ".") * 1000)</f>
        <v>0</v>
      </c>
      <c r="N263" s="31">
        <f>IF(ISNUMBER('Неочищенные данные'!M277), 'Неочищенные данные'!M277 * 1000, SUBSTITUTE((SUBSTITUTE('Неочищенные данные'!M277, " ", "")), ",", ".") * 1000)</f>
        <v>0</v>
      </c>
      <c r="O263" s="31">
        <f>IF(ISNUMBER('Неочищенные данные'!N277), 'Неочищенные данные'!N277 * 1000, SUBSTITUTE((SUBSTITUTE('Неочищенные данные'!N277, " ", "")), ",", ".") * 1000)</f>
        <v>0</v>
      </c>
    </row>
    <row r="264" ht="15.75" hidden="1" customHeight="1">
      <c r="A264" s="29" t="s">
        <v>264</v>
      </c>
      <c r="B264" s="44">
        <v>42249.0</v>
      </c>
      <c r="C264" s="29" t="s">
        <v>40</v>
      </c>
      <c r="D264" s="29"/>
      <c r="E264" s="31">
        <f>IF(ISNUMBER('Неочищенные данные'!D278), 'Неочищенные данные'!D278 * 1000, SUBSTITUTE((SUBSTITUTE('Неочищенные данные'!D278, " ", "")), ",", ".") * 1000)</f>
        <v>0</v>
      </c>
      <c r="F264" s="31">
        <f>IF(ISNUMBER('Неочищенные данные'!E278), 'Неочищенные данные'!E278 * 1000, SUBSTITUTE((SUBSTITUTE('Неочищенные данные'!E278, " ", "")), ",", ".") * 1000)</f>
        <v>0</v>
      </c>
      <c r="G264" s="31">
        <f>IF(ISNUMBER('Неочищенные данные'!F278), 'Неочищенные данные'!F278 * 1000, SUBSTITUTE((SUBSTITUTE('Неочищенные данные'!F278, " ", "")), ",", ".") * 1000)</f>
        <v>0</v>
      </c>
      <c r="H264" s="31">
        <f>IF(ISNUMBER('Неочищенные данные'!G278), 'Неочищенные данные'!G278 * 1000, SUBSTITUTE((SUBSTITUTE('Неочищенные данные'!G278, " ", "")), ",", ".") * 1000)</f>
        <v>0</v>
      </c>
      <c r="I264" s="31">
        <f>IF(ISNUMBER('Неочищенные данные'!H278), 'Неочищенные данные'!H278 * 1000, SUBSTITUTE((SUBSTITUTE('Неочищенные данные'!H278, " ", "")), ",", ".") * 1000)</f>
        <v>0</v>
      </c>
      <c r="J264" s="31">
        <f>IF(ISNUMBER('Неочищенные данные'!I278), 'Неочищенные данные'!I278 * 1000, SUBSTITUTE((SUBSTITUTE('Неочищенные данные'!I278, " ", "")), ",", ".") * 1000)</f>
        <v>0</v>
      </c>
      <c r="K264" s="31">
        <f>IF(ISNUMBER('Неочищенные данные'!J278), 'Неочищенные данные'!J278 * 1000, SUBSTITUTE((SUBSTITUTE('Неочищенные данные'!J278, " ", "")), ",", ".") * 1000)</f>
        <v>0</v>
      </c>
      <c r="L264" s="31">
        <f>IF(ISNUMBER('Неочищенные данные'!K278), 'Неочищенные данные'!K278 * 1000, SUBSTITUTE((SUBSTITUTE('Неочищенные данные'!K278, " ", "")), ",", ".") * 1000)</f>
        <v>0</v>
      </c>
      <c r="M264" s="31">
        <f>IF(ISNUMBER('Неочищенные данные'!L278), 'Неочищенные данные'!L278 * 1000, SUBSTITUTE((SUBSTITUTE('Неочищенные данные'!L278, " ", "")), ",", ".") * 1000)</f>
        <v>0</v>
      </c>
      <c r="N264" s="31">
        <f>IF(ISNUMBER('Неочищенные данные'!M278), 'Неочищенные данные'!M278 * 1000, SUBSTITUTE((SUBSTITUTE('Неочищенные данные'!M278, " ", "")), ",", ".") * 1000)</f>
        <v>0</v>
      </c>
      <c r="O264" s="31">
        <f>IF(ISNUMBER('Неочищенные данные'!N278), 'Неочищенные данные'!N278 * 1000, SUBSTITUTE((SUBSTITUTE('Неочищенные данные'!N278, " ", "")), ",", ".") * 1000)</f>
        <v>0</v>
      </c>
    </row>
    <row r="265" ht="15.75" hidden="1" customHeight="1">
      <c r="A265" s="29" t="s">
        <v>264</v>
      </c>
      <c r="B265" s="44">
        <v>42068.0</v>
      </c>
      <c r="C265" s="29" t="s">
        <v>38</v>
      </c>
      <c r="D265" s="29"/>
      <c r="E265" s="31">
        <f>IF(ISNUMBER('Неочищенные данные'!D279), 'Неочищенные данные'!D279 * 1000, SUBSTITUTE((SUBSTITUTE('Неочищенные данные'!D279, " ", "")), ",", ".") * 1000)</f>
        <v>0</v>
      </c>
      <c r="F265" s="31">
        <f>IF(ISNUMBER('Неочищенные данные'!E279), 'Неочищенные данные'!E279 * 1000, SUBSTITUTE((SUBSTITUTE('Неочищенные данные'!E279, " ", "")), ",", ".") * 1000)</f>
        <v>0</v>
      </c>
      <c r="G265" s="31">
        <f>IF(ISNUMBER('Неочищенные данные'!F279), 'Неочищенные данные'!F279 * 1000, SUBSTITUTE((SUBSTITUTE('Неочищенные данные'!F279, " ", "")), ",", ".") * 1000)</f>
        <v>0</v>
      </c>
      <c r="H265" s="31">
        <f>IF(ISNUMBER('Неочищенные данные'!G279), 'Неочищенные данные'!G279 * 1000, SUBSTITUTE((SUBSTITUTE('Неочищенные данные'!G279, " ", "")), ",", ".") * 1000)</f>
        <v>0</v>
      </c>
      <c r="I265" s="31">
        <f>IF(ISNUMBER('Неочищенные данные'!H279), 'Неочищенные данные'!H279 * 1000, SUBSTITUTE((SUBSTITUTE('Неочищенные данные'!H279, " ", "")), ",", ".") * 1000)</f>
        <v>0</v>
      </c>
      <c r="J265" s="31">
        <f>IF(ISNUMBER('Неочищенные данные'!I279), 'Неочищенные данные'!I279 * 1000, SUBSTITUTE((SUBSTITUTE('Неочищенные данные'!I279, " ", "")), ",", ".") * 1000)</f>
        <v>0</v>
      </c>
      <c r="K265" s="31">
        <f>IF(ISNUMBER('Неочищенные данные'!J279), 'Неочищенные данные'!J279 * 1000, SUBSTITUTE((SUBSTITUTE('Неочищенные данные'!J279, " ", "")), ",", ".") * 1000)</f>
        <v>0</v>
      </c>
      <c r="L265" s="31">
        <f>IF(ISNUMBER('Неочищенные данные'!K279), 'Неочищенные данные'!K279 * 1000, SUBSTITUTE((SUBSTITUTE('Неочищенные данные'!K279, " ", "")), ",", ".") * 1000)</f>
        <v>0</v>
      </c>
      <c r="M265" s="31">
        <f>IF(ISNUMBER('Неочищенные данные'!L279), 'Неочищенные данные'!L279 * 1000, SUBSTITUTE((SUBSTITUTE('Неочищенные данные'!L279, " ", "")), ",", ".") * 1000)</f>
        <v>0</v>
      </c>
      <c r="N265" s="31">
        <f>IF(ISNUMBER('Неочищенные данные'!M279), 'Неочищенные данные'!M279 * 1000, SUBSTITUTE((SUBSTITUTE('Неочищенные данные'!M279, " ", "")), ",", ".") * 1000)</f>
        <v>0</v>
      </c>
      <c r="O265" s="31">
        <f>IF(ISNUMBER('Неочищенные данные'!N279), 'Неочищенные данные'!N279 * 1000, SUBSTITUTE((SUBSTITUTE('Неочищенные данные'!N279, " ", "")), ",", ".") * 1000)</f>
        <v>0</v>
      </c>
    </row>
    <row r="266" ht="15.75" hidden="1" customHeight="1">
      <c r="A266" s="29" t="s">
        <v>264</v>
      </c>
      <c r="B266" s="44">
        <v>42059.0</v>
      </c>
      <c r="C266" s="29" t="s">
        <v>38</v>
      </c>
      <c r="D266" s="29"/>
      <c r="E266" s="31">
        <f>IF(ISNUMBER('Неочищенные данные'!D280), 'Неочищенные данные'!D280 * 1000, SUBSTITUTE((SUBSTITUTE('Неочищенные данные'!D280, " ", "")), ",", ".") * 1000)</f>
        <v>0</v>
      </c>
      <c r="F266" s="31">
        <f>IF(ISNUMBER('Неочищенные данные'!E280), 'Неочищенные данные'!E280 * 1000, SUBSTITUTE((SUBSTITUTE('Неочищенные данные'!E280, " ", "")), ",", ".") * 1000)</f>
        <v>0</v>
      </c>
      <c r="G266" s="31">
        <f>IF(ISNUMBER('Неочищенные данные'!F280), 'Неочищенные данные'!F280 * 1000, SUBSTITUTE((SUBSTITUTE('Неочищенные данные'!F280, " ", "")), ",", ".") * 1000)</f>
        <v>0</v>
      </c>
      <c r="H266" s="31">
        <f>IF(ISNUMBER('Неочищенные данные'!G280), 'Неочищенные данные'!G280 * 1000, SUBSTITUTE((SUBSTITUTE('Неочищенные данные'!G280, " ", "")), ",", ".") * 1000)</f>
        <v>0</v>
      </c>
      <c r="I266" s="31">
        <f>IF(ISNUMBER('Неочищенные данные'!H280), 'Неочищенные данные'!H280 * 1000, SUBSTITUTE((SUBSTITUTE('Неочищенные данные'!H280, " ", "")), ",", ".") * 1000)</f>
        <v>0</v>
      </c>
      <c r="J266" s="31">
        <f>IF(ISNUMBER('Неочищенные данные'!I280), 'Неочищенные данные'!I280 * 1000, SUBSTITUTE((SUBSTITUTE('Неочищенные данные'!I280, " ", "")), ",", ".") * 1000)</f>
        <v>0</v>
      </c>
      <c r="K266" s="31">
        <f>IF(ISNUMBER('Неочищенные данные'!J280), 'Неочищенные данные'!J280 * 1000, SUBSTITUTE((SUBSTITUTE('Неочищенные данные'!J280, " ", "")), ",", ".") * 1000)</f>
        <v>0</v>
      </c>
      <c r="L266" s="31">
        <f>IF(ISNUMBER('Неочищенные данные'!K280), 'Неочищенные данные'!K280 * 1000, SUBSTITUTE((SUBSTITUTE('Неочищенные данные'!K280, " ", "")), ",", ".") * 1000)</f>
        <v>0</v>
      </c>
      <c r="M266" s="31">
        <f>IF(ISNUMBER('Неочищенные данные'!L280), 'Неочищенные данные'!L280 * 1000, SUBSTITUTE((SUBSTITUTE('Неочищенные данные'!L280, " ", "")), ",", ".") * 1000)</f>
        <v>0</v>
      </c>
      <c r="N266" s="31">
        <f>IF(ISNUMBER('Неочищенные данные'!M280), 'Неочищенные данные'!M280 * 1000, SUBSTITUTE((SUBSTITUTE('Неочищенные данные'!M280, " ", "")), ",", ".") * 1000)</f>
        <v>0</v>
      </c>
      <c r="O266" s="31">
        <f>IF(ISNUMBER('Неочищенные данные'!N280), 'Неочищенные данные'!N280 * 1000, SUBSTITUTE((SUBSTITUTE('Неочищенные данные'!N280, " ", "")), ",", ".") * 1000)</f>
        <v>0</v>
      </c>
    </row>
    <row r="267" ht="15.75" hidden="1" customHeight="1">
      <c r="A267" s="29" t="s">
        <v>264</v>
      </c>
      <c r="B267" s="44">
        <v>41724.0</v>
      </c>
      <c r="C267" s="29" t="s">
        <v>38</v>
      </c>
      <c r="D267" s="29"/>
      <c r="E267" s="31">
        <f>IF(ISNUMBER('Неочищенные данные'!D281), 'Неочищенные данные'!D281 * 1000, SUBSTITUTE((SUBSTITUTE('Неочищенные данные'!D281, " ", "")), ",", ".") * 1000)</f>
        <v>0</v>
      </c>
      <c r="F267" s="31">
        <f>IF(ISNUMBER('Неочищенные данные'!E281), 'Неочищенные данные'!E281 * 1000, SUBSTITUTE((SUBSTITUTE('Неочищенные данные'!E281, " ", "")), ",", ".") * 1000)</f>
        <v>0</v>
      </c>
      <c r="G267" s="31">
        <f>IF(ISNUMBER('Неочищенные данные'!F281), 'Неочищенные данные'!F281 * 1000, SUBSTITUTE((SUBSTITUTE('Неочищенные данные'!F281, " ", "")), ",", ".") * 1000)</f>
        <v>0</v>
      </c>
      <c r="H267" s="31">
        <f>IF(ISNUMBER('Неочищенные данные'!G281), 'Неочищенные данные'!G281 * 1000, SUBSTITUTE((SUBSTITUTE('Неочищенные данные'!G281, " ", "")), ",", ".") * 1000)</f>
        <v>0</v>
      </c>
      <c r="I267" s="31">
        <f>IF(ISNUMBER('Неочищенные данные'!H281), 'Неочищенные данные'!H281 * 1000, SUBSTITUTE((SUBSTITUTE('Неочищенные данные'!H281, " ", "")), ",", ".") * 1000)</f>
        <v>0</v>
      </c>
      <c r="J267" s="31">
        <f>IF(ISNUMBER('Неочищенные данные'!I281), 'Неочищенные данные'!I281 * 1000, SUBSTITUTE((SUBSTITUTE('Неочищенные данные'!I281, " ", "")), ",", ".") * 1000)</f>
        <v>0</v>
      </c>
      <c r="K267" s="31">
        <f>IF(ISNUMBER('Неочищенные данные'!J281), 'Неочищенные данные'!J281 * 1000, SUBSTITUTE((SUBSTITUTE('Неочищенные данные'!J281, " ", "")), ",", ".") * 1000)</f>
        <v>0</v>
      </c>
      <c r="L267" s="31">
        <f>IF(ISNUMBER('Неочищенные данные'!K281), 'Неочищенные данные'!K281 * 1000, SUBSTITUTE((SUBSTITUTE('Неочищенные данные'!K281, " ", "")), ",", ".") * 1000)</f>
        <v>0</v>
      </c>
      <c r="M267" s="31">
        <f>IF(ISNUMBER('Неочищенные данные'!L281), 'Неочищенные данные'!L281 * 1000, SUBSTITUTE((SUBSTITUTE('Неочищенные данные'!L281, " ", "")), ",", ".") * 1000)</f>
        <v>0</v>
      </c>
      <c r="N267" s="31">
        <f>IF(ISNUMBER('Неочищенные данные'!M281), 'Неочищенные данные'!M281 * 1000, SUBSTITUTE((SUBSTITUTE('Неочищенные данные'!M281, " ", "")), ",", ".") * 1000)</f>
        <v>0</v>
      </c>
      <c r="O267" s="31">
        <f>IF(ISNUMBER('Неочищенные данные'!N281), 'Неочищенные данные'!N281 * 1000, SUBSTITUTE((SUBSTITUTE('Неочищенные данные'!N281, " ", "")), ",", ".") * 1000)</f>
        <v>0</v>
      </c>
    </row>
    <row r="268" ht="15.75" hidden="1" customHeight="1">
      <c r="A268" s="29" t="s">
        <v>264</v>
      </c>
      <c r="B268" s="44">
        <v>41330.0</v>
      </c>
      <c r="C268" s="29" t="s">
        <v>38</v>
      </c>
      <c r="D268" s="29"/>
      <c r="E268" s="31">
        <f>IF(ISNUMBER('Неочищенные данные'!D282), 'Неочищенные данные'!D282 * 1000, SUBSTITUTE((SUBSTITUTE('Неочищенные данные'!D282, " ", "")), ",", ".") * 1000)</f>
        <v>0</v>
      </c>
      <c r="F268" s="31">
        <f>IF(ISNUMBER('Неочищенные данные'!E282), 'Неочищенные данные'!E282 * 1000, SUBSTITUTE((SUBSTITUTE('Неочищенные данные'!E282, " ", "")), ",", ".") * 1000)</f>
        <v>0</v>
      </c>
      <c r="G268" s="31">
        <f>IF(ISNUMBER('Неочищенные данные'!F282), 'Неочищенные данные'!F282 * 1000, SUBSTITUTE((SUBSTITUTE('Неочищенные данные'!F282, " ", "")), ",", ".") * 1000)</f>
        <v>0</v>
      </c>
      <c r="H268" s="31">
        <f>IF(ISNUMBER('Неочищенные данные'!G282), 'Неочищенные данные'!G282 * 1000, SUBSTITUTE((SUBSTITUTE('Неочищенные данные'!G282, " ", "")), ",", ".") * 1000)</f>
        <v>0</v>
      </c>
      <c r="I268" s="31">
        <f>IF(ISNUMBER('Неочищенные данные'!H282), 'Неочищенные данные'!H282 * 1000, SUBSTITUTE((SUBSTITUTE('Неочищенные данные'!H282, " ", "")), ",", ".") * 1000)</f>
        <v>0</v>
      </c>
      <c r="J268" s="31">
        <f>IF(ISNUMBER('Неочищенные данные'!I282), 'Неочищенные данные'!I282 * 1000, SUBSTITUTE((SUBSTITUTE('Неочищенные данные'!I282, " ", "")), ",", ".") * 1000)</f>
        <v>0</v>
      </c>
      <c r="K268" s="31">
        <f>IF(ISNUMBER('Неочищенные данные'!J282), 'Неочищенные данные'!J282 * 1000, SUBSTITUTE((SUBSTITUTE('Неочищенные данные'!J282, " ", "")), ",", ".") * 1000)</f>
        <v>0</v>
      </c>
      <c r="L268" s="31">
        <f>IF(ISNUMBER('Неочищенные данные'!K282), 'Неочищенные данные'!K282 * 1000, SUBSTITUTE((SUBSTITUTE('Неочищенные данные'!K282, " ", "")), ",", ".") * 1000)</f>
        <v>0</v>
      </c>
      <c r="M268" s="31">
        <f>IF(ISNUMBER('Неочищенные данные'!L282), 'Неочищенные данные'!L282 * 1000, SUBSTITUTE((SUBSTITUTE('Неочищенные данные'!L282, " ", "")), ",", ".") * 1000)</f>
        <v>0</v>
      </c>
      <c r="N268" s="31">
        <f>IF(ISNUMBER('Неочищенные данные'!M282), 'Неочищенные данные'!M282 * 1000, SUBSTITUTE((SUBSTITUTE('Неочищенные данные'!M282, " ", "")), ",", ".") * 1000)</f>
        <v>0</v>
      </c>
      <c r="O268" s="31">
        <f>IF(ISNUMBER('Неочищенные данные'!N282), 'Неочищенные данные'!N282 * 1000, SUBSTITUTE((SUBSTITUTE('Неочищенные данные'!N282, " ", "")), ",", ".") * 1000)</f>
        <v>0</v>
      </c>
    </row>
    <row r="269" ht="15.75" hidden="1" customHeight="1">
      <c r="A269" s="29" t="s">
        <v>264</v>
      </c>
      <c r="B269" s="44">
        <v>40886.0</v>
      </c>
      <c r="C269" s="29" t="s">
        <v>40</v>
      </c>
      <c r="D269" s="29"/>
      <c r="E269" s="31">
        <f>IF(ISNUMBER('Неочищенные данные'!D283), 'Неочищенные данные'!D283 * 1000, SUBSTITUTE((SUBSTITUTE('Неочищенные данные'!D283, " ", "")), ",", ".") * 1000)</f>
        <v>0</v>
      </c>
      <c r="F269" s="31">
        <f>IF(ISNUMBER('Неочищенные данные'!E283), 'Неочищенные данные'!E283 * 1000, SUBSTITUTE((SUBSTITUTE('Неочищенные данные'!E283, " ", "")), ",", ".") * 1000)</f>
        <v>0</v>
      </c>
      <c r="G269" s="31">
        <f>IF(ISNUMBER('Неочищенные данные'!F283), 'Неочищенные данные'!F283 * 1000, SUBSTITUTE((SUBSTITUTE('Неочищенные данные'!F283, " ", "")), ",", ".") * 1000)</f>
        <v>0</v>
      </c>
      <c r="H269" s="31">
        <f>IF(ISNUMBER('Неочищенные данные'!G283), 'Неочищенные данные'!G283 * 1000, SUBSTITUTE((SUBSTITUTE('Неочищенные данные'!G283, " ", "")), ",", ".") * 1000)</f>
        <v>0</v>
      </c>
      <c r="I269" s="31">
        <f>IF(ISNUMBER('Неочищенные данные'!H283), 'Неочищенные данные'!H283 * 1000, SUBSTITUTE((SUBSTITUTE('Неочищенные данные'!H283, " ", "")), ",", ".") * 1000)</f>
        <v>0</v>
      </c>
      <c r="J269" s="31">
        <f>IF(ISNUMBER('Неочищенные данные'!I283), 'Неочищенные данные'!I283 * 1000, SUBSTITUTE((SUBSTITUTE('Неочищенные данные'!I283, " ", "")), ",", ".") * 1000)</f>
        <v>0</v>
      </c>
      <c r="K269" s="31">
        <f>IF(ISNUMBER('Неочищенные данные'!J283), 'Неочищенные данные'!J283 * 1000, SUBSTITUTE((SUBSTITUTE('Неочищенные данные'!J283, " ", "")), ",", ".") * 1000)</f>
        <v>0</v>
      </c>
      <c r="L269" s="31">
        <f>IF(ISNUMBER('Неочищенные данные'!K283), 'Неочищенные данные'!K283 * 1000, SUBSTITUTE((SUBSTITUTE('Неочищенные данные'!K283, " ", "")), ",", ".") * 1000)</f>
        <v>0</v>
      </c>
      <c r="M269" s="31">
        <f>IF(ISNUMBER('Неочищенные данные'!L283), 'Неочищенные данные'!L283 * 1000, SUBSTITUTE((SUBSTITUTE('Неочищенные данные'!L283, " ", "")), ",", ".") * 1000)</f>
        <v>0</v>
      </c>
      <c r="N269" s="31">
        <f>IF(ISNUMBER('Неочищенные данные'!M283), 'Неочищенные данные'!M283 * 1000, SUBSTITUTE((SUBSTITUTE('Неочищенные данные'!M283, " ", "")), ",", ".") * 1000)</f>
        <v>0</v>
      </c>
      <c r="O269" s="31">
        <f>IF(ISNUMBER('Неочищенные данные'!N283), 'Неочищенные данные'!N283 * 1000, SUBSTITUTE((SUBSTITUTE('Неочищенные данные'!N283, " ", "")), ",", ".") * 1000)</f>
        <v>0</v>
      </c>
    </row>
    <row r="270" ht="15.75" hidden="1" customHeight="1">
      <c r="A270" s="29" t="s">
        <v>264</v>
      </c>
      <c r="B270" s="45">
        <v>40843.0</v>
      </c>
      <c r="C270" s="29" t="s">
        <v>40</v>
      </c>
      <c r="D270" s="29"/>
      <c r="E270" s="31">
        <f>IF(ISNUMBER('Неочищенные данные'!D284), 'Неочищенные данные'!D284 * 1000, SUBSTITUTE((SUBSTITUTE('Неочищенные данные'!D284, " ", "")), ",", ".") * 1000)</f>
        <v>0</v>
      </c>
      <c r="F270" s="31">
        <f>IF(ISNUMBER('Неочищенные данные'!E284), 'Неочищенные данные'!E284 * 1000, SUBSTITUTE((SUBSTITUTE('Неочищенные данные'!E284, " ", "")), ",", ".") * 1000)</f>
        <v>0</v>
      </c>
      <c r="G270" s="31">
        <f>IF(ISNUMBER('Неочищенные данные'!F284), 'Неочищенные данные'!F284 * 1000, SUBSTITUTE((SUBSTITUTE('Неочищенные данные'!F284, " ", "")), ",", ".") * 1000)</f>
        <v>0</v>
      </c>
      <c r="H270" s="31">
        <f>IF(ISNUMBER('Неочищенные данные'!G284), 'Неочищенные данные'!G284 * 1000, SUBSTITUTE((SUBSTITUTE('Неочищенные данные'!G284, " ", "")), ",", ".") * 1000)</f>
        <v>0</v>
      </c>
      <c r="I270" s="31">
        <f>IF(ISNUMBER('Неочищенные данные'!H284), 'Неочищенные данные'!H284 * 1000, SUBSTITUTE((SUBSTITUTE('Неочищенные данные'!H284, " ", "")), ",", ".") * 1000)</f>
        <v>0</v>
      </c>
      <c r="J270" s="31">
        <f>IF(ISNUMBER('Неочищенные данные'!I284), 'Неочищенные данные'!I284 * 1000, SUBSTITUTE((SUBSTITUTE('Неочищенные данные'!I284, " ", "")), ",", ".") * 1000)</f>
        <v>0</v>
      </c>
      <c r="K270" s="31">
        <f>IF(ISNUMBER('Неочищенные данные'!J284), 'Неочищенные данные'!J284 * 1000, SUBSTITUTE((SUBSTITUTE('Неочищенные данные'!J284, " ", "")), ",", ".") * 1000)</f>
        <v>0</v>
      </c>
      <c r="L270" s="31">
        <f>IF(ISNUMBER('Неочищенные данные'!K284), 'Неочищенные данные'!K284 * 1000, SUBSTITUTE((SUBSTITUTE('Неочищенные данные'!K284, " ", "")), ",", ".") * 1000)</f>
        <v>0</v>
      </c>
      <c r="M270" s="31">
        <f>IF(ISNUMBER('Неочищенные данные'!L284), 'Неочищенные данные'!L284 * 1000, SUBSTITUTE((SUBSTITUTE('Неочищенные данные'!L284, " ", "")), ",", ".") * 1000)</f>
        <v>0</v>
      </c>
      <c r="N270" s="31">
        <f>IF(ISNUMBER('Неочищенные данные'!M284), 'Неочищенные данные'!M284 * 1000, SUBSTITUTE((SUBSTITUTE('Неочищенные данные'!M284, " ", "")), ",", ".") * 1000)</f>
        <v>0</v>
      </c>
      <c r="O270" s="31">
        <f>IF(ISNUMBER('Неочищенные данные'!N284), 'Неочищенные данные'!N284 * 1000, SUBSTITUTE((SUBSTITUTE('Неочищенные данные'!N284, " ", "")), ",", ".") * 1000)</f>
        <v>0</v>
      </c>
    </row>
    <row r="271" ht="15.75" hidden="1" customHeight="1">
      <c r="A271" s="29" t="s">
        <v>264</v>
      </c>
      <c r="B271" s="45">
        <v>40834.0</v>
      </c>
      <c r="C271" s="29" t="s">
        <v>40</v>
      </c>
      <c r="D271" s="29"/>
      <c r="E271" s="31">
        <f>IF(ISNUMBER('Неочищенные данные'!D285), 'Неочищенные данные'!D285 * 1000, SUBSTITUTE((SUBSTITUTE('Неочищенные данные'!D285, " ", "")), ",", ".") * 1000)</f>
        <v>0</v>
      </c>
      <c r="F271" s="31">
        <f>IF(ISNUMBER('Неочищенные данные'!E285), 'Неочищенные данные'!E285 * 1000, SUBSTITUTE((SUBSTITUTE('Неочищенные данные'!E285, " ", "")), ",", ".") * 1000)</f>
        <v>0</v>
      </c>
      <c r="G271" s="31">
        <f>IF(ISNUMBER('Неочищенные данные'!F285), 'Неочищенные данные'!F285 * 1000, SUBSTITUTE((SUBSTITUTE('Неочищенные данные'!F285, " ", "")), ",", ".") * 1000)</f>
        <v>0</v>
      </c>
      <c r="H271" s="31">
        <f>IF(ISNUMBER('Неочищенные данные'!G285), 'Неочищенные данные'!G285 * 1000, SUBSTITUTE((SUBSTITUTE('Неочищенные данные'!G285, " ", "")), ",", ".") * 1000)</f>
        <v>0</v>
      </c>
      <c r="I271" s="31">
        <f>IF(ISNUMBER('Неочищенные данные'!H285), 'Неочищенные данные'!H285 * 1000, SUBSTITUTE((SUBSTITUTE('Неочищенные данные'!H285, " ", "")), ",", ".") * 1000)</f>
        <v>0</v>
      </c>
      <c r="J271" s="31">
        <f>IF(ISNUMBER('Неочищенные данные'!I285), 'Неочищенные данные'!I285 * 1000, SUBSTITUTE((SUBSTITUTE('Неочищенные данные'!I285, " ", "")), ",", ".") * 1000)</f>
        <v>0</v>
      </c>
      <c r="K271" s="31">
        <f>IF(ISNUMBER('Неочищенные данные'!J285), 'Неочищенные данные'!J285 * 1000, SUBSTITUTE((SUBSTITUTE('Неочищенные данные'!J285, " ", "")), ",", ".") * 1000)</f>
        <v>0</v>
      </c>
      <c r="L271" s="31">
        <f>IF(ISNUMBER('Неочищенные данные'!K285), 'Неочищенные данные'!K285 * 1000, SUBSTITUTE((SUBSTITUTE('Неочищенные данные'!K285, " ", "")), ",", ".") * 1000)</f>
        <v>0</v>
      </c>
      <c r="M271" s="31">
        <f>IF(ISNUMBER('Неочищенные данные'!L285), 'Неочищенные данные'!L285 * 1000, SUBSTITUTE((SUBSTITUTE('Неочищенные данные'!L285, " ", "")), ",", ".") * 1000)</f>
        <v>0</v>
      </c>
      <c r="N271" s="31">
        <f>IF(ISNUMBER('Неочищенные данные'!M285), 'Неочищенные данные'!M285 * 1000, SUBSTITUTE((SUBSTITUTE('Неочищенные данные'!M285, " ", "")), ",", ".") * 1000)</f>
        <v>0</v>
      </c>
      <c r="O271" s="31">
        <f>IF(ISNUMBER('Неочищенные данные'!N285), 'Неочищенные данные'!N285 * 1000, SUBSTITUTE((SUBSTITUTE('Неочищенные данные'!N285, " ", "")), ",", ".") * 1000)</f>
        <v>0</v>
      </c>
    </row>
    <row r="272" ht="15.75" hidden="1" customHeight="1">
      <c r="A272" s="29" t="s">
        <v>264</v>
      </c>
      <c r="B272" s="44">
        <v>40371.0</v>
      </c>
      <c r="C272" s="29" t="s">
        <v>40</v>
      </c>
      <c r="D272" s="29"/>
      <c r="E272" s="31">
        <f>IF(ISNUMBER('Неочищенные данные'!D286), 'Неочищенные данные'!D286 * 1000, SUBSTITUTE((SUBSTITUTE('Неочищенные данные'!D286, " ", "")), ",", ".") * 1000)</f>
        <v>0</v>
      </c>
      <c r="F272" s="31">
        <f>IF(ISNUMBER('Неочищенные данные'!E286), 'Неочищенные данные'!E286 * 1000, SUBSTITUTE((SUBSTITUTE('Неочищенные данные'!E286, " ", "")), ",", ".") * 1000)</f>
        <v>0</v>
      </c>
      <c r="G272" s="31">
        <f>IF(ISNUMBER('Неочищенные данные'!F286), 'Неочищенные данные'!F286 * 1000, SUBSTITUTE((SUBSTITUTE('Неочищенные данные'!F286, " ", "")), ",", ".") * 1000)</f>
        <v>0</v>
      </c>
      <c r="H272" s="31">
        <f>IF(ISNUMBER('Неочищенные данные'!G286), 'Неочищенные данные'!G286 * 1000, SUBSTITUTE((SUBSTITUTE('Неочищенные данные'!G286, " ", "")), ",", ".") * 1000)</f>
        <v>0</v>
      </c>
      <c r="I272" s="31">
        <f>IF(ISNUMBER('Неочищенные данные'!H286), 'Неочищенные данные'!H286 * 1000, SUBSTITUTE((SUBSTITUTE('Неочищенные данные'!H286, " ", "")), ",", ".") * 1000)</f>
        <v>0</v>
      </c>
      <c r="J272" s="31">
        <f>IF(ISNUMBER('Неочищенные данные'!I286), 'Неочищенные данные'!I286 * 1000, SUBSTITUTE((SUBSTITUTE('Неочищенные данные'!I286, " ", "")), ",", ".") * 1000)</f>
        <v>0</v>
      </c>
      <c r="K272" s="31">
        <f>IF(ISNUMBER('Неочищенные данные'!J286), 'Неочищенные данные'!J286 * 1000, SUBSTITUTE((SUBSTITUTE('Неочищенные данные'!J286, " ", "")), ",", ".") * 1000)</f>
        <v>0</v>
      </c>
      <c r="L272" s="31">
        <f>IF(ISNUMBER('Неочищенные данные'!K286), 'Неочищенные данные'!K286 * 1000, SUBSTITUTE((SUBSTITUTE('Неочищенные данные'!K286, " ", "")), ",", ".") * 1000)</f>
        <v>0</v>
      </c>
      <c r="M272" s="31">
        <f>IF(ISNUMBER('Неочищенные данные'!L286), 'Неочищенные данные'!L286 * 1000, SUBSTITUTE((SUBSTITUTE('Неочищенные данные'!L286, " ", "")), ",", ".") * 1000)</f>
        <v>0</v>
      </c>
      <c r="N272" s="31">
        <f>IF(ISNUMBER('Неочищенные данные'!M286), 'Неочищенные данные'!M286 * 1000, SUBSTITUTE((SUBSTITUTE('Неочищенные данные'!M286, " ", "")), ",", ".") * 1000)</f>
        <v>0</v>
      </c>
      <c r="O272" s="31">
        <f>IF(ISNUMBER('Неочищенные данные'!N286), 'Неочищенные данные'!N286 * 1000, SUBSTITUTE((SUBSTITUTE('Неочищенные данные'!N286, " ", "")), ",", ".") * 1000)</f>
        <v>0</v>
      </c>
    </row>
    <row r="273" ht="15.75" hidden="1" customHeight="1">
      <c r="A273" s="29" t="s">
        <v>264</v>
      </c>
      <c r="B273" s="45">
        <v>39768.0</v>
      </c>
      <c r="C273" s="29" t="s">
        <v>40</v>
      </c>
      <c r="D273" s="29"/>
      <c r="E273" s="31">
        <f>IF(ISNUMBER('Неочищенные данные'!D287), 'Неочищенные данные'!D287 * 1000, SUBSTITUTE((SUBSTITUTE('Неочищенные данные'!D287, " ", "")), ",", ".") * 1000)</f>
        <v>0</v>
      </c>
      <c r="F273" s="31">
        <f>IF(ISNUMBER('Неочищенные данные'!E287), 'Неочищенные данные'!E287 * 1000, SUBSTITUTE((SUBSTITUTE('Неочищенные данные'!E287, " ", "")), ",", ".") * 1000)</f>
        <v>0</v>
      </c>
      <c r="G273" s="31">
        <f>IF(ISNUMBER('Неочищенные данные'!F287), 'Неочищенные данные'!F287 * 1000, SUBSTITUTE((SUBSTITUTE('Неочищенные данные'!F287, " ", "")), ",", ".") * 1000)</f>
        <v>0</v>
      </c>
      <c r="H273" s="31">
        <f>IF(ISNUMBER('Неочищенные данные'!G287), 'Неочищенные данные'!G287 * 1000, SUBSTITUTE((SUBSTITUTE('Неочищенные данные'!G287, " ", "")), ",", ".") * 1000)</f>
        <v>0</v>
      </c>
      <c r="I273" s="31">
        <f>IF(ISNUMBER('Неочищенные данные'!H287), 'Неочищенные данные'!H287 * 1000, SUBSTITUTE((SUBSTITUTE('Неочищенные данные'!H287, " ", "")), ",", ".") * 1000)</f>
        <v>0</v>
      </c>
      <c r="J273" s="31">
        <f>IF(ISNUMBER('Неочищенные данные'!I287), 'Неочищенные данные'!I287 * 1000, SUBSTITUTE((SUBSTITUTE('Неочищенные данные'!I287, " ", "")), ",", ".") * 1000)</f>
        <v>0</v>
      </c>
      <c r="K273" s="31">
        <f>IF(ISNUMBER('Неочищенные данные'!J287), 'Неочищенные данные'!J287 * 1000, SUBSTITUTE((SUBSTITUTE('Неочищенные данные'!J287, " ", "")), ",", ".") * 1000)</f>
        <v>0</v>
      </c>
      <c r="L273" s="31">
        <f>IF(ISNUMBER('Неочищенные данные'!K287), 'Неочищенные данные'!K287 * 1000, SUBSTITUTE((SUBSTITUTE('Неочищенные данные'!K287, " ", "")), ",", ".") * 1000)</f>
        <v>0</v>
      </c>
      <c r="M273" s="31">
        <f>IF(ISNUMBER('Неочищенные данные'!L287), 'Неочищенные данные'!L287 * 1000, SUBSTITUTE((SUBSTITUTE('Неочищенные данные'!L287, " ", "")), ",", ".") * 1000)</f>
        <v>0</v>
      </c>
      <c r="N273" s="31">
        <f>IF(ISNUMBER('Неочищенные данные'!M287), 'Неочищенные данные'!M287 * 1000, SUBSTITUTE((SUBSTITUTE('Неочищенные данные'!M287, " ", "")), ",", ".") * 1000)</f>
        <v>0</v>
      </c>
      <c r="O273" s="31">
        <f>IF(ISNUMBER('Неочищенные данные'!N287), 'Неочищенные данные'!N287 * 1000, SUBSTITUTE((SUBSTITUTE('Неочищенные данные'!N287, " ", "")), ",", ".") * 1000)</f>
        <v>0</v>
      </c>
    </row>
    <row r="274" ht="15.75" customHeight="1">
      <c r="A274" s="29" t="s">
        <v>192</v>
      </c>
      <c r="B274" s="33">
        <v>43297.0</v>
      </c>
      <c r="C274" s="29" t="s">
        <v>193</v>
      </c>
      <c r="D274" s="29">
        <f>IFNA(VLOOKUP(C274, 'Рейтинг'!$A$2:$C$22, 3, FALSE), VLOOKUP(C274, 'Рейтинг'!$B$2:$C$22, 2, FALSE))</f>
        <v>0.007</v>
      </c>
      <c r="E274" s="31">
        <f>IF(ISNUMBER('Неочищенные данные'!D289), 'Неочищенные данные'!D289 * 1000, SUBSTITUTE((SUBSTITUTE('Неочищенные данные'!D289, " ", "")), ",", ".") * 1000)</f>
        <v>168876000</v>
      </c>
      <c r="F274" s="31">
        <f>IF(ISNUMBER('Неочищенные данные'!E289), 'Неочищенные данные'!E289 * 1000, SUBSTITUTE((SUBSTITUTE('Неочищенные данные'!E289, " ", "")), ",", ".") * 1000)</f>
        <v>6795059000</v>
      </c>
      <c r="G274" s="31">
        <f>IF(ISNUMBER('Неочищенные данные'!F289), 'Неочищенные данные'!F289 * 1000, SUBSTITUTE((SUBSTITUTE('Неочищенные данные'!F289, " ", "")), ",", ".") * 1000)</f>
        <v>7019237000</v>
      </c>
      <c r="H274" s="31">
        <f>IF(ISNUMBER('Неочищенные данные'!G289), 'Неочищенные данные'!G289 * 1000, SUBSTITUTE((SUBSTITUTE('Неочищенные данные'!G289, " ", "")), ",", ".") * 1000)</f>
        <v>6510000</v>
      </c>
      <c r="I274" s="31">
        <f>IF(ISNUMBER('Неочищенные данные'!H289), 'Неочищенные данные'!H289 * 1000, SUBSTITUTE((SUBSTITUTE('Неочищенные данные'!H289, " ", "")), ",", ".") * 1000)</f>
        <v>169000</v>
      </c>
      <c r="J274" s="31">
        <f>IF(ISNUMBER('Неочищенные данные'!I289), 'Неочищенные данные'!I289 * 1000, SUBSTITUTE((SUBSTITUTE('Неочищенные данные'!I289, " ", "")), ",", ".") * 1000)</f>
        <v>6064876000</v>
      </c>
      <c r="K274" s="31">
        <f>IF(ISNUMBER('Неочищенные данные'!J289), 'Неочищенные данные'!J289 * 1000, SUBSTITUTE((SUBSTITUTE('Неочищенные данные'!J289, " ", "")), ",", ".") * 1000)</f>
        <v>6056638000</v>
      </c>
      <c r="L274" s="31">
        <f>IF(ISNUMBER('Неочищенные данные'!K289), 'Неочищенные данные'!K289 * 1000, SUBSTITUTE((SUBSTITUTE('Неочищенные данные'!K289, " ", "")), ",", ".") * 1000)</f>
        <v>954361000</v>
      </c>
      <c r="M274" s="31">
        <f>IF(ISNUMBER('Неочищенные данные'!L289), 'Неочищенные данные'!L289 * 1000, SUBSTITUTE((SUBSTITUTE('Неочищенные данные'!L289, " ", "")), ",", ".") * 1000)</f>
        <v>245637000</v>
      </c>
      <c r="N274" s="31">
        <f>IF(ISNUMBER('Неочищенные данные'!M289), 'Неочищенные данные'!M289 * 1000, SUBSTITUTE((SUBSTITUTE('Неочищенные данные'!M289, " ", "")), ",", ".") * 1000)</f>
        <v>335049000</v>
      </c>
      <c r="O274" s="31">
        <f>IF(ISNUMBER('Неочищенные данные'!N289), 'Неочищенные данные'!N289 * 1000, SUBSTITUTE((SUBSTITUTE('Неочищенные данные'!N289, " ", "")), ",", ".") * 1000)</f>
        <v>341962000</v>
      </c>
      <c r="P274" s="1">
        <f>VLOOKUP(YEAR(B274), 'ИПЦ ГКС'!$B$5:$D$34, 3, TRUE)</f>
        <v>4.26</v>
      </c>
      <c r="Q274" s="32">
        <f>VLOOKUP(B274, RUONIA!A287:B2752, 2, FALSE)</f>
        <v>7.14</v>
      </c>
      <c r="R274" s="1">
        <f>VLOOKUP(B274, Treasury!$D$1:$G$3498, 2, FALSE)</f>
        <v>2.59</v>
      </c>
      <c r="S274" s="1">
        <f>VLOOKUP(B274, Treasury!$D$1:$G$3498, 3, FALSE)</f>
        <v>2.75</v>
      </c>
      <c r="T274" s="1">
        <f>VLOOKUP(B274, Treasury!$D$1:$G$3498, 4, FALSE)</f>
        <v>2.85</v>
      </c>
      <c r="U274" s="1">
        <f>VLOOKUP(B274, 'OFZ Yield'!$A:$M, 5, FALSE)</f>
        <v>6.8</v>
      </c>
      <c r="V274" s="1">
        <f>VLOOKUP(B274, 'OFZ Yield'!$A:$M, 7, FALSE)</f>
        <v>7.18</v>
      </c>
      <c r="W274" s="1">
        <f>VLOOKUP(B274, 'OFZ Yield'!$A:$M, 9, FALSE)</f>
        <v>7.5</v>
      </c>
      <c r="X274" s="1" t="str">
        <f>VLOOKUP(B274, IMOEX!$A$1:$B$3284, 2, FALSE)</f>
        <v>2.334,18</v>
      </c>
      <c r="Y274" s="1">
        <f t="shared" ref="Y274:Y275" si="34">M274 / L274</f>
        <v>0.2573837363</v>
      </c>
      <c r="Z274" s="1">
        <f t="shared" ref="Z274:Z275" si="35">J274 / L274</f>
        <v>6.354907629</v>
      </c>
      <c r="AA274" s="1">
        <f>IFNA(VLOOKUP(A274, 'Неочищенные данные'!A289:AI723, 35, False), 0)</f>
        <v>1</v>
      </c>
      <c r="AB274" s="1">
        <f t="shared" ref="AB274:AB275" si="36">IF(NOT(H274 = 0), 1, 0)</f>
        <v>1</v>
      </c>
    </row>
    <row r="275" ht="15.75" customHeight="1">
      <c r="A275" s="29" t="s">
        <v>192</v>
      </c>
      <c r="B275" s="33">
        <v>43080.0</v>
      </c>
      <c r="C275" s="29" t="s">
        <v>193</v>
      </c>
      <c r="D275" s="29">
        <f>IFNA(VLOOKUP(C275, 'Рейтинг'!$A$2:$C$22, 3, FALSE), VLOOKUP(C275, 'Рейтинг'!$B$2:$C$22, 2, FALSE))</f>
        <v>0.007</v>
      </c>
      <c r="E275" s="31">
        <f>IF(ISNUMBER('Неочищенные данные'!D290), 'Неочищенные данные'!D290 * 1000, SUBSTITUTE((SUBSTITUTE('Неочищенные данные'!D290, " ", "")), ",", ".") * 1000)</f>
        <v>334533000</v>
      </c>
      <c r="F275" s="31">
        <f>IF(ISNUMBER('Неочищенные данные'!E290), 'Неочищенные данные'!E290 * 1000, SUBSTITUTE((SUBSTITUTE('Неочищенные данные'!E290, " ", "")), ",", ".") * 1000)</f>
        <v>6477651000</v>
      </c>
      <c r="G275" s="31">
        <f>IF(ISNUMBER('Неочищенные данные'!F290), 'Неочищенные данные'!F290 * 1000, SUBSTITUTE((SUBSTITUTE('Неочищенные данные'!F290, " ", "")), ",", ".") * 1000)</f>
        <v>6836502000</v>
      </c>
      <c r="H275" s="31">
        <f>IF(ISNUMBER('Неочищенные данные'!G290), 'Неочищенные данные'!G290 * 1000, SUBSTITUTE((SUBSTITUTE('Неочищенные данные'!G290, " ", "")), ",", ".") * 1000)</f>
        <v>0</v>
      </c>
      <c r="I275" s="31">
        <f>IF(ISNUMBER('Неочищенные данные'!H290), 'Неочищенные данные'!H290 * 1000, SUBSTITUTE((SUBSTITUTE('Неочищенные данные'!H290, " ", "")), ",", ".") * 1000)</f>
        <v>206000</v>
      </c>
      <c r="J275" s="31">
        <f>IF(ISNUMBER('Неочищенные данные'!I290), 'Неочищенные данные'!I290 * 1000, SUBSTITUTE((SUBSTITUTE('Неочищенные данные'!I290, " ", "")), ",", ".") * 1000)</f>
        <v>6132668000</v>
      </c>
      <c r="K275" s="31">
        <f>IF(ISNUMBER('Неочищенные данные'!J290), 'Неочищенные данные'!J290 * 1000, SUBSTITUTE((SUBSTITUTE('Неочищенные данные'!J290, " ", "")), ",", ".") * 1000)</f>
        <v>6091673000</v>
      </c>
      <c r="L275" s="31">
        <f>IF(ISNUMBER('Неочищенные данные'!K290), 'Неочищенные данные'!K290 * 1000, SUBSTITUTE((SUBSTITUTE('Неочищенные данные'!K290, " ", "")), ",", ".") * 1000)</f>
        <v>703834000</v>
      </c>
      <c r="M275" s="31">
        <f>IF(ISNUMBER('Неочищенные данные'!L290), 'Неочищенные данные'!L290 * 1000, SUBSTITUTE((SUBSTITUTE('Неочищенные данные'!L290, " ", "")), ",", ".") * 1000)</f>
        <v>154548000</v>
      </c>
      <c r="N275" s="31">
        <f>IF(ISNUMBER('Неочищенные данные'!M290), 'Неочищенные данные'!M290 * 1000, SUBSTITUTE((SUBSTITUTE('Неочищенные данные'!M290, " ", "")), ",", ".") * 1000)</f>
        <v>725103000</v>
      </c>
      <c r="O275" s="31">
        <f>IF(ISNUMBER('Неочищенные данные'!N290), 'Неочищенные данные'!N290 * 1000, SUBSTITUTE((SUBSTITUTE('Неочищенные данные'!N290, " ", "")), ",", ".") * 1000)</f>
        <v>606681000</v>
      </c>
      <c r="P275" s="1">
        <f>VLOOKUP(YEAR(B275), 'ИПЦ ГКС'!$B$5:$D$34, 3, TRUE)</f>
        <v>2.51</v>
      </c>
      <c r="Q275" s="32">
        <f>VLOOKUP(B275, RUONIA!A288:B2753, 2, FALSE)</f>
        <v>7.98</v>
      </c>
      <c r="R275" s="1">
        <f>VLOOKUP(B275, Treasury!$D$1:$G$3498, 2, FALSE)</f>
        <v>1.82</v>
      </c>
      <c r="S275" s="1">
        <f>VLOOKUP(B275, Treasury!$D$1:$G$3498, 3, FALSE)</f>
        <v>2.16</v>
      </c>
      <c r="T275" s="1">
        <f>VLOOKUP(B275, Treasury!$D$1:$G$3498, 4, FALSE)</f>
        <v>2.39</v>
      </c>
      <c r="U275" s="1">
        <f>VLOOKUP(B275, 'OFZ Yield'!$A:$M, 5, FALSE)</f>
        <v>7.16</v>
      </c>
      <c r="V275" s="1">
        <f>VLOOKUP(B275, 'OFZ Yield'!$A:$M, 7, FALSE)</f>
        <v>7.24</v>
      </c>
      <c r="W275" s="1">
        <f>VLOOKUP(B275, 'OFZ Yield'!$A:$M, 9, FALSE)</f>
        <v>7.47</v>
      </c>
      <c r="X275" s="1" t="str">
        <f>VLOOKUP(B275, IMOEX!$A$1:$B$3284, 2, FALSE)</f>
        <v>2.148,60</v>
      </c>
      <c r="Y275" s="1">
        <f t="shared" si="34"/>
        <v>0.2195801851</v>
      </c>
      <c r="Z275" s="1">
        <f t="shared" si="35"/>
        <v>8.713230677</v>
      </c>
      <c r="AA275" s="1">
        <f>IFNA(VLOOKUP(A275, 'Неочищенные данные'!A290:AI724, 35, False), 0)</f>
        <v>1</v>
      </c>
      <c r="AB275" s="1">
        <f t="shared" si="36"/>
        <v>0</v>
      </c>
    </row>
    <row r="276" ht="15.75" hidden="1" customHeight="1">
      <c r="A276" s="29" t="s">
        <v>192</v>
      </c>
      <c r="B276" s="44">
        <v>42926.0</v>
      </c>
      <c r="C276" s="29" t="s">
        <v>193</v>
      </c>
      <c r="D276" s="29"/>
      <c r="E276" s="31">
        <f>IF(ISNUMBER('Неочищенные данные'!D291), 'Неочищенные данные'!D291 * 1000, SUBSTITUTE((SUBSTITUTE('Неочищенные данные'!D291, " ", "")), ",", ".") * 1000)</f>
        <v>0</v>
      </c>
      <c r="F276" s="31">
        <f>IF(ISNUMBER('Неочищенные данные'!E291), 'Неочищенные данные'!E291 * 1000, SUBSTITUTE((SUBSTITUTE('Неочищенные данные'!E291, " ", "")), ",", ".") * 1000)</f>
        <v>0</v>
      </c>
      <c r="G276" s="31">
        <f>IF(ISNUMBER('Неочищенные данные'!F291), 'Неочищенные данные'!F291 * 1000, SUBSTITUTE((SUBSTITUTE('Неочищенные данные'!F291, " ", "")), ",", ".") * 1000)</f>
        <v>0</v>
      </c>
      <c r="H276" s="31">
        <f>IF(ISNUMBER('Неочищенные данные'!G291), 'Неочищенные данные'!G291 * 1000, SUBSTITUTE((SUBSTITUTE('Неочищенные данные'!G291, " ", "")), ",", ".") * 1000)</f>
        <v>0</v>
      </c>
      <c r="I276" s="31">
        <f>IF(ISNUMBER('Неочищенные данные'!H291), 'Неочищенные данные'!H291 * 1000, SUBSTITUTE((SUBSTITUTE('Неочищенные данные'!H291, " ", "")), ",", ".") * 1000)</f>
        <v>0</v>
      </c>
      <c r="J276" s="31">
        <f>IF(ISNUMBER('Неочищенные данные'!I291), 'Неочищенные данные'!I291 * 1000, SUBSTITUTE((SUBSTITUTE('Неочищенные данные'!I291, " ", "")), ",", ".") * 1000)</f>
        <v>0</v>
      </c>
      <c r="K276" s="31">
        <f>IF(ISNUMBER('Неочищенные данные'!J291), 'Неочищенные данные'!J291 * 1000, SUBSTITUTE((SUBSTITUTE('Неочищенные данные'!J291, " ", "")), ",", ".") * 1000)</f>
        <v>0</v>
      </c>
      <c r="L276" s="31">
        <f>IF(ISNUMBER('Неочищенные данные'!K291), 'Неочищенные данные'!K291 * 1000, SUBSTITUTE((SUBSTITUTE('Неочищенные данные'!K291, " ", "")), ",", ".") * 1000)</f>
        <v>0</v>
      </c>
      <c r="M276" s="31">
        <f>IF(ISNUMBER('Неочищенные данные'!L291), 'Неочищенные данные'!L291 * 1000, SUBSTITUTE((SUBSTITUTE('Неочищенные данные'!L291, " ", "")), ",", ".") * 1000)</f>
        <v>0</v>
      </c>
      <c r="N276" s="31">
        <f>IF(ISNUMBER('Неочищенные данные'!M291), 'Неочищенные данные'!M291 * 1000, SUBSTITUTE((SUBSTITUTE('Неочищенные данные'!M291, " ", "")), ",", ".") * 1000)</f>
        <v>0</v>
      </c>
      <c r="O276" s="31">
        <f>IF(ISNUMBER('Неочищенные данные'!N291), 'Неочищенные данные'!N291 * 1000, SUBSTITUTE((SUBSTITUTE('Неочищенные данные'!N291, " ", "")), ",", ".") * 1000)</f>
        <v>0</v>
      </c>
    </row>
    <row r="277" ht="15.75" customHeight="1">
      <c r="A277" s="29" t="s">
        <v>192</v>
      </c>
      <c r="B277" s="33">
        <v>42695.0</v>
      </c>
      <c r="C277" s="29" t="s">
        <v>38</v>
      </c>
      <c r="D277" s="29">
        <f>IFNA(VLOOKUP(C277, 'Рейтинг'!$A$2:$C$22, 3, FALSE), VLOOKUP(C277, 'Рейтинг'!$B$2:$C$22, 2, FALSE))</f>
        <v>0.007</v>
      </c>
      <c r="E277" s="31">
        <f>IF(ISNUMBER('Неочищенные данные'!D292), 'Неочищенные данные'!D292 * 1000, SUBSTITUTE((SUBSTITUTE('Неочищенные данные'!D292, " ", "")), ",", ".") * 1000)</f>
        <v>149535000</v>
      </c>
      <c r="F277" s="31">
        <f>IF(ISNUMBER('Неочищенные данные'!E292), 'Неочищенные данные'!E292 * 1000, SUBSTITUTE((SUBSTITUTE('Неочищенные данные'!E292, " ", "")), ",", ".") * 1000)</f>
        <v>5995988000</v>
      </c>
      <c r="G277" s="31">
        <f>IF(ISNUMBER('Неочищенные данные'!F292), 'Неочищенные данные'!F292 * 1000, SUBSTITUTE((SUBSTITUTE('Неочищенные данные'!F292, " ", "")), ",", ".") * 1000)</f>
        <v>6161343000</v>
      </c>
      <c r="H277" s="31">
        <f>IF(ISNUMBER('Неочищенные данные'!G292), 'Неочищенные данные'!G292 * 1000, SUBSTITUTE((SUBSTITUTE('Неочищенные данные'!G292, " ", "")), ",", ".") * 1000)</f>
        <v>0</v>
      </c>
      <c r="I277" s="31">
        <f>IF(ISNUMBER('Неочищенные данные'!H292), 'Неочищенные данные'!H292 * 1000, SUBSTITUTE((SUBSTITUTE('Неочищенные данные'!H292, " ", "")), ",", ".") * 1000)</f>
        <v>26188000</v>
      </c>
      <c r="J277" s="31">
        <f>IF(ISNUMBER('Неочищенные данные'!I292), 'Неочищенные данные'!I292 * 1000, SUBSTITUTE((SUBSTITUTE('Неочищенные данные'!I292, " ", "")), ",", ".") * 1000)</f>
        <v>5264683000</v>
      </c>
      <c r="K277" s="31">
        <f>IF(ISNUMBER('Неочищенные данные'!J292), 'Неочищенные данные'!J292 * 1000, SUBSTITUTE((SUBSTITUTE('Неочищенные данные'!J292, " ", "")), ",", ".") * 1000)</f>
        <v>5084899000</v>
      </c>
      <c r="L277" s="31">
        <f>IF(ISNUMBER('Неочищенные данные'!K292), 'Неочищенные данные'!K292 * 1000, SUBSTITUTE((SUBSTITUTE('Неочищенные данные'!K292, " ", "")), ",", ".") * 1000)</f>
        <v>896660000</v>
      </c>
      <c r="M277" s="31">
        <f>IF(ISNUMBER('Неочищенные данные'!L292), 'Неочищенные данные'!L292 * 1000, SUBSTITUTE((SUBSTITUTE('Неочищенные данные'!L292, " ", "")), ",", ".") * 1000)</f>
        <v>474117000</v>
      </c>
      <c r="N277" s="31">
        <f>IF(ISNUMBER('Неочищенные данные'!M292), 'Неочищенные данные'!M292 * 1000, SUBSTITUTE((SUBSTITUTE('Неочищенные данные'!M292, " ", "")), ",", ".") * 1000)</f>
        <v>1078996000</v>
      </c>
      <c r="O277" s="31">
        <f>IF(ISNUMBER('Неочищенные данные'!N292), 'Неочищенные данные'!N292 * 1000, SUBSTITUTE((SUBSTITUTE('Неочищенные данные'!N292, " ", "")), ",", ".") * 1000)</f>
        <v>533123000</v>
      </c>
      <c r="P277" s="1">
        <f>VLOOKUP(YEAR(B277), 'ИПЦ ГКС'!$B$5:$D$34, 3, TRUE)</f>
        <v>5.39</v>
      </c>
      <c r="Q277" s="32">
        <f>VLOOKUP(B277, RUONIA!A290:B2755, 2, FALSE)</f>
        <v>10.19</v>
      </c>
      <c r="R277" s="1">
        <f>VLOOKUP(B277, Treasury!$D$1:$G$3498, 2, FALSE)</f>
        <v>1.08</v>
      </c>
      <c r="S277" s="1">
        <f>VLOOKUP(B277, Treasury!$D$1:$G$3498, 3, FALSE)</f>
        <v>1.79</v>
      </c>
      <c r="T277" s="1">
        <f>VLOOKUP(B277, Treasury!$D$1:$G$3498, 4, FALSE)</f>
        <v>2.33</v>
      </c>
      <c r="U277" s="1">
        <f>VLOOKUP(B277, 'OFZ Yield'!$A:$M, 5, FALSE)</f>
        <v>8.82</v>
      </c>
      <c r="V277" s="1">
        <f>VLOOKUP(B277, 'OFZ Yield'!$A:$M, 7, FALSE)</f>
        <v>8.72</v>
      </c>
      <c r="W277" s="1">
        <f>VLOOKUP(B277, 'OFZ Yield'!$A:$M, 9, FALSE)</f>
        <v>8.74</v>
      </c>
      <c r="X277" s="1" t="str">
        <f>VLOOKUP(B277, IMOEX!$A$1:$B$3284, 2, FALSE)</f>
        <v>2.058,77</v>
      </c>
      <c r="Y277" s="1">
        <f t="shared" ref="Y277:Y279" si="37">M277 / L277</f>
        <v>0.5287589499</v>
      </c>
      <c r="Z277" s="1">
        <f t="shared" ref="Z277:Z279" si="38">J277 / L277</f>
        <v>5.871437334</v>
      </c>
      <c r="AA277" s="1">
        <f>IFNA(VLOOKUP(A277, 'Неочищенные данные'!A292:AI726, 35, False), 0)</f>
        <v>1</v>
      </c>
      <c r="AB277" s="1">
        <f t="shared" ref="AB277:AB279" si="39">IF(NOT(H277 = 0), 1, 0)</f>
        <v>0</v>
      </c>
    </row>
    <row r="278" ht="15.75" customHeight="1">
      <c r="A278" s="29" t="s">
        <v>197</v>
      </c>
      <c r="B278" s="33">
        <v>42261.0</v>
      </c>
      <c r="C278" s="29" t="s">
        <v>40</v>
      </c>
      <c r="D278" s="29">
        <f>IFNA(VLOOKUP(C278, 'Рейтинг'!$A$2:$C$22, 3, FALSE), VLOOKUP(C278, 'Рейтинг'!$B$2:$C$22, 2, FALSE))</f>
        <v>0.02</v>
      </c>
      <c r="E278" s="31">
        <f>IF(ISNUMBER('Неочищенные данные'!D296), 'Неочищенные данные'!D296 * 1000, SUBSTITUTE((SUBSTITUTE('Неочищенные данные'!D296, " ", "")), ",", ".") * 1000)</f>
        <v>151391000</v>
      </c>
      <c r="F278" s="31">
        <f>IF(ISNUMBER('Неочищенные данные'!E296), 'Неочищенные данные'!E296 * 1000, SUBSTITUTE((SUBSTITUTE('Неочищенные данные'!E296, " ", "")), ",", ".") * 1000)</f>
        <v>4066330000</v>
      </c>
      <c r="G278" s="31">
        <f>IF(ISNUMBER('Неочищенные данные'!F296), 'Неочищенные данные'!F296 * 1000, SUBSTITUTE((SUBSTITUTE('Неочищенные данные'!F296, " ", "")), ",", ".") * 1000)</f>
        <v>4387522000</v>
      </c>
      <c r="H278" s="31">
        <f>IF(ISNUMBER('Неочищенные данные'!G296), 'Неочищенные данные'!G296 * 1000, SUBSTITUTE((SUBSTITUTE('Неочищенные данные'!G296, " ", "")), ",", ".") * 1000)</f>
        <v>0</v>
      </c>
      <c r="I278" s="31">
        <f>IF(ISNUMBER('Неочищенные данные'!H296), 'Неочищенные данные'!H296 * 1000, SUBSTITUTE((SUBSTITUTE('Неочищенные данные'!H296, " ", "")), ",", ".") * 1000)</f>
        <v>7209000</v>
      </c>
      <c r="J278" s="31">
        <f>IF(ISNUMBER('Неочищенные данные'!I296), 'Неочищенные данные'!I296 * 1000, SUBSTITUTE((SUBSTITUTE('Неочищенные данные'!I296, " ", "")), ",", ".") * 1000)</f>
        <v>4192353000</v>
      </c>
      <c r="K278" s="31">
        <f>IF(ISNUMBER('Неочищенные данные'!J296), 'Неочищенные данные'!J296 * 1000, SUBSTITUTE((SUBSTITUTE('Неочищенные данные'!J296, " ", "")), ",", ".") * 1000)</f>
        <v>4183732000</v>
      </c>
      <c r="L278" s="31">
        <f>IF(ISNUMBER('Неочищенные данные'!K296), 'Неочищенные данные'!K296 * 1000, SUBSTITUTE((SUBSTITUTE('Неочищенные данные'!K296, " ", "")), ",", ".") * 1000)</f>
        <v>195169000</v>
      </c>
      <c r="M278" s="31">
        <f>IF(ISNUMBER('Неочищенные данные'!L296), 'Неочищенные данные'!L296 * 1000, SUBSTITUTE((SUBSTITUTE('Неочищенные данные'!L296, " ", "")), ",", ".") * 1000)</f>
        <v>221996000</v>
      </c>
      <c r="N278" s="31">
        <f>IF(ISNUMBER('Неочищенные данные'!M296), 'Неочищенные данные'!M296 * 1000, SUBSTITUTE((SUBSTITUTE('Неочищенные данные'!M296, " ", "")), ",", ".") * 1000)</f>
        <v>0</v>
      </c>
      <c r="O278" s="31">
        <f>IF(ISNUMBER('Неочищенные данные'!N296), 'Неочищенные данные'!N296 * 1000, SUBSTITUTE((SUBSTITUTE('Неочищенные данные'!N296, " ", "")), ",", ".") * 1000)</f>
        <v>0</v>
      </c>
      <c r="P278" s="1">
        <f>VLOOKUP(YEAR(B278), 'ИПЦ ГКС'!$B$5:$D$34, 3, TRUE)</f>
        <v>12.91</v>
      </c>
      <c r="Q278" s="32">
        <f>VLOOKUP(B278, RUONIA!A294:B2759, 2, FALSE)</f>
        <v>11.57</v>
      </c>
      <c r="R278" s="1">
        <f>VLOOKUP(B278, Treasury!$D$1:$G$3498, 2, FALSE)</f>
        <v>0.73</v>
      </c>
      <c r="S278" s="1">
        <f>VLOOKUP(B278, Treasury!$D$1:$G$3498, 3, FALSE)</f>
        <v>1.51</v>
      </c>
      <c r="T278" s="1">
        <f>VLOOKUP(B278, Treasury!$D$1:$G$3498, 4, FALSE)</f>
        <v>2.18</v>
      </c>
      <c r="U278" s="1">
        <f>VLOOKUP(B278, 'OFZ Yield'!$A:$M, 5, FALSE)</f>
        <v>10.99</v>
      </c>
      <c r="V278" s="1">
        <f>VLOOKUP(B278, 'OFZ Yield'!$A:$M, 7, FALSE)</f>
        <v>11.72</v>
      </c>
      <c r="W278" s="1">
        <f>VLOOKUP(B278, 'OFZ Yield'!$A:$M, 9, FALSE)</f>
        <v>11.56</v>
      </c>
      <c r="X278" s="1" t="str">
        <f>VLOOKUP(B278, IMOEX!$A$1:$B$3284, 2, FALSE)</f>
        <v>1.729,75</v>
      </c>
      <c r="Y278" s="1">
        <f t="shared" si="37"/>
        <v>1.137455231</v>
      </c>
      <c r="Z278" s="1">
        <f t="shared" si="38"/>
        <v>21.48062961</v>
      </c>
      <c r="AA278" s="1">
        <f>IFNA(VLOOKUP(A278, 'Неочищенные данные'!A296:AI730, 35, False), 0)</f>
        <v>0</v>
      </c>
      <c r="AB278" s="1">
        <f t="shared" si="39"/>
        <v>0</v>
      </c>
    </row>
    <row r="279" ht="15.75" customHeight="1">
      <c r="A279" s="29" t="s">
        <v>197</v>
      </c>
      <c r="B279" s="33">
        <v>41949.0</v>
      </c>
      <c r="C279" s="29" t="s">
        <v>40</v>
      </c>
      <c r="D279" s="29">
        <f>IFNA(VLOOKUP(C279, 'Рейтинг'!$A$2:$C$22, 3, FALSE), VLOOKUP(C279, 'Рейтинг'!$B$2:$C$22, 2, FALSE))</f>
        <v>0.02</v>
      </c>
      <c r="E279" s="31">
        <f>IF(ISNUMBER('Неочищенные данные'!D297), 'Неочищенные данные'!D297 * 1000, SUBSTITUTE((SUBSTITUTE('Неочищенные данные'!D297, " ", "")), ",", ".") * 1000)</f>
        <v>65991000</v>
      </c>
      <c r="F279" s="31">
        <f>IF(ISNUMBER('Неочищенные данные'!E297), 'Неочищенные данные'!E297 * 1000, SUBSTITUTE((SUBSTITUTE('Неочищенные данные'!E297, " ", "")), ",", ".") * 1000)</f>
        <v>4103406000</v>
      </c>
      <c r="G279" s="31">
        <f>IF(ISNUMBER('Неочищенные данные'!F297), 'Неочищенные данные'!F297 * 1000, SUBSTITUTE((SUBSTITUTE('Неочищенные данные'!F297, " ", "")), ",", ".") * 1000)</f>
        <v>4303855000</v>
      </c>
      <c r="H279" s="31">
        <f>IF(ISNUMBER('Неочищенные данные'!G297), 'Неочищенные данные'!G297 * 1000, SUBSTITUTE((SUBSTITUTE('Неочищенные данные'!G297, " ", "")), ",", ".") * 1000)</f>
        <v>0</v>
      </c>
      <c r="I279" s="31">
        <f>IF(ISNUMBER('Неочищенные данные'!H297), 'Неочищенные данные'!H297 * 1000, SUBSTITUTE((SUBSTITUTE('Неочищенные данные'!H297, " ", "")), ",", ".") * 1000)</f>
        <v>11357000</v>
      </c>
      <c r="J279" s="31">
        <f>IF(ISNUMBER('Неочищенные данные'!I297), 'Неочищенные данные'!I297 * 1000, SUBSTITUTE((SUBSTITUTE('Неочищенные данные'!I297, " ", "")), ",", ".") * 1000)</f>
        <v>4303855000</v>
      </c>
      <c r="K279" s="31">
        <f>IF(ISNUMBER('Неочищенные данные'!J297), 'Неочищенные данные'!J297 * 1000, SUBSTITUTE((SUBSTITUTE('Неочищенные данные'!J297, " ", "")), ",", ".") * 1000)</f>
        <v>4094488000</v>
      </c>
      <c r="L279" s="31">
        <f>IF(ISNUMBER('Неочищенные данные'!K297), 'Неочищенные данные'!K297 * 1000, SUBSTITUTE((SUBSTITUTE('Неочищенные данные'!K297, " ", "")), ",", ".") * 1000)</f>
        <v>196729000</v>
      </c>
      <c r="M279" s="31">
        <f>IF(ISNUMBER('Неочищенные данные'!L297), 'Неочищенные данные'!L297 * 1000, SUBSTITUTE((SUBSTITUTE('Неочищенные данные'!L297, " ", "")), ",", ".") * 1000)</f>
        <v>161822000</v>
      </c>
      <c r="N279" s="31">
        <f>IF(ISNUMBER('Неочищенные данные'!M297), 'Неочищенные данные'!M297 * 1000, SUBSTITUTE((SUBSTITUTE('Неочищенные данные'!M297, " ", "")), ",", ".") * 1000)</f>
        <v>0</v>
      </c>
      <c r="O279" s="31">
        <f>IF(ISNUMBER('Неочищенные данные'!N297), 'Неочищенные данные'!N297 * 1000, SUBSTITUTE((SUBSTITUTE('Неочищенные данные'!N297, " ", "")), ",", ".") * 1000)</f>
        <v>0</v>
      </c>
      <c r="P279" s="1">
        <f>VLOOKUP(YEAR(B279), 'ИПЦ ГКС'!$B$5:$D$34, 3, TRUE)</f>
        <v>11.35</v>
      </c>
      <c r="Q279" s="32">
        <f>VLOOKUP(B279, RUONIA!A295:B2760, 2, FALSE)</f>
        <v>10.22</v>
      </c>
      <c r="R279" s="1">
        <f>VLOOKUP(B279, Treasury!$D$1:$G$3498, 2, FALSE)</f>
        <v>0.54</v>
      </c>
      <c r="S279" s="1">
        <f>VLOOKUP(B279, Treasury!$D$1:$G$3498, 3, FALSE)</f>
        <v>1.67</v>
      </c>
      <c r="T279" s="1">
        <f>VLOOKUP(B279, Treasury!$D$1:$G$3498, 4, FALSE)</f>
        <v>2.39</v>
      </c>
      <c r="U279" s="1">
        <f>VLOOKUP(B279, 'OFZ Yield'!$A:$M, 5, FALSE)</f>
        <v>9.87</v>
      </c>
      <c r="V279" s="1">
        <f>VLOOKUP(B279, 'OFZ Yield'!$A:$M, 7, FALSE)</f>
        <v>10.29</v>
      </c>
      <c r="W279" s="1">
        <f>VLOOKUP(B279, 'OFZ Yield'!$A:$M, 9, FALSE)</f>
        <v>10.17</v>
      </c>
      <c r="X279" s="1" t="str">
        <f>VLOOKUP(B279, IMOEX!$A$1:$B$3284, 2, FALSE)</f>
        <v>1.497,46</v>
      </c>
      <c r="Y279" s="1">
        <f t="shared" si="37"/>
        <v>0.8225630182</v>
      </c>
      <c r="Z279" s="1">
        <f t="shared" si="38"/>
        <v>21.87707455</v>
      </c>
      <c r="AA279" s="1">
        <f>IFNA(VLOOKUP(A279, 'Неочищенные данные'!A297:AI731, 35, False), 0)</f>
        <v>0</v>
      </c>
      <c r="AB279" s="1">
        <f t="shared" si="39"/>
        <v>0</v>
      </c>
    </row>
    <row r="280" ht="15.75" hidden="1" customHeight="1">
      <c r="A280" s="29" t="s">
        <v>197</v>
      </c>
      <c r="B280" s="44">
        <v>41892.0</v>
      </c>
      <c r="C280" s="29" t="s">
        <v>40</v>
      </c>
      <c r="D280" s="29"/>
      <c r="E280" s="31">
        <f>IF(ISNUMBER('Неочищенные данные'!D298), 'Неочищенные данные'!D298 * 1000, SUBSTITUTE((SUBSTITUTE('Неочищенные данные'!D298, " ", "")), ",", ".") * 1000)</f>
        <v>0</v>
      </c>
      <c r="F280" s="31">
        <f>IF(ISNUMBER('Неочищенные данные'!E298), 'Неочищенные данные'!E298 * 1000, SUBSTITUTE((SUBSTITUTE('Неочищенные данные'!E298, " ", "")), ",", ".") * 1000)</f>
        <v>0</v>
      </c>
      <c r="G280" s="31">
        <f>IF(ISNUMBER('Неочищенные данные'!F298), 'Неочищенные данные'!F298 * 1000, SUBSTITUTE((SUBSTITUTE('Неочищенные данные'!F298, " ", "")), ",", ".") * 1000)</f>
        <v>0</v>
      </c>
      <c r="H280" s="31">
        <f>IF(ISNUMBER('Неочищенные данные'!G298), 'Неочищенные данные'!G298 * 1000, SUBSTITUTE((SUBSTITUTE('Неочищенные данные'!G298, " ", "")), ",", ".") * 1000)</f>
        <v>0</v>
      </c>
      <c r="I280" s="31">
        <f>IF(ISNUMBER('Неочищенные данные'!H298), 'Неочищенные данные'!H298 * 1000, SUBSTITUTE((SUBSTITUTE('Неочищенные данные'!H298, " ", "")), ",", ".") * 1000)</f>
        <v>0</v>
      </c>
      <c r="J280" s="31">
        <f>IF(ISNUMBER('Неочищенные данные'!I298), 'Неочищенные данные'!I298 * 1000, SUBSTITUTE((SUBSTITUTE('Неочищенные данные'!I298, " ", "")), ",", ".") * 1000)</f>
        <v>0</v>
      </c>
      <c r="K280" s="31">
        <f>IF(ISNUMBER('Неочищенные данные'!J298), 'Неочищенные данные'!J298 * 1000, SUBSTITUTE((SUBSTITUTE('Неочищенные данные'!J298, " ", "")), ",", ".") * 1000)</f>
        <v>0</v>
      </c>
      <c r="L280" s="31">
        <f>IF(ISNUMBER('Неочищенные данные'!K298), 'Неочищенные данные'!K298 * 1000, SUBSTITUTE((SUBSTITUTE('Неочищенные данные'!K298, " ", "")), ",", ".") * 1000)</f>
        <v>0</v>
      </c>
      <c r="M280" s="31">
        <f>IF(ISNUMBER('Неочищенные данные'!L298), 'Неочищенные данные'!L298 * 1000, SUBSTITUTE((SUBSTITUTE('Неочищенные данные'!L298, " ", "")), ",", ".") * 1000)</f>
        <v>0</v>
      </c>
      <c r="N280" s="31">
        <f>IF(ISNUMBER('Неочищенные данные'!M298), 'Неочищенные данные'!M298 * 1000, SUBSTITUTE((SUBSTITUTE('Неочищенные данные'!M298, " ", "")), ",", ".") * 1000)</f>
        <v>0</v>
      </c>
      <c r="O280" s="31">
        <f>IF(ISNUMBER('Неочищенные данные'!N298), 'Неочищенные данные'!N298 * 1000, SUBSTITUTE((SUBSTITUTE('Неочищенные данные'!N298, " ", "")), ",", ".") * 1000)</f>
        <v>0</v>
      </c>
    </row>
    <row r="281" ht="15.75" customHeight="1">
      <c r="A281" s="29" t="s">
        <v>197</v>
      </c>
      <c r="B281" s="33">
        <v>41487.0</v>
      </c>
      <c r="C281" s="29" t="s">
        <v>40</v>
      </c>
      <c r="D281" s="29">
        <f>IFNA(VLOOKUP(C281, 'Рейтинг'!$A$2:$C$22, 3, FALSE), VLOOKUP(C281, 'Рейтинг'!$B$2:$C$22, 2, FALSE))</f>
        <v>0.02</v>
      </c>
      <c r="E281" s="31">
        <f>IF(ISNUMBER('Неочищенные данные'!D299), 'Неочищенные данные'!D299 * 1000, SUBSTITUTE((SUBSTITUTE('Неочищенные данные'!D299, " ", "")), ",", ".") * 1000)</f>
        <v>95816000</v>
      </c>
      <c r="F281" s="31">
        <f>IF(ISNUMBER('Неочищенные данные'!E299), 'Неочищенные данные'!E299 * 1000, SUBSTITUTE((SUBSTITUTE('Неочищенные данные'!E299, " ", "")), ",", ".") * 1000)</f>
        <v>2500732000</v>
      </c>
      <c r="G281" s="31">
        <f>IF(ISNUMBER('Неочищенные данные'!F299), 'Неочищенные данные'!F299 * 1000, SUBSTITUTE((SUBSTITUTE('Неочищенные данные'!F299, " ", "")), ",", ".") * 1000)</f>
        <v>2661493000</v>
      </c>
      <c r="H281" s="31">
        <f>IF(ISNUMBER('Неочищенные данные'!G299), 'Неочищенные данные'!G299 * 1000, SUBSTITUTE((SUBSTITUTE('Неочищенные данные'!G299, " ", "")), ",", ".") * 1000)</f>
        <v>0</v>
      </c>
      <c r="I281" s="31">
        <f>IF(ISNUMBER('Неочищенные данные'!H299), 'Неочищенные данные'!H299 * 1000, SUBSTITUTE((SUBSTITUTE('Неочищенные данные'!H299, " ", "")), ",", ".") * 1000)</f>
        <v>13746000</v>
      </c>
      <c r="J281" s="31">
        <f>IF(ISNUMBER('Неочищенные данные'!I299), 'Неочищенные данные'!I299 * 1000, SUBSTITUTE((SUBSTITUTE('Неочищенные данные'!I299, " ", "")), ",", ".") * 1000)</f>
        <v>2517699000</v>
      </c>
      <c r="K281" s="31">
        <f>IF(ISNUMBER('Неочищенные данные'!J299), 'Неочищенные данные'!J299 * 1000, SUBSTITUTE((SUBSTITUTE('Неочищенные данные'!J299, " ", "")), ",", ".") * 1000)</f>
        <v>2503953000</v>
      </c>
      <c r="L281" s="31">
        <f>IF(ISNUMBER('Неочищенные данные'!K299), 'Неочищенные данные'!K299 * 1000, SUBSTITUTE((SUBSTITUTE('Неочищенные данные'!K299, " ", "")), ",", ".") * 1000)</f>
        <v>143794000</v>
      </c>
      <c r="M281" s="31">
        <f>IF(ISNUMBER('Неочищенные данные'!L299), 'Неочищенные данные'!L299 * 1000, SUBSTITUTE((SUBSTITUTE('Неочищенные данные'!L299, " ", "")), ",", ".") * 1000)</f>
        <v>241340000</v>
      </c>
      <c r="N281" s="31">
        <f>IF(ISNUMBER('Неочищенные данные'!M299), 'Неочищенные данные'!M299 * 1000, SUBSTITUTE((SUBSTITUTE('Неочищенные данные'!M299, " ", "")), ",", ".") * 1000)</f>
        <v>0</v>
      </c>
      <c r="O281" s="31">
        <f>IF(ISNUMBER('Неочищенные данные'!N299), 'Неочищенные данные'!N299 * 1000, SUBSTITUTE((SUBSTITUTE('Неочищенные данные'!N299, " ", "")), ",", ".") * 1000)</f>
        <v>0</v>
      </c>
      <c r="P281" s="1">
        <f>VLOOKUP(YEAR(B281), 'ИПЦ ГКС'!$B$5:$D$34, 3, TRUE)</f>
        <v>6.47</v>
      </c>
      <c r="Q281" s="32">
        <f>VLOOKUP(B281, RUONIA!A297:B2762, 2, FALSE)</f>
        <v>6.13</v>
      </c>
      <c r="R281" s="1">
        <f>VLOOKUP(B281, Treasury!$D$1:$G$3498, 2, FALSE)</f>
        <v>0.35</v>
      </c>
      <c r="S281" s="1">
        <f>VLOOKUP(B281, Treasury!$D$1:$G$3498, 3, FALSE)</f>
        <v>1.49</v>
      </c>
      <c r="T281" s="1">
        <f>VLOOKUP(B281, Treasury!$D$1:$G$3498, 4, FALSE)</f>
        <v>2.74</v>
      </c>
      <c r="U281" s="1">
        <f>VLOOKUP(B281, 'OFZ Yield'!$A:$M, 5, FALSE)</f>
        <v>6.02</v>
      </c>
      <c r="V281" s="1">
        <f>VLOOKUP(B281, 'OFZ Yield'!$A:$M, 7, FALSE)</f>
        <v>6.32</v>
      </c>
      <c r="W281" s="1">
        <f>VLOOKUP(B281, 'OFZ Yield'!$A:$M, 9, FALSE)</f>
        <v>7.03</v>
      </c>
      <c r="X281" s="1" t="str">
        <f>VLOOKUP(B281, IMOEX!$A$1:$B$3284, 2, FALSE)</f>
        <v>1.398,46</v>
      </c>
      <c r="Y281" s="1">
        <f>M281 / L281</f>
        <v>1.678373228</v>
      </c>
      <c r="Z281" s="1">
        <f>J281 / L281</f>
        <v>17.50906853</v>
      </c>
      <c r="AA281" s="1">
        <f>IFNA(VLOOKUP(A281, 'Неочищенные данные'!A299:AI733, 35, False), 0)</f>
        <v>0</v>
      </c>
      <c r="AB281" s="1">
        <f>IF(NOT(H281 = 0), 1, 0)</f>
        <v>0</v>
      </c>
    </row>
    <row r="282" ht="15.75" hidden="1" customHeight="1">
      <c r="A282" s="29" t="s">
        <v>266</v>
      </c>
      <c r="B282" s="44">
        <v>40764.0</v>
      </c>
      <c r="C282" s="29" t="s">
        <v>240</v>
      </c>
      <c r="D282" s="29"/>
      <c r="E282" s="31">
        <f>IF(ISNUMBER('Неочищенные данные'!D300), 'Неочищенные данные'!D300 * 1000, SUBSTITUTE((SUBSTITUTE('Неочищенные данные'!D300, " ", "")), ",", ".") * 1000)</f>
        <v>0</v>
      </c>
      <c r="F282" s="31">
        <f>IF(ISNUMBER('Неочищенные данные'!E300), 'Неочищенные данные'!E300 * 1000, SUBSTITUTE((SUBSTITUTE('Неочищенные данные'!E300, " ", "")), ",", ".") * 1000)</f>
        <v>0</v>
      </c>
      <c r="G282" s="31">
        <f>IF(ISNUMBER('Неочищенные данные'!F300), 'Неочищенные данные'!F300 * 1000, SUBSTITUTE((SUBSTITUTE('Неочищенные данные'!F300, " ", "")), ",", ".") * 1000)</f>
        <v>0</v>
      </c>
      <c r="H282" s="31">
        <f>IF(ISNUMBER('Неочищенные данные'!G300), 'Неочищенные данные'!G300 * 1000, SUBSTITUTE((SUBSTITUTE('Неочищенные данные'!G300, " ", "")), ",", ".") * 1000)</f>
        <v>0</v>
      </c>
      <c r="I282" s="31">
        <f>IF(ISNUMBER('Неочищенные данные'!H300), 'Неочищенные данные'!H300 * 1000, SUBSTITUTE((SUBSTITUTE('Неочищенные данные'!H300, " ", "")), ",", ".") * 1000)</f>
        <v>0</v>
      </c>
      <c r="J282" s="31">
        <f>IF(ISNUMBER('Неочищенные данные'!I300), 'Неочищенные данные'!I300 * 1000, SUBSTITUTE((SUBSTITUTE('Неочищенные данные'!I300, " ", "")), ",", ".") * 1000)</f>
        <v>0</v>
      </c>
      <c r="K282" s="31">
        <f>IF(ISNUMBER('Неочищенные данные'!J300), 'Неочищенные данные'!J300 * 1000, SUBSTITUTE((SUBSTITUTE('Неочищенные данные'!J300, " ", "")), ",", ".") * 1000)</f>
        <v>0</v>
      </c>
      <c r="L282" s="31">
        <f>IF(ISNUMBER('Неочищенные данные'!K300), 'Неочищенные данные'!K300 * 1000, SUBSTITUTE((SUBSTITUTE('Неочищенные данные'!K300, " ", "")), ",", ".") * 1000)</f>
        <v>0</v>
      </c>
      <c r="M282" s="31">
        <f>IF(ISNUMBER('Неочищенные данные'!L300), 'Неочищенные данные'!L300 * 1000, SUBSTITUTE((SUBSTITUTE('Неочищенные данные'!L300, " ", "")), ",", ".") * 1000)</f>
        <v>0</v>
      </c>
      <c r="N282" s="31">
        <f>IF(ISNUMBER('Неочищенные данные'!M300), 'Неочищенные данные'!M300 * 1000, SUBSTITUTE((SUBSTITUTE('Неочищенные данные'!M300, " ", "")), ",", ".") * 1000)</f>
        <v>0</v>
      </c>
      <c r="O282" s="31">
        <f>IF(ISNUMBER('Неочищенные данные'!N300), 'Неочищенные данные'!N300 * 1000, SUBSTITUTE((SUBSTITUTE('Неочищенные данные'!N300, " ", "")), ",", ".") * 1000)</f>
        <v>0</v>
      </c>
    </row>
    <row r="283" ht="15.75" hidden="1" customHeight="1">
      <c r="A283" s="29" t="s">
        <v>266</v>
      </c>
      <c r="B283" s="44">
        <v>40333.0</v>
      </c>
      <c r="C283" s="29" t="s">
        <v>243</v>
      </c>
      <c r="D283" s="29"/>
      <c r="E283" s="31">
        <f>IF(ISNUMBER('Неочищенные данные'!D301), 'Неочищенные данные'!D301 * 1000, SUBSTITUTE((SUBSTITUTE('Неочищенные данные'!D301, " ", "")), ",", ".") * 1000)</f>
        <v>0</v>
      </c>
      <c r="F283" s="31">
        <f>IF(ISNUMBER('Неочищенные данные'!E301), 'Неочищенные данные'!E301 * 1000, SUBSTITUTE((SUBSTITUTE('Неочищенные данные'!E301, " ", "")), ",", ".") * 1000)</f>
        <v>0</v>
      </c>
      <c r="G283" s="31">
        <f>IF(ISNUMBER('Неочищенные данные'!F301), 'Неочищенные данные'!F301 * 1000, SUBSTITUTE((SUBSTITUTE('Неочищенные данные'!F301, " ", "")), ",", ".") * 1000)</f>
        <v>0</v>
      </c>
      <c r="H283" s="31">
        <f>IF(ISNUMBER('Неочищенные данные'!G301), 'Неочищенные данные'!G301 * 1000, SUBSTITUTE((SUBSTITUTE('Неочищенные данные'!G301, " ", "")), ",", ".") * 1000)</f>
        <v>0</v>
      </c>
      <c r="I283" s="31">
        <f>IF(ISNUMBER('Неочищенные данные'!H301), 'Неочищенные данные'!H301 * 1000, SUBSTITUTE((SUBSTITUTE('Неочищенные данные'!H301, " ", "")), ",", ".") * 1000)</f>
        <v>0</v>
      </c>
      <c r="J283" s="31">
        <f>IF(ISNUMBER('Неочищенные данные'!I301), 'Неочищенные данные'!I301 * 1000, SUBSTITUTE((SUBSTITUTE('Неочищенные данные'!I301, " ", "")), ",", ".") * 1000)</f>
        <v>0</v>
      </c>
      <c r="K283" s="31">
        <f>IF(ISNUMBER('Неочищенные данные'!J301), 'Неочищенные данные'!J301 * 1000, SUBSTITUTE((SUBSTITUTE('Неочищенные данные'!J301, " ", "")), ",", ".") * 1000)</f>
        <v>0</v>
      </c>
      <c r="L283" s="31">
        <f>IF(ISNUMBER('Неочищенные данные'!K301), 'Неочищенные данные'!K301 * 1000, SUBSTITUTE((SUBSTITUTE('Неочищенные данные'!K301, " ", "")), ",", ".") * 1000)</f>
        <v>0</v>
      </c>
      <c r="M283" s="31">
        <f>IF(ISNUMBER('Неочищенные данные'!L301), 'Неочищенные данные'!L301 * 1000, SUBSTITUTE((SUBSTITUTE('Неочищенные данные'!L301, " ", "")), ",", ".") * 1000)</f>
        <v>0</v>
      </c>
      <c r="N283" s="31">
        <f>IF(ISNUMBER('Неочищенные данные'!M301), 'Неочищенные данные'!M301 * 1000, SUBSTITUTE((SUBSTITUTE('Неочищенные данные'!M301, " ", "")), ",", ".") * 1000)</f>
        <v>0</v>
      </c>
      <c r="O283" s="31">
        <f>IF(ISNUMBER('Неочищенные данные'!N301), 'Неочищенные данные'!N301 * 1000, SUBSTITUTE((SUBSTITUTE('Неочищенные данные'!N301, " ", "")), ",", ".") * 1000)</f>
        <v>0</v>
      </c>
    </row>
    <row r="284" ht="15.75" customHeight="1">
      <c r="A284" s="29" t="s">
        <v>201</v>
      </c>
      <c r="B284" s="33">
        <v>42458.0</v>
      </c>
      <c r="C284" s="29" t="s">
        <v>36</v>
      </c>
      <c r="D284" s="29">
        <f>IFNA(VLOOKUP(C284, 'Рейтинг'!$A$2:$C$22, 3, FALSE), VLOOKUP(C284, 'Рейтинг'!$B$2:$C$22, 2, FALSE))</f>
        <v>0</v>
      </c>
      <c r="E284" s="31">
        <f>IF(ISNUMBER('Неочищенные данные'!D303), 'Неочищенные данные'!D303 * 1000, SUBSTITUTE((SUBSTITUTE('Неочищенные данные'!D303, " ", "")), ",", ".") * 1000)</f>
        <v>872119000</v>
      </c>
      <c r="F284" s="31">
        <f>IF(ISNUMBER('Неочищенные данные'!E303), 'Неочищенные данные'!E303 * 1000, SUBSTITUTE((SUBSTITUTE('Неочищенные данные'!E303, " ", "")), ",", ".") * 1000)</f>
        <v>79591333000</v>
      </c>
      <c r="G284" s="31">
        <f>IF(ISNUMBER('Неочищенные данные'!F303), 'Неочищенные данные'!F303 * 1000, SUBSTITUTE((SUBSTITUTE('Неочищенные данные'!F303, " ", "")), ",", ".") * 1000)</f>
        <v>80530424000</v>
      </c>
      <c r="H284" s="31">
        <f>IF(ISNUMBER('Неочищенные данные'!G303), 'Неочищенные данные'!G303 * 1000, SUBSTITUTE((SUBSTITUTE('Неочищенные данные'!G303, " ", "")), ",", ".") * 1000)</f>
        <v>0</v>
      </c>
      <c r="I284" s="31">
        <f>IF(ISNUMBER('Неочищенные данные'!H303), 'Неочищенные данные'!H303 * 1000, SUBSTITUTE((SUBSTITUTE('Неочищенные данные'!H303, " ", "")), ",", ".") * 1000)</f>
        <v>0</v>
      </c>
      <c r="J284" s="31">
        <f>IF(ISNUMBER('Неочищенные данные'!I303), 'Неочищенные данные'!I303 * 1000, SUBSTITUTE((SUBSTITUTE('Неочищенные данные'!I303, " ", "")), ",", ".") * 1000)</f>
        <v>78145960000</v>
      </c>
      <c r="K284" s="31">
        <f>IF(ISNUMBER('Неочищенные данные'!J303), 'Неочищенные данные'!J303 * 1000, SUBSTITUTE((SUBSTITUTE('Неочищенные данные'!J303, " ", "")), ",", ".") * 1000)</f>
        <v>77670725000</v>
      </c>
      <c r="L284" s="31">
        <f>IF(ISNUMBER('Неочищенные данные'!K303), 'Неочищенные данные'!K303 * 1000, SUBSTITUTE((SUBSTITUTE('Неочищенные данные'!K303, " ", "")), ",", ".") * 1000)</f>
        <v>2384464000</v>
      </c>
      <c r="M284" s="31">
        <f>IF(ISNUMBER('Неочищенные данные'!L303), 'Неочищенные данные'!L303 * 1000, SUBSTITUTE((SUBSTITUTE('Неочищенные данные'!L303, " ", "")), ",", ".") * 1000)</f>
        <v>1391213000</v>
      </c>
      <c r="N284" s="31">
        <f>IF(ISNUMBER('Неочищенные данные'!M303), 'Неочищенные данные'!M303 * 1000, SUBSTITUTE((SUBSTITUTE('Неочищенные данные'!M303, " ", "")), ",", ".") * 1000)</f>
        <v>29693707000</v>
      </c>
      <c r="O284" s="31">
        <f>IF(ISNUMBER('Неочищенные данные'!N303), 'Неочищенные данные'!N303 * 1000, SUBSTITUTE((SUBSTITUTE('Неочищенные данные'!N303, " ", "")), ",", ".") * 1000)</f>
        <v>14389546000</v>
      </c>
      <c r="P284" s="1">
        <f>VLOOKUP(YEAR(B284), 'ИПЦ ГКС'!$B$5:$D$34, 3, TRUE)</f>
        <v>5.39</v>
      </c>
      <c r="Q284" s="32">
        <f>VLOOKUP(B284, RUONIA!A301:B2766, 2, FALSE)</f>
        <v>11.16</v>
      </c>
      <c r="R284" s="1">
        <f>VLOOKUP(B284, Treasury!$D$1:$G$3498, 2, FALSE)</f>
        <v>0.78</v>
      </c>
      <c r="S284" s="1">
        <f>VLOOKUP(B284, Treasury!$D$1:$G$3498, 3, FALSE)</f>
        <v>1.29</v>
      </c>
      <c r="T284" s="1">
        <f>VLOOKUP(B284, Treasury!$D$1:$G$3498, 4, FALSE)</f>
        <v>1.81</v>
      </c>
      <c r="U284" s="1">
        <f>VLOOKUP(B284, 'OFZ Yield'!$A:$M, 5, FALSE)</f>
        <v>9.66</v>
      </c>
      <c r="V284" s="1">
        <f>VLOOKUP(B284, 'OFZ Yield'!$A:$M, 7, FALSE)</f>
        <v>9.35</v>
      </c>
      <c r="W284" s="1">
        <f>VLOOKUP(B284, 'OFZ Yield'!$A:$M, 9, FALSE)</f>
        <v>9.24</v>
      </c>
      <c r="X284" s="1" t="str">
        <f>VLOOKUP(B284, IMOEX!$A$1:$B$3284, 2, FALSE)</f>
        <v>1.845,20</v>
      </c>
      <c r="Y284" s="1">
        <f>M284 / L284</f>
        <v>0.5834489428</v>
      </c>
      <c r="Z284" s="1">
        <f>J284 / L284</f>
        <v>32.77296701</v>
      </c>
      <c r="AA284" s="1">
        <f>IFNA(VLOOKUP(A284, 'Неочищенные данные'!A303:AI737, 35, False), 0)</f>
        <v>1</v>
      </c>
      <c r="AB284" s="1">
        <f>IF(NOT(H284 = 0), 1, 0)</f>
        <v>0</v>
      </c>
    </row>
    <row r="285" ht="15.75" hidden="1" customHeight="1">
      <c r="A285" s="29" t="s">
        <v>201</v>
      </c>
      <c r="B285" s="44">
        <v>42137.0</v>
      </c>
      <c r="C285" s="29" t="s">
        <v>36</v>
      </c>
      <c r="D285" s="29"/>
      <c r="E285" s="31">
        <f>IF(ISNUMBER('Неочищенные данные'!D304), 'Неочищенные данные'!D304 * 1000, SUBSTITUTE((SUBSTITUTE('Неочищенные данные'!D304, " ", "")), ",", ".") * 1000)</f>
        <v>0</v>
      </c>
      <c r="F285" s="31">
        <f>IF(ISNUMBER('Неочищенные данные'!E304), 'Неочищенные данные'!E304 * 1000, SUBSTITUTE((SUBSTITUTE('Неочищенные данные'!E304, " ", "")), ",", ".") * 1000)</f>
        <v>0</v>
      </c>
      <c r="G285" s="31">
        <f>IF(ISNUMBER('Неочищенные данные'!F304), 'Неочищенные данные'!F304 * 1000, SUBSTITUTE((SUBSTITUTE('Неочищенные данные'!F304, " ", "")), ",", ".") * 1000)</f>
        <v>0</v>
      </c>
      <c r="H285" s="31">
        <f>IF(ISNUMBER('Неочищенные данные'!G304), 'Неочищенные данные'!G304 * 1000, SUBSTITUTE((SUBSTITUTE('Неочищенные данные'!G304, " ", "")), ",", ".") * 1000)</f>
        <v>0</v>
      </c>
      <c r="I285" s="31">
        <f>IF(ISNUMBER('Неочищенные данные'!H304), 'Неочищенные данные'!H304 * 1000, SUBSTITUTE((SUBSTITUTE('Неочищенные данные'!H304, " ", "")), ",", ".") * 1000)</f>
        <v>0</v>
      </c>
      <c r="J285" s="31">
        <f>IF(ISNUMBER('Неочищенные данные'!I304), 'Неочищенные данные'!I304 * 1000, SUBSTITUTE((SUBSTITUTE('Неочищенные данные'!I304, " ", "")), ",", ".") * 1000)</f>
        <v>0</v>
      </c>
      <c r="K285" s="31">
        <f>IF(ISNUMBER('Неочищенные данные'!J304), 'Неочищенные данные'!J304 * 1000, SUBSTITUTE((SUBSTITUTE('Неочищенные данные'!J304, " ", "")), ",", ".") * 1000)</f>
        <v>0</v>
      </c>
      <c r="L285" s="31">
        <f>IF(ISNUMBER('Неочищенные данные'!K304), 'Неочищенные данные'!K304 * 1000, SUBSTITUTE((SUBSTITUTE('Неочищенные данные'!K304, " ", "")), ",", ".") * 1000)</f>
        <v>0</v>
      </c>
      <c r="M285" s="31">
        <f>IF(ISNUMBER('Неочищенные данные'!L304), 'Неочищенные данные'!L304 * 1000, SUBSTITUTE((SUBSTITUTE('Неочищенные данные'!L304, " ", "")), ",", ".") * 1000)</f>
        <v>0</v>
      </c>
      <c r="N285" s="31">
        <f>IF(ISNUMBER('Неочищенные данные'!M304), 'Неочищенные данные'!M304 * 1000, SUBSTITUTE((SUBSTITUTE('Неочищенные данные'!M304, " ", "")), ",", ".") * 1000)</f>
        <v>0</v>
      </c>
      <c r="O285" s="31">
        <f>IF(ISNUMBER('Неочищенные данные'!N304), 'Неочищенные данные'!N304 * 1000, SUBSTITUTE((SUBSTITUTE('Неочищенные данные'!N304, " ", "")), ",", ".") * 1000)</f>
        <v>0</v>
      </c>
    </row>
    <row r="286" ht="15.75" hidden="1" customHeight="1">
      <c r="A286" s="29" t="s">
        <v>201</v>
      </c>
      <c r="B286" s="44">
        <v>41814.0</v>
      </c>
      <c r="C286" s="29" t="s">
        <v>38</v>
      </c>
      <c r="D286" s="29"/>
      <c r="E286" s="31">
        <f>IF(ISNUMBER('Неочищенные данные'!D305), 'Неочищенные данные'!D305 * 1000, SUBSTITUTE((SUBSTITUTE('Неочищенные данные'!D305, " ", "")), ",", ".") * 1000)</f>
        <v>0</v>
      </c>
      <c r="F286" s="31">
        <f>IF(ISNUMBER('Неочищенные данные'!E305), 'Неочищенные данные'!E305 * 1000, SUBSTITUTE((SUBSTITUTE('Неочищенные данные'!E305, " ", "")), ",", ".") * 1000)</f>
        <v>0</v>
      </c>
      <c r="G286" s="31">
        <f>IF(ISNUMBER('Неочищенные данные'!F305), 'Неочищенные данные'!F305 * 1000, SUBSTITUTE((SUBSTITUTE('Неочищенные данные'!F305, " ", "")), ",", ".") * 1000)</f>
        <v>0</v>
      </c>
      <c r="H286" s="31">
        <f>IF(ISNUMBER('Неочищенные данные'!G305), 'Неочищенные данные'!G305 * 1000, SUBSTITUTE((SUBSTITUTE('Неочищенные данные'!G305, " ", "")), ",", ".") * 1000)</f>
        <v>0</v>
      </c>
      <c r="I286" s="31">
        <f>IF(ISNUMBER('Неочищенные данные'!H305), 'Неочищенные данные'!H305 * 1000, SUBSTITUTE((SUBSTITUTE('Неочищенные данные'!H305, " ", "")), ",", ".") * 1000)</f>
        <v>0</v>
      </c>
      <c r="J286" s="31">
        <f>IF(ISNUMBER('Неочищенные данные'!I305), 'Неочищенные данные'!I305 * 1000, SUBSTITUTE((SUBSTITUTE('Неочищенные данные'!I305, " ", "")), ",", ".") * 1000)</f>
        <v>0</v>
      </c>
      <c r="K286" s="31">
        <f>IF(ISNUMBER('Неочищенные данные'!J305), 'Неочищенные данные'!J305 * 1000, SUBSTITUTE((SUBSTITUTE('Неочищенные данные'!J305, " ", "")), ",", ".") * 1000)</f>
        <v>0</v>
      </c>
      <c r="L286" s="31">
        <f>IF(ISNUMBER('Неочищенные данные'!K305), 'Неочищенные данные'!K305 * 1000, SUBSTITUTE((SUBSTITUTE('Неочищенные данные'!K305, " ", "")), ",", ".") * 1000)</f>
        <v>0</v>
      </c>
      <c r="M286" s="31">
        <f>IF(ISNUMBER('Неочищенные данные'!L305), 'Неочищенные данные'!L305 * 1000, SUBSTITUTE((SUBSTITUTE('Неочищенные данные'!L305, " ", "")), ",", ".") * 1000)</f>
        <v>0</v>
      </c>
      <c r="N286" s="31">
        <f>IF(ISNUMBER('Неочищенные данные'!M305), 'Неочищенные данные'!M305 * 1000, SUBSTITUTE((SUBSTITUTE('Неочищенные данные'!M305, " ", "")), ",", ".") * 1000)</f>
        <v>0</v>
      </c>
      <c r="O286" s="31">
        <f>IF(ISNUMBER('Неочищенные данные'!N305), 'Неочищенные данные'!N305 * 1000, SUBSTITUTE((SUBSTITUTE('Неочищенные данные'!N305, " ", "")), ",", ".") * 1000)</f>
        <v>0</v>
      </c>
    </row>
    <row r="287" ht="15.75" hidden="1" customHeight="1">
      <c r="A287" s="29" t="s">
        <v>201</v>
      </c>
      <c r="B287" s="45">
        <v>41207.0</v>
      </c>
      <c r="C287" s="29" t="s">
        <v>38</v>
      </c>
      <c r="D287" s="29"/>
      <c r="E287" s="31">
        <f>IF(ISNUMBER('Неочищенные данные'!D306), 'Неочищенные данные'!D306 * 1000, SUBSTITUTE((SUBSTITUTE('Неочищенные данные'!D306, " ", "")), ",", ".") * 1000)</f>
        <v>0</v>
      </c>
      <c r="F287" s="31">
        <f>IF(ISNUMBER('Неочищенные данные'!E306), 'Неочищенные данные'!E306 * 1000, SUBSTITUTE((SUBSTITUTE('Неочищенные данные'!E306, " ", "")), ",", ".") * 1000)</f>
        <v>0</v>
      </c>
      <c r="G287" s="31">
        <f>IF(ISNUMBER('Неочищенные данные'!F306), 'Неочищенные данные'!F306 * 1000, SUBSTITUTE((SUBSTITUTE('Неочищенные данные'!F306, " ", "")), ",", ".") * 1000)</f>
        <v>0</v>
      </c>
      <c r="H287" s="31">
        <f>IF(ISNUMBER('Неочищенные данные'!G306), 'Неочищенные данные'!G306 * 1000, SUBSTITUTE((SUBSTITUTE('Неочищенные данные'!G306, " ", "")), ",", ".") * 1000)</f>
        <v>0</v>
      </c>
      <c r="I287" s="31">
        <f>IF(ISNUMBER('Неочищенные данные'!H306), 'Неочищенные данные'!H306 * 1000, SUBSTITUTE((SUBSTITUTE('Неочищенные данные'!H306, " ", "")), ",", ".") * 1000)</f>
        <v>0</v>
      </c>
      <c r="J287" s="31">
        <f>IF(ISNUMBER('Неочищенные данные'!I306), 'Неочищенные данные'!I306 * 1000, SUBSTITUTE((SUBSTITUTE('Неочищенные данные'!I306, " ", "")), ",", ".") * 1000)</f>
        <v>0</v>
      </c>
      <c r="K287" s="31">
        <f>IF(ISNUMBER('Неочищенные данные'!J306), 'Неочищенные данные'!J306 * 1000, SUBSTITUTE((SUBSTITUTE('Неочищенные данные'!J306, " ", "")), ",", ".") * 1000)</f>
        <v>0</v>
      </c>
      <c r="L287" s="31">
        <f>IF(ISNUMBER('Неочищенные данные'!K306), 'Неочищенные данные'!K306 * 1000, SUBSTITUTE((SUBSTITUTE('Неочищенные данные'!K306, " ", "")), ",", ".") * 1000)</f>
        <v>0</v>
      </c>
      <c r="M287" s="31">
        <f>IF(ISNUMBER('Неочищенные данные'!L306), 'Неочищенные данные'!L306 * 1000, SUBSTITUTE((SUBSTITUTE('Неочищенные данные'!L306, " ", "")), ",", ".") * 1000)</f>
        <v>0</v>
      </c>
      <c r="N287" s="31">
        <f>IF(ISNUMBER('Неочищенные данные'!M306), 'Неочищенные данные'!M306 * 1000, SUBSTITUTE((SUBSTITUTE('Неочищенные данные'!M306, " ", "")), ",", ".") * 1000)</f>
        <v>0</v>
      </c>
      <c r="O287" s="31">
        <f>IF(ISNUMBER('Неочищенные данные'!N306), 'Неочищенные данные'!N306 * 1000, SUBSTITUTE((SUBSTITUTE('Неочищенные данные'!N306, " ", "")), ",", ".") * 1000)</f>
        <v>0</v>
      </c>
    </row>
    <row r="288" ht="15.75" hidden="1" customHeight="1">
      <c r="A288" s="29" t="s">
        <v>201</v>
      </c>
      <c r="B288" s="45">
        <v>40843.0</v>
      </c>
      <c r="C288" s="29" t="s">
        <v>38</v>
      </c>
      <c r="D288" s="29"/>
      <c r="E288" s="31">
        <f>IF(ISNUMBER('Неочищенные данные'!D307), 'Неочищенные данные'!D307 * 1000, SUBSTITUTE((SUBSTITUTE('Неочищенные данные'!D307, " ", "")), ",", ".") * 1000)</f>
        <v>0</v>
      </c>
      <c r="F288" s="31">
        <f>IF(ISNUMBER('Неочищенные данные'!E307), 'Неочищенные данные'!E307 * 1000, SUBSTITUTE((SUBSTITUTE('Неочищенные данные'!E307, " ", "")), ",", ".") * 1000)</f>
        <v>0</v>
      </c>
      <c r="G288" s="31">
        <f>IF(ISNUMBER('Неочищенные данные'!F307), 'Неочищенные данные'!F307 * 1000, SUBSTITUTE((SUBSTITUTE('Неочищенные данные'!F307, " ", "")), ",", ".") * 1000)</f>
        <v>0</v>
      </c>
      <c r="H288" s="31">
        <f>IF(ISNUMBER('Неочищенные данные'!G307), 'Неочищенные данные'!G307 * 1000, SUBSTITUTE((SUBSTITUTE('Неочищенные данные'!G307, " ", "")), ",", ".") * 1000)</f>
        <v>0</v>
      </c>
      <c r="I288" s="31">
        <f>IF(ISNUMBER('Неочищенные данные'!H307), 'Неочищенные данные'!H307 * 1000, SUBSTITUTE((SUBSTITUTE('Неочищенные данные'!H307, " ", "")), ",", ".") * 1000)</f>
        <v>0</v>
      </c>
      <c r="J288" s="31">
        <f>IF(ISNUMBER('Неочищенные данные'!I307), 'Неочищенные данные'!I307 * 1000, SUBSTITUTE((SUBSTITUTE('Неочищенные данные'!I307, " ", "")), ",", ".") * 1000)</f>
        <v>0</v>
      </c>
      <c r="K288" s="31">
        <f>IF(ISNUMBER('Неочищенные данные'!J307), 'Неочищенные данные'!J307 * 1000, SUBSTITUTE((SUBSTITUTE('Неочищенные данные'!J307, " ", "")), ",", ".") * 1000)</f>
        <v>0</v>
      </c>
      <c r="L288" s="31">
        <f>IF(ISNUMBER('Неочищенные данные'!K307), 'Неочищенные данные'!K307 * 1000, SUBSTITUTE((SUBSTITUTE('Неочищенные данные'!K307, " ", "")), ",", ".") * 1000)</f>
        <v>0</v>
      </c>
      <c r="M288" s="31">
        <f>IF(ISNUMBER('Неочищенные данные'!L307), 'Неочищенные данные'!L307 * 1000, SUBSTITUTE((SUBSTITUTE('Неочищенные данные'!L307, " ", "")), ",", ".") * 1000)</f>
        <v>0</v>
      </c>
      <c r="N288" s="31">
        <f>IF(ISNUMBER('Неочищенные данные'!M307), 'Неочищенные данные'!M307 * 1000, SUBSTITUTE((SUBSTITUTE('Неочищенные данные'!M307, " ", "")), ",", ".") * 1000)</f>
        <v>0</v>
      </c>
      <c r="O288" s="31">
        <f>IF(ISNUMBER('Неочищенные данные'!N307), 'Неочищенные данные'!N307 * 1000, SUBSTITUTE((SUBSTITUTE('Неочищенные данные'!N307, " ", "")), ",", ".") * 1000)</f>
        <v>0</v>
      </c>
    </row>
    <row r="289" ht="15.75" hidden="1" customHeight="1">
      <c r="A289" s="29" t="s">
        <v>201</v>
      </c>
      <c r="B289" s="45">
        <v>40834.0</v>
      </c>
      <c r="C289" s="29" t="s">
        <v>38</v>
      </c>
      <c r="D289" s="29"/>
      <c r="E289" s="31">
        <f>IF(ISNUMBER('Неочищенные данные'!D308), 'Неочищенные данные'!D308 * 1000, SUBSTITUTE((SUBSTITUTE('Неочищенные данные'!D308, " ", "")), ",", ".") * 1000)</f>
        <v>0</v>
      </c>
      <c r="F289" s="31">
        <f>IF(ISNUMBER('Неочищенные данные'!E308), 'Неочищенные данные'!E308 * 1000, SUBSTITUTE((SUBSTITUTE('Неочищенные данные'!E308, " ", "")), ",", ".") * 1000)</f>
        <v>0</v>
      </c>
      <c r="G289" s="31">
        <f>IF(ISNUMBER('Неочищенные данные'!F308), 'Неочищенные данные'!F308 * 1000, SUBSTITUTE((SUBSTITUTE('Неочищенные данные'!F308, " ", "")), ",", ".") * 1000)</f>
        <v>0</v>
      </c>
      <c r="H289" s="31">
        <f>IF(ISNUMBER('Неочищенные данные'!G308), 'Неочищенные данные'!G308 * 1000, SUBSTITUTE((SUBSTITUTE('Неочищенные данные'!G308, " ", "")), ",", ".") * 1000)</f>
        <v>0</v>
      </c>
      <c r="I289" s="31">
        <f>IF(ISNUMBER('Неочищенные данные'!H308), 'Неочищенные данные'!H308 * 1000, SUBSTITUTE((SUBSTITUTE('Неочищенные данные'!H308, " ", "")), ",", ".") * 1000)</f>
        <v>0</v>
      </c>
      <c r="J289" s="31">
        <f>IF(ISNUMBER('Неочищенные данные'!I308), 'Неочищенные данные'!I308 * 1000, SUBSTITUTE((SUBSTITUTE('Неочищенные данные'!I308, " ", "")), ",", ".") * 1000)</f>
        <v>0</v>
      </c>
      <c r="K289" s="31">
        <f>IF(ISNUMBER('Неочищенные данные'!J308), 'Неочищенные данные'!J308 * 1000, SUBSTITUTE((SUBSTITUTE('Неочищенные данные'!J308, " ", "")), ",", ".") * 1000)</f>
        <v>0</v>
      </c>
      <c r="L289" s="31">
        <f>IF(ISNUMBER('Неочищенные данные'!K308), 'Неочищенные данные'!K308 * 1000, SUBSTITUTE((SUBSTITUTE('Неочищенные данные'!K308, " ", "")), ",", ".") * 1000)</f>
        <v>0</v>
      </c>
      <c r="M289" s="31">
        <f>IF(ISNUMBER('Неочищенные данные'!L308), 'Неочищенные данные'!L308 * 1000, SUBSTITUTE((SUBSTITUTE('Неочищенные данные'!L308, " ", "")), ",", ".") * 1000)</f>
        <v>0</v>
      </c>
      <c r="N289" s="31">
        <f>IF(ISNUMBER('Неочищенные данные'!M308), 'Неочищенные данные'!M308 * 1000, SUBSTITUTE((SUBSTITUTE('Неочищенные данные'!M308, " ", "")), ",", ".") * 1000)</f>
        <v>0</v>
      </c>
      <c r="O289" s="31">
        <f>IF(ISNUMBER('Неочищенные данные'!N308), 'Неочищенные данные'!N308 * 1000, SUBSTITUTE((SUBSTITUTE('Неочищенные данные'!N308, " ", "")), ",", ".") * 1000)</f>
        <v>0</v>
      </c>
    </row>
    <row r="290" ht="15.75" hidden="1" customHeight="1">
      <c r="A290" s="29" t="s">
        <v>201</v>
      </c>
      <c r="B290" s="44">
        <v>40785.0</v>
      </c>
      <c r="C290" s="29" t="s">
        <v>38</v>
      </c>
      <c r="D290" s="29"/>
      <c r="E290" s="31">
        <f>IF(ISNUMBER('Неочищенные данные'!D309), 'Неочищенные данные'!D309 * 1000, SUBSTITUTE((SUBSTITUTE('Неочищенные данные'!D309, " ", "")), ",", ".") * 1000)</f>
        <v>0</v>
      </c>
      <c r="F290" s="31">
        <f>IF(ISNUMBER('Неочищенные данные'!E309), 'Неочищенные данные'!E309 * 1000, SUBSTITUTE((SUBSTITUTE('Неочищенные данные'!E309, " ", "")), ",", ".") * 1000)</f>
        <v>0</v>
      </c>
      <c r="G290" s="31">
        <f>IF(ISNUMBER('Неочищенные данные'!F309), 'Неочищенные данные'!F309 * 1000, SUBSTITUTE((SUBSTITUTE('Неочищенные данные'!F309, " ", "")), ",", ".") * 1000)</f>
        <v>0</v>
      </c>
      <c r="H290" s="31">
        <f>IF(ISNUMBER('Неочищенные данные'!G309), 'Неочищенные данные'!G309 * 1000, SUBSTITUTE((SUBSTITUTE('Неочищенные данные'!G309, " ", "")), ",", ".") * 1000)</f>
        <v>0</v>
      </c>
      <c r="I290" s="31">
        <f>IF(ISNUMBER('Неочищенные данные'!H309), 'Неочищенные данные'!H309 * 1000, SUBSTITUTE((SUBSTITUTE('Неочищенные данные'!H309, " ", "")), ",", ".") * 1000)</f>
        <v>0</v>
      </c>
      <c r="J290" s="31">
        <f>IF(ISNUMBER('Неочищенные данные'!I309), 'Неочищенные данные'!I309 * 1000, SUBSTITUTE((SUBSTITUTE('Неочищенные данные'!I309, " ", "")), ",", ".") * 1000)</f>
        <v>0</v>
      </c>
      <c r="K290" s="31">
        <f>IF(ISNUMBER('Неочищенные данные'!J309), 'Неочищенные данные'!J309 * 1000, SUBSTITUTE((SUBSTITUTE('Неочищенные данные'!J309, " ", "")), ",", ".") * 1000)</f>
        <v>0</v>
      </c>
      <c r="L290" s="31">
        <f>IF(ISNUMBER('Неочищенные данные'!K309), 'Неочищенные данные'!K309 * 1000, SUBSTITUTE((SUBSTITUTE('Неочищенные данные'!K309, " ", "")), ",", ".") * 1000)</f>
        <v>0</v>
      </c>
      <c r="M290" s="31">
        <f>IF(ISNUMBER('Неочищенные данные'!L309), 'Неочищенные данные'!L309 * 1000, SUBSTITUTE((SUBSTITUTE('Неочищенные данные'!L309, " ", "")), ",", ".") * 1000)</f>
        <v>0</v>
      </c>
      <c r="N290" s="31">
        <f>IF(ISNUMBER('Неочищенные данные'!M309), 'Неочищенные данные'!M309 * 1000, SUBSTITUTE((SUBSTITUTE('Неочищенные данные'!M309, " ", "")), ",", ".") * 1000)</f>
        <v>0</v>
      </c>
      <c r="O290" s="31">
        <f>IF(ISNUMBER('Неочищенные данные'!N309), 'Неочищенные данные'!N309 * 1000, SUBSTITUTE((SUBSTITUTE('Неочищенные данные'!N309, " ", "")), ",", ".") * 1000)</f>
        <v>0</v>
      </c>
    </row>
    <row r="291" ht="15.75" hidden="1" customHeight="1">
      <c r="A291" s="29" t="s">
        <v>201</v>
      </c>
      <c r="B291" s="44">
        <v>40366.0</v>
      </c>
      <c r="C291" s="29" t="s">
        <v>38</v>
      </c>
      <c r="D291" s="29"/>
      <c r="E291" s="31">
        <f>IF(ISNUMBER('Неочищенные данные'!D310), 'Неочищенные данные'!D310 * 1000, SUBSTITUTE((SUBSTITUTE('Неочищенные данные'!D310, " ", "")), ",", ".") * 1000)</f>
        <v>0</v>
      </c>
      <c r="F291" s="31">
        <f>IF(ISNUMBER('Неочищенные данные'!E310), 'Неочищенные данные'!E310 * 1000, SUBSTITUTE((SUBSTITUTE('Неочищенные данные'!E310, " ", "")), ",", ".") * 1000)</f>
        <v>0</v>
      </c>
      <c r="G291" s="31">
        <f>IF(ISNUMBER('Неочищенные данные'!F310), 'Неочищенные данные'!F310 * 1000, SUBSTITUTE((SUBSTITUTE('Неочищенные данные'!F310, " ", "")), ",", ".") * 1000)</f>
        <v>0</v>
      </c>
      <c r="H291" s="31">
        <f>IF(ISNUMBER('Неочищенные данные'!G310), 'Неочищенные данные'!G310 * 1000, SUBSTITUTE((SUBSTITUTE('Неочищенные данные'!G310, " ", "")), ",", ".") * 1000)</f>
        <v>0</v>
      </c>
      <c r="I291" s="31">
        <f>IF(ISNUMBER('Неочищенные данные'!H310), 'Неочищенные данные'!H310 * 1000, SUBSTITUTE((SUBSTITUTE('Неочищенные данные'!H310, " ", "")), ",", ".") * 1000)</f>
        <v>0</v>
      </c>
      <c r="J291" s="31">
        <f>IF(ISNUMBER('Неочищенные данные'!I310), 'Неочищенные данные'!I310 * 1000, SUBSTITUTE((SUBSTITUTE('Неочищенные данные'!I310, " ", "")), ",", ".") * 1000)</f>
        <v>0</v>
      </c>
      <c r="K291" s="31">
        <f>IF(ISNUMBER('Неочищенные данные'!J310), 'Неочищенные данные'!J310 * 1000, SUBSTITUTE((SUBSTITUTE('Неочищенные данные'!J310, " ", "")), ",", ".") * 1000)</f>
        <v>0</v>
      </c>
      <c r="L291" s="31">
        <f>IF(ISNUMBER('Неочищенные данные'!K310), 'Неочищенные данные'!K310 * 1000, SUBSTITUTE((SUBSTITUTE('Неочищенные данные'!K310, " ", "")), ",", ".") * 1000)</f>
        <v>0</v>
      </c>
      <c r="M291" s="31">
        <f>IF(ISNUMBER('Неочищенные данные'!L310), 'Неочищенные данные'!L310 * 1000, SUBSTITUTE((SUBSTITUTE('Неочищенные данные'!L310, " ", "")), ",", ".") * 1000)</f>
        <v>0</v>
      </c>
      <c r="N291" s="31">
        <f>IF(ISNUMBER('Неочищенные данные'!M310), 'Неочищенные данные'!M310 * 1000, SUBSTITUTE((SUBSTITUTE('Неочищенные данные'!M310, " ", "")), ",", ".") * 1000)</f>
        <v>0</v>
      </c>
      <c r="O291" s="31">
        <f>IF(ISNUMBER('Неочищенные данные'!N310), 'Неочищенные данные'!N310 * 1000, SUBSTITUTE((SUBSTITUTE('Неочищенные данные'!N310, " ", "")), ",", ".") * 1000)</f>
        <v>0</v>
      </c>
    </row>
    <row r="292" ht="15.75" hidden="1" customHeight="1">
      <c r="A292" s="29" t="s">
        <v>267</v>
      </c>
      <c r="B292" s="44">
        <v>40204.0</v>
      </c>
      <c r="C292" s="29" t="s">
        <v>240</v>
      </c>
      <c r="D292" s="29"/>
      <c r="E292" s="31">
        <f>IF(ISNUMBER('Неочищенные данные'!D311), 'Неочищенные данные'!D311 * 1000, SUBSTITUTE((SUBSTITUTE('Неочищенные данные'!D311, " ", "")), ",", ".") * 1000)</f>
        <v>0</v>
      </c>
      <c r="F292" s="31">
        <f>IF(ISNUMBER('Неочищенные данные'!E311), 'Неочищенные данные'!E311 * 1000, SUBSTITUTE((SUBSTITUTE('Неочищенные данные'!E311, " ", "")), ",", ".") * 1000)</f>
        <v>0</v>
      </c>
      <c r="G292" s="31">
        <f>IF(ISNUMBER('Неочищенные данные'!F311), 'Неочищенные данные'!F311 * 1000, SUBSTITUTE((SUBSTITUTE('Неочищенные данные'!F311, " ", "")), ",", ".") * 1000)</f>
        <v>0</v>
      </c>
      <c r="H292" s="31">
        <f>IF(ISNUMBER('Неочищенные данные'!G311), 'Неочищенные данные'!G311 * 1000, SUBSTITUTE((SUBSTITUTE('Неочищенные данные'!G311, " ", "")), ",", ".") * 1000)</f>
        <v>0</v>
      </c>
      <c r="I292" s="31">
        <f>IF(ISNUMBER('Неочищенные данные'!H311), 'Неочищенные данные'!H311 * 1000, SUBSTITUTE((SUBSTITUTE('Неочищенные данные'!H311, " ", "")), ",", ".") * 1000)</f>
        <v>0</v>
      </c>
      <c r="J292" s="31">
        <f>IF(ISNUMBER('Неочищенные данные'!I311), 'Неочищенные данные'!I311 * 1000, SUBSTITUTE((SUBSTITUTE('Неочищенные данные'!I311, " ", "")), ",", ".") * 1000)</f>
        <v>0</v>
      </c>
      <c r="K292" s="31">
        <f>IF(ISNUMBER('Неочищенные данные'!J311), 'Неочищенные данные'!J311 * 1000, SUBSTITUTE((SUBSTITUTE('Неочищенные данные'!J311, " ", "")), ",", ".") * 1000)</f>
        <v>0</v>
      </c>
      <c r="L292" s="31">
        <f>IF(ISNUMBER('Неочищенные данные'!K311), 'Неочищенные данные'!K311 * 1000, SUBSTITUTE((SUBSTITUTE('Неочищенные данные'!K311, " ", "")), ",", ".") * 1000)</f>
        <v>0</v>
      </c>
      <c r="M292" s="31">
        <f>IF(ISNUMBER('Неочищенные данные'!L311), 'Неочищенные данные'!L311 * 1000, SUBSTITUTE((SUBSTITUTE('Неочищенные данные'!L311, " ", "")), ",", ".") * 1000)</f>
        <v>0</v>
      </c>
      <c r="N292" s="31">
        <f>IF(ISNUMBER('Неочищенные данные'!M311), 'Неочищенные данные'!M311 * 1000, SUBSTITUTE((SUBSTITUTE('Неочищенные данные'!M311, " ", "")), ",", ".") * 1000)</f>
        <v>0</v>
      </c>
      <c r="O292" s="31">
        <f>IF(ISNUMBER('Неочищенные данные'!N311), 'Неочищенные данные'!N311 * 1000, SUBSTITUTE((SUBSTITUTE('Неочищенные данные'!N311, " ", "")), ",", ".") * 1000)</f>
        <v>0</v>
      </c>
    </row>
    <row r="293" ht="15.75" hidden="1" customHeight="1">
      <c r="A293" s="29" t="s">
        <v>267</v>
      </c>
      <c r="B293" s="45">
        <v>39768.0</v>
      </c>
      <c r="C293" s="29" t="s">
        <v>38</v>
      </c>
      <c r="D293" s="29"/>
      <c r="E293" s="31">
        <f>IF(ISNUMBER('Неочищенные данные'!D312), 'Неочищенные данные'!D312 * 1000, SUBSTITUTE((SUBSTITUTE('Неочищенные данные'!D312, " ", "")), ",", ".") * 1000)</f>
        <v>0</v>
      </c>
      <c r="F293" s="31">
        <f>IF(ISNUMBER('Неочищенные данные'!E312), 'Неочищенные данные'!E312 * 1000, SUBSTITUTE((SUBSTITUTE('Неочищенные данные'!E312, " ", "")), ",", ".") * 1000)</f>
        <v>0</v>
      </c>
      <c r="G293" s="31">
        <f>IF(ISNUMBER('Неочищенные данные'!F312), 'Неочищенные данные'!F312 * 1000, SUBSTITUTE((SUBSTITUTE('Неочищенные данные'!F312, " ", "")), ",", ".") * 1000)</f>
        <v>0</v>
      </c>
      <c r="H293" s="31">
        <f>IF(ISNUMBER('Неочищенные данные'!G312), 'Неочищенные данные'!G312 * 1000, SUBSTITUTE((SUBSTITUTE('Неочищенные данные'!G312, " ", "")), ",", ".") * 1000)</f>
        <v>0</v>
      </c>
      <c r="I293" s="31">
        <f>IF(ISNUMBER('Неочищенные данные'!H312), 'Неочищенные данные'!H312 * 1000, SUBSTITUTE((SUBSTITUTE('Неочищенные данные'!H312, " ", "")), ",", ".") * 1000)</f>
        <v>0</v>
      </c>
      <c r="J293" s="31">
        <f>IF(ISNUMBER('Неочищенные данные'!I312), 'Неочищенные данные'!I312 * 1000, SUBSTITUTE((SUBSTITUTE('Неочищенные данные'!I312, " ", "")), ",", ".") * 1000)</f>
        <v>0</v>
      </c>
      <c r="K293" s="31">
        <f>IF(ISNUMBER('Неочищенные данные'!J312), 'Неочищенные данные'!J312 * 1000, SUBSTITUTE((SUBSTITUTE('Неочищенные данные'!J312, " ", "")), ",", ".") * 1000)</f>
        <v>0</v>
      </c>
      <c r="L293" s="31">
        <f>IF(ISNUMBER('Неочищенные данные'!K312), 'Неочищенные данные'!K312 * 1000, SUBSTITUTE((SUBSTITUTE('Неочищенные данные'!K312, " ", "")), ",", ".") * 1000)</f>
        <v>0</v>
      </c>
      <c r="M293" s="31">
        <f>IF(ISNUMBER('Неочищенные данные'!L312), 'Неочищенные данные'!L312 * 1000, SUBSTITUTE((SUBSTITUTE('Неочищенные данные'!L312, " ", "")), ",", ".") * 1000)</f>
        <v>0</v>
      </c>
      <c r="N293" s="31">
        <f>IF(ISNUMBER('Неочищенные данные'!M312), 'Неочищенные данные'!M312 * 1000, SUBSTITUTE((SUBSTITUTE('Неочищенные данные'!M312, " ", "")), ",", ".") * 1000)</f>
        <v>0</v>
      </c>
      <c r="O293" s="31">
        <f>IF(ISNUMBER('Неочищенные данные'!N312), 'Неочищенные данные'!N312 * 1000, SUBSTITUTE((SUBSTITUTE('Неочищенные данные'!N312, " ", "")), ",", ".") * 1000)</f>
        <v>0</v>
      </c>
    </row>
    <row r="294" ht="15.75" hidden="1" customHeight="1">
      <c r="A294" s="29" t="s">
        <v>268</v>
      </c>
      <c r="B294" s="44">
        <v>40204.0</v>
      </c>
      <c r="C294" s="29" t="s">
        <v>240</v>
      </c>
      <c r="D294" s="29"/>
      <c r="E294" s="31">
        <f>IF(ISNUMBER('Неочищенные данные'!D313), 'Неочищенные данные'!D313 * 1000, SUBSTITUTE((SUBSTITUTE('Неочищенные данные'!D313, " ", "")), ",", ".") * 1000)</f>
        <v>0</v>
      </c>
      <c r="F294" s="31">
        <f>IF(ISNUMBER('Неочищенные данные'!E313), 'Неочищенные данные'!E313 * 1000, SUBSTITUTE((SUBSTITUTE('Неочищенные данные'!E313, " ", "")), ",", ".") * 1000)</f>
        <v>0</v>
      </c>
      <c r="G294" s="31">
        <f>IF(ISNUMBER('Неочищенные данные'!F313), 'Неочищенные данные'!F313 * 1000, SUBSTITUTE((SUBSTITUTE('Неочищенные данные'!F313, " ", "")), ",", ".") * 1000)</f>
        <v>0</v>
      </c>
      <c r="H294" s="31">
        <f>IF(ISNUMBER('Неочищенные данные'!G313), 'Неочищенные данные'!G313 * 1000, SUBSTITUTE((SUBSTITUTE('Неочищенные данные'!G313, " ", "")), ",", ".") * 1000)</f>
        <v>0</v>
      </c>
      <c r="I294" s="31">
        <f>IF(ISNUMBER('Неочищенные данные'!H313), 'Неочищенные данные'!H313 * 1000, SUBSTITUTE((SUBSTITUTE('Неочищенные данные'!H313, " ", "")), ",", ".") * 1000)</f>
        <v>0</v>
      </c>
      <c r="J294" s="31">
        <f>IF(ISNUMBER('Неочищенные данные'!I313), 'Неочищенные данные'!I313 * 1000, SUBSTITUTE((SUBSTITUTE('Неочищенные данные'!I313, " ", "")), ",", ".") * 1000)</f>
        <v>0</v>
      </c>
      <c r="K294" s="31">
        <f>IF(ISNUMBER('Неочищенные данные'!J313), 'Неочищенные данные'!J313 * 1000, SUBSTITUTE((SUBSTITUTE('Неочищенные данные'!J313, " ", "")), ",", ".") * 1000)</f>
        <v>0</v>
      </c>
      <c r="L294" s="31">
        <f>IF(ISNUMBER('Неочищенные данные'!K313), 'Неочищенные данные'!K313 * 1000, SUBSTITUTE((SUBSTITUTE('Неочищенные данные'!K313, " ", "")), ",", ".") * 1000)</f>
        <v>0</v>
      </c>
      <c r="M294" s="31">
        <f>IF(ISNUMBER('Неочищенные данные'!L313), 'Неочищенные данные'!L313 * 1000, SUBSTITUTE((SUBSTITUTE('Неочищенные данные'!L313, " ", "")), ",", ".") * 1000)</f>
        <v>0</v>
      </c>
      <c r="N294" s="31">
        <f>IF(ISNUMBER('Неочищенные данные'!M313), 'Неочищенные данные'!M313 * 1000, SUBSTITUTE((SUBSTITUTE('Неочищенные данные'!M313, " ", "")), ",", ".") * 1000)</f>
        <v>0</v>
      </c>
      <c r="O294" s="31">
        <f>IF(ISNUMBER('Неочищенные данные'!N313), 'Неочищенные данные'!N313 * 1000, SUBSTITUTE((SUBSTITUTE('Неочищенные данные'!N313, " ", "")), ",", ".") * 1000)</f>
        <v>0</v>
      </c>
    </row>
    <row r="295" ht="15.75" hidden="1" customHeight="1">
      <c r="A295" s="29" t="s">
        <v>268</v>
      </c>
      <c r="B295" s="45">
        <v>39768.0</v>
      </c>
      <c r="C295" s="29" t="s">
        <v>40</v>
      </c>
      <c r="D295" s="29"/>
      <c r="E295" s="31">
        <f>IF(ISNUMBER('Неочищенные данные'!D314), 'Неочищенные данные'!D314 * 1000, SUBSTITUTE((SUBSTITUTE('Неочищенные данные'!D314, " ", "")), ",", ".") * 1000)</f>
        <v>0</v>
      </c>
      <c r="F295" s="31">
        <f>IF(ISNUMBER('Неочищенные данные'!E314), 'Неочищенные данные'!E314 * 1000, SUBSTITUTE((SUBSTITUTE('Неочищенные данные'!E314, " ", "")), ",", ".") * 1000)</f>
        <v>0</v>
      </c>
      <c r="G295" s="31">
        <f>IF(ISNUMBER('Неочищенные данные'!F314), 'Неочищенные данные'!F314 * 1000, SUBSTITUTE((SUBSTITUTE('Неочищенные данные'!F314, " ", "")), ",", ".") * 1000)</f>
        <v>0</v>
      </c>
      <c r="H295" s="31">
        <f>IF(ISNUMBER('Неочищенные данные'!G314), 'Неочищенные данные'!G314 * 1000, SUBSTITUTE((SUBSTITUTE('Неочищенные данные'!G314, " ", "")), ",", ".") * 1000)</f>
        <v>0</v>
      </c>
      <c r="I295" s="31">
        <f>IF(ISNUMBER('Неочищенные данные'!H314), 'Неочищенные данные'!H314 * 1000, SUBSTITUTE((SUBSTITUTE('Неочищенные данные'!H314, " ", "")), ",", ".") * 1000)</f>
        <v>0</v>
      </c>
      <c r="J295" s="31">
        <f>IF(ISNUMBER('Неочищенные данные'!I314), 'Неочищенные данные'!I314 * 1000, SUBSTITUTE((SUBSTITUTE('Неочищенные данные'!I314, " ", "")), ",", ".") * 1000)</f>
        <v>0</v>
      </c>
      <c r="K295" s="31">
        <f>IF(ISNUMBER('Неочищенные данные'!J314), 'Неочищенные данные'!J314 * 1000, SUBSTITUTE((SUBSTITUTE('Неочищенные данные'!J314, " ", "")), ",", ".") * 1000)</f>
        <v>0</v>
      </c>
      <c r="L295" s="31">
        <f>IF(ISNUMBER('Неочищенные данные'!K314), 'Неочищенные данные'!K314 * 1000, SUBSTITUTE((SUBSTITUTE('Неочищенные данные'!K314, " ", "")), ",", ".") * 1000)</f>
        <v>0</v>
      </c>
      <c r="M295" s="31">
        <f>IF(ISNUMBER('Неочищенные данные'!L314), 'Неочищенные данные'!L314 * 1000, SUBSTITUTE((SUBSTITUTE('Неочищенные данные'!L314, " ", "")), ",", ".") * 1000)</f>
        <v>0</v>
      </c>
      <c r="N295" s="31">
        <f>IF(ISNUMBER('Неочищенные данные'!M314), 'Неочищенные данные'!M314 * 1000, SUBSTITUTE((SUBSTITUTE('Неочищенные данные'!M314, " ", "")), ",", ".") * 1000)</f>
        <v>0</v>
      </c>
      <c r="O295" s="31">
        <f>IF(ISNUMBER('Неочищенные данные'!N314), 'Неочищенные данные'!N314 * 1000, SUBSTITUTE((SUBSTITUTE('Неочищенные данные'!N314, " ", "")), ",", ".") * 1000)</f>
        <v>0</v>
      </c>
    </row>
    <row r="296" ht="15.75" customHeight="1">
      <c r="A296" s="29" t="s">
        <v>203</v>
      </c>
      <c r="B296" s="33">
        <v>43091.0</v>
      </c>
      <c r="C296" s="29" t="s">
        <v>204</v>
      </c>
      <c r="D296" s="29">
        <f>IFNA(VLOOKUP(C296, 'Рейтинг'!$A$2:$C$22, 3, FALSE), VLOOKUP(C296, 'Рейтинг'!$B$2:$C$22, 2, FALSE))</f>
        <v>0.0113</v>
      </c>
      <c r="E296" s="31">
        <f>IF(ISNUMBER('Неочищенные данные'!D316), 'Неочищенные данные'!D316 * 1000, SUBSTITUTE((SUBSTITUTE('Неочищенные данные'!D316, " ", "")), ",", ".") * 1000)</f>
        <v>632569000</v>
      </c>
      <c r="F296" s="31">
        <f>IF(ISNUMBER('Неочищенные данные'!E316), 'Неочищенные данные'!E316 * 1000, SUBSTITUTE((SUBSTITUTE('Неочищенные данные'!E316, " ", "")), ",", ".") * 1000)</f>
        <v>156696553000</v>
      </c>
      <c r="G296" s="31">
        <f>IF(ISNUMBER('Неочищенные данные'!F316), 'Неочищенные данные'!F316 * 1000, SUBSTITUTE((SUBSTITUTE('Неочищенные данные'!F316, " ", "")), ",", ".") * 1000)</f>
        <v>204553042000</v>
      </c>
      <c r="H296" s="31">
        <f>IF(ISNUMBER('Неочищенные данные'!G316), 'Неочищенные данные'!G316 * 1000, SUBSTITUTE((SUBSTITUTE('Неочищенные данные'!G316, " ", "")), ",", ".") * 1000)</f>
        <v>239341000</v>
      </c>
      <c r="I296" s="31">
        <f>IF(ISNUMBER('Неочищенные данные'!H316), 'Неочищенные данные'!H316 * 1000, SUBSTITUTE((SUBSTITUTE('Неочищенные данные'!H316, " ", "")), ",", ".") * 1000)</f>
        <v>0</v>
      </c>
      <c r="J296" s="31">
        <f>IF(ISNUMBER('Неочищенные данные'!I316), 'Неочищенные данные'!I316 * 1000, SUBSTITUTE((SUBSTITUTE('Неочищенные данные'!I316, " ", "")), ",", ".") * 1000)</f>
        <v>196695613000</v>
      </c>
      <c r="K296" s="31">
        <f>IF(ISNUMBER('Неочищенные данные'!J316), 'Неочищенные данные'!J316 * 1000, SUBSTITUTE((SUBSTITUTE('Неочищенные данные'!J316, " ", "")), ",", ".") * 1000)</f>
        <v>196039809000</v>
      </c>
      <c r="L296" s="31">
        <f>IF(ISNUMBER('Неочищенные данные'!K316), 'Неочищенные данные'!K316 * 1000, SUBSTITUTE((SUBSTITUTE('Неочищенные данные'!K316, " ", "")), ",", ".") * 1000)</f>
        <v>7837429000</v>
      </c>
      <c r="M296" s="31">
        <f>IF(ISNUMBER('Неочищенные данные'!L316), 'Неочищенные данные'!L316 * 1000, SUBSTITUTE((SUBSTITUTE('Неочищенные данные'!L316, " ", "")), ",", ".") * 1000)</f>
        <v>1527956000</v>
      </c>
      <c r="N296" s="31">
        <f>IF(ISNUMBER('Неочищенные данные'!M316), 'Неочищенные данные'!M316 * 1000, SUBSTITUTE((SUBSTITUTE('Неочищенные данные'!M316, " ", "")), ",", ".") * 1000)</f>
        <v>8002590000</v>
      </c>
      <c r="O296" s="31">
        <f>IF(ISNUMBER('Неочищенные данные'!N316), 'Неочищенные данные'!N316 * 1000, SUBSTITUTE((SUBSTITUTE('Неочищенные данные'!N316, " ", "")), ",", ".") * 1000)</f>
        <v>5359693000</v>
      </c>
      <c r="P296" s="1">
        <f>VLOOKUP(YEAR(B296), 'ИПЦ ГКС'!$B$5:$D$34, 3, TRUE)</f>
        <v>2.51</v>
      </c>
      <c r="Q296" s="32">
        <f>VLOOKUP(B296, RUONIA!A314:B2779, 2, FALSE)</f>
        <v>7.54</v>
      </c>
      <c r="R296" s="1">
        <f>VLOOKUP(B296, Treasury!$D$1:$G$3498, 2, FALSE)</f>
        <v>1.91</v>
      </c>
      <c r="S296" s="1">
        <f>VLOOKUP(B296, Treasury!$D$1:$G$3498, 3, FALSE)</f>
        <v>2.26</v>
      </c>
      <c r="T296" s="1">
        <f>VLOOKUP(B296, Treasury!$D$1:$G$3498, 4, FALSE)</f>
        <v>2.48</v>
      </c>
      <c r="U296" s="1">
        <f>VLOOKUP(B296, 'OFZ Yield'!$A:$M, 5, FALSE)</f>
        <v>6.83</v>
      </c>
      <c r="V296" s="1">
        <f>VLOOKUP(B296, 'OFZ Yield'!$A:$M, 7, FALSE)</f>
        <v>6.99</v>
      </c>
      <c r="W296" s="1">
        <f>VLOOKUP(B296, 'OFZ Yield'!$A:$M, 9, FALSE)</f>
        <v>7.34</v>
      </c>
      <c r="X296" s="1" t="str">
        <f>VLOOKUP(B296, IMOEX!$A$1:$B$3284, 2, FALSE)</f>
        <v>2.102,94</v>
      </c>
      <c r="Y296" s="1">
        <f t="shared" ref="Y296:Y297" si="40">M296 / L296</f>
        <v>0.1949562797</v>
      </c>
      <c r="Z296" s="1">
        <f t="shared" ref="Z296:Z297" si="41">J296 / L296</f>
        <v>25.09695629</v>
      </c>
      <c r="AA296" s="1">
        <f>IFNA(VLOOKUP(A296, 'Неочищенные данные'!A316:AI750, 35, False), 0)</f>
        <v>1</v>
      </c>
      <c r="AB296" s="1">
        <f t="shared" ref="AB296:AB297" si="42">IF(NOT(H296 = 0), 1, 0)</f>
        <v>1</v>
      </c>
    </row>
    <row r="297" ht="15.75" customHeight="1">
      <c r="A297" s="29" t="s">
        <v>203</v>
      </c>
      <c r="B297" s="33">
        <v>42956.0</v>
      </c>
      <c r="C297" s="29" t="s">
        <v>204</v>
      </c>
      <c r="D297" s="29">
        <f>IFNA(VLOOKUP(C297, 'Рейтинг'!$A$2:$C$22, 3, FALSE), VLOOKUP(C297, 'Рейтинг'!$B$2:$C$22, 2, FALSE))</f>
        <v>0.0113</v>
      </c>
      <c r="E297" s="31">
        <f>IF(ISNUMBER('Неочищенные данные'!D318), 'Неочищенные данные'!D318 * 1000, SUBSTITUTE((SUBSTITUTE('Неочищенные данные'!D318, " ", "")), ",", ".") * 1000)</f>
        <v>4359885000</v>
      </c>
      <c r="F297" s="31">
        <f>IF(ISNUMBER('Неочищенные данные'!E318), 'Неочищенные данные'!E318 * 1000, SUBSTITUTE((SUBSTITUTE('Неочищенные данные'!E318, " ", "")), ",", ".") * 1000)</f>
        <v>184399262000</v>
      </c>
      <c r="G297" s="46">
        <f>206144905*1000</f>
        <v>206144905000</v>
      </c>
      <c r="H297" s="31">
        <f>IF(ISNUMBER('Неочищенные данные'!G318), 'Неочищенные данные'!G318 * 1000, SUBSTITUTE((SUBSTITUTE('Неочищенные данные'!G318, " ", "")), ",", ".") * 1000)</f>
        <v>235439000</v>
      </c>
      <c r="I297" s="31">
        <f>IF(ISNUMBER('Неочищенные данные'!H318), 'Неочищенные данные'!H318 * 1000, SUBSTITUTE((SUBSTITUTE('Неочищенные данные'!H318, " ", "")), ",", ".") * 1000)</f>
        <v>98000</v>
      </c>
      <c r="J297" s="31">
        <f>IF(ISNUMBER('Неочищенные данные'!I318), 'Неочищенные данные'!I318 * 1000, SUBSTITUTE((SUBSTITUTE('Неочищенные данные'!I318, " ", "")), ",", ".") * 1000)</f>
        <v>192972958000</v>
      </c>
      <c r="K297" s="31">
        <f>IF(ISNUMBER('Неочищенные данные'!J318), 'Неочищенные данные'!J318 * 1000, SUBSTITUTE((SUBSTITUTE('Неочищенные данные'!J318, " ", "")), ",", ".") * 1000)</f>
        <v>192912783000</v>
      </c>
      <c r="L297" s="31">
        <f>IF(ISNUMBER('Неочищенные данные'!K318), 'Неочищенные данные'!K318 * 1000, SUBSTITUTE((SUBSTITUTE('Неочищенные данные'!K318, " ", "")), ",", ".") * 1000)</f>
        <v>13171947000</v>
      </c>
      <c r="M297" s="31">
        <f>IF(ISNUMBER('Неочищенные данные'!L318), 'Неочищенные данные'!L318 * 1000, SUBSTITUTE((SUBSTITUTE('Неочищенные данные'!L318, " ", "")), ",", ".") * 1000)</f>
        <v>6862362000</v>
      </c>
      <c r="N297" s="31">
        <f>IF(ISNUMBER('Неочищенные данные'!M318), 'Неочищенные данные'!M318 * 1000, SUBSTITUTE((SUBSTITUTE('Неочищенные данные'!M318, " ", "")), ",", ".") * 1000)</f>
        <v>7166874000</v>
      </c>
      <c r="O297" s="31">
        <f>IF(ISNUMBER('Неочищенные данные'!N318), 'Неочищенные данные'!N318 * 1000, SUBSTITUTE((SUBSTITUTE('Неочищенные данные'!N318, " ", "")), ",", ".") * 1000)</f>
        <v>3719192000</v>
      </c>
      <c r="P297" s="1">
        <f>VLOOKUP(YEAR(B297), 'ИПЦ ГКС'!$B$5:$D$34, 3, TRUE)</f>
        <v>2.51</v>
      </c>
      <c r="Q297" s="32">
        <f>VLOOKUP(B297, RUONIA!A316:B2781, 2, FALSE)</f>
        <v>8.63</v>
      </c>
      <c r="R297" s="1">
        <f>VLOOKUP(B297, Treasury!$D$1:$G$3498, 2, FALSE)</f>
        <v>1.33</v>
      </c>
      <c r="S297" s="1">
        <f>VLOOKUP(B297, Treasury!$D$1:$G$3498, 3, FALSE)</f>
        <v>1.81</v>
      </c>
      <c r="T297" s="1">
        <f>VLOOKUP(B297, Treasury!$D$1:$G$3498, 4, FALSE)</f>
        <v>2.24</v>
      </c>
      <c r="U297" s="1">
        <f>VLOOKUP(B297, 'OFZ Yield'!$A:$M, 5, FALSE)</f>
        <v>7.95</v>
      </c>
      <c r="V297" s="1">
        <f>VLOOKUP(B297, 'OFZ Yield'!$A:$M, 7, FALSE)</f>
        <v>7.96</v>
      </c>
      <c r="W297" s="1">
        <f>VLOOKUP(B297, 'OFZ Yield'!$A:$M, 9, FALSE)</f>
        <v>7.82</v>
      </c>
      <c r="X297" s="1" t="str">
        <f>VLOOKUP(B297, IMOEX!$A$1:$B$3284, 2, FALSE)</f>
        <v>1.975,91</v>
      </c>
      <c r="Y297" s="1">
        <f t="shared" si="40"/>
        <v>0.5209831166</v>
      </c>
      <c r="Z297" s="1">
        <f t="shared" si="41"/>
        <v>14.6502987</v>
      </c>
      <c r="AA297" s="1">
        <f>IFNA(VLOOKUP(A297, 'Неочищенные данные'!A318:AI752, 35, False), 0)</f>
        <v>1</v>
      </c>
      <c r="AB297" s="1">
        <f t="shared" si="42"/>
        <v>1</v>
      </c>
    </row>
    <row r="298" ht="15.75" hidden="1" customHeight="1">
      <c r="A298" s="29" t="s">
        <v>203</v>
      </c>
      <c r="B298" s="44">
        <v>42748.0</v>
      </c>
      <c r="C298" s="29" t="s">
        <v>36</v>
      </c>
      <c r="D298" s="29"/>
      <c r="E298" s="31">
        <f>IF(ISNUMBER('Неочищенные данные'!D319), 'Неочищенные данные'!D319 * 1000, SUBSTITUTE((SUBSTITUTE('Неочищенные данные'!D319, " ", "")), ",", ".") * 1000)</f>
        <v>0</v>
      </c>
      <c r="F298" s="31">
        <f>IF(ISNUMBER('Неочищенные данные'!E319), 'Неочищенные данные'!E319 * 1000, SUBSTITUTE((SUBSTITUTE('Неочищенные данные'!E319, " ", "")), ",", ".") * 1000)</f>
        <v>0</v>
      </c>
      <c r="G298" s="31">
        <f>IF(ISNUMBER('Неочищенные данные'!F319), 'Неочищенные данные'!F319 * 1000, SUBSTITUTE((SUBSTITUTE('Неочищенные данные'!F319, " ", "")), ",", ".") * 1000)</f>
        <v>0</v>
      </c>
      <c r="H298" s="31">
        <f>IF(ISNUMBER('Неочищенные данные'!G319), 'Неочищенные данные'!G319 * 1000, SUBSTITUTE((SUBSTITUTE('Неочищенные данные'!G319, " ", "")), ",", ".") * 1000)</f>
        <v>0</v>
      </c>
      <c r="I298" s="31">
        <f>IF(ISNUMBER('Неочищенные данные'!H319), 'Неочищенные данные'!H319 * 1000, SUBSTITUTE((SUBSTITUTE('Неочищенные данные'!H319, " ", "")), ",", ".") * 1000)</f>
        <v>0</v>
      </c>
      <c r="J298" s="31">
        <f>IF(ISNUMBER('Неочищенные данные'!I319), 'Неочищенные данные'!I319 * 1000, SUBSTITUTE((SUBSTITUTE('Неочищенные данные'!I319, " ", "")), ",", ".") * 1000)</f>
        <v>0</v>
      </c>
      <c r="K298" s="31">
        <f>IF(ISNUMBER('Неочищенные данные'!J319), 'Неочищенные данные'!J319 * 1000, SUBSTITUTE((SUBSTITUTE('Неочищенные данные'!J319, " ", "")), ",", ".") * 1000)</f>
        <v>0</v>
      </c>
      <c r="L298" s="31">
        <f>IF(ISNUMBER('Неочищенные данные'!K319), 'Неочищенные данные'!K319 * 1000, SUBSTITUTE((SUBSTITUTE('Неочищенные данные'!K319, " ", "")), ",", ".") * 1000)</f>
        <v>0</v>
      </c>
      <c r="M298" s="31">
        <f>IF(ISNUMBER('Неочищенные данные'!L319), 'Неочищенные данные'!L319 * 1000, SUBSTITUTE((SUBSTITUTE('Неочищенные данные'!L319, " ", "")), ",", ".") * 1000)</f>
        <v>0</v>
      </c>
      <c r="N298" s="31">
        <f>IF(ISNUMBER('Неочищенные данные'!M319), 'Неочищенные данные'!M319 * 1000, SUBSTITUTE((SUBSTITUTE('Неочищенные данные'!M319, " ", "")), ",", ".") * 1000)</f>
        <v>0</v>
      </c>
      <c r="O298" s="31">
        <f>IF(ISNUMBER('Неочищенные данные'!N319), 'Неочищенные данные'!N319 * 1000, SUBSTITUTE((SUBSTITUTE('Неочищенные данные'!N319, " ", "")), ",", ".") * 1000)</f>
        <v>0</v>
      </c>
    </row>
    <row r="299" ht="15.75" customHeight="1">
      <c r="A299" s="29" t="s">
        <v>203</v>
      </c>
      <c r="B299" s="33">
        <v>42591.0</v>
      </c>
      <c r="C299" s="29" t="s">
        <v>36</v>
      </c>
      <c r="D299" s="29">
        <f>IFNA(VLOOKUP(C299, 'Рейтинг'!$A$2:$C$22, 3, FALSE), VLOOKUP(C299, 'Рейтинг'!$B$2:$C$22, 2, FALSE))</f>
        <v>0</v>
      </c>
      <c r="E299" s="31">
        <f>IF(ISNUMBER('Неочищенные данные'!D320), 'Неочищенные данные'!D320 * 1000, SUBSTITUTE((SUBSTITUTE('Неочищенные данные'!D320, " ", "")), ",", ".") * 1000)</f>
        <v>22005908000</v>
      </c>
      <c r="F299" s="31">
        <f>IF(ISNUMBER('Неочищенные данные'!E320), 'Неочищенные данные'!E320 * 1000, SUBSTITUTE((SUBSTITUTE('Неочищенные данные'!E320, " ", "")), ",", ".") * 1000)</f>
        <v>171050134000</v>
      </c>
      <c r="G299" s="31">
        <f>IF(ISNUMBER('Неочищенные данные'!F320), 'Неочищенные данные'!F320 * 1000, SUBSTITUTE((SUBSTITUTE('Неочищенные данные'!F320, " ", "")), ",", ".") * 1000)</f>
        <v>195556512000</v>
      </c>
      <c r="H299" s="31">
        <f>IF(ISNUMBER('Неочищенные данные'!G320), 'Неочищенные данные'!G320 * 1000, SUBSTITUTE((SUBSTITUTE('Неочищенные данные'!G320, " ", "")), ",", ".") * 1000)</f>
        <v>0</v>
      </c>
      <c r="I299" s="31">
        <f>IF(ISNUMBER('Неочищенные данные'!H320), 'Неочищенные данные'!H320 * 1000, SUBSTITUTE((SUBSTITUTE('Неочищенные данные'!H320, " ", "")), ",", ".") * 1000)</f>
        <v>70196000</v>
      </c>
      <c r="J299" s="31">
        <f>IF(ISNUMBER('Неочищенные данные'!I320), 'Неочищенные данные'!I320 * 1000, SUBSTITUTE((SUBSTITUTE('Неочищенные данные'!I320, " ", "")), ",", ".") * 1000)</f>
        <v>191732417000</v>
      </c>
      <c r="K299" s="31">
        <f>IF(ISNUMBER('Неочищенные данные'!J320), 'Неочищенные данные'!J320 * 1000, SUBSTITUTE((SUBSTITUTE('Неочищенные данные'!J320, " ", "")), ",", ".") * 1000)</f>
        <v>191652619000</v>
      </c>
      <c r="L299" s="31">
        <f>IF(ISNUMBER('Неочищенные данные'!K320), 'Неочищенные данные'!K320 * 1000, SUBSTITUTE((SUBSTITUTE('Неочищенные данные'!K320, " ", "")), ",", ".") * 1000)</f>
        <v>3824095000</v>
      </c>
      <c r="M299" s="31">
        <f>IF(ISNUMBER('Неочищенные данные'!L320), 'Неочищенные данные'!L320 * 1000, SUBSTITUTE((SUBSTITUTE('Неочищенные данные'!L320, " ", "")), ",", ".") * 1000)</f>
        <v>5241270000</v>
      </c>
      <c r="N299" s="31">
        <f>IF(ISNUMBER('Неочищенные данные'!M320), 'Неочищенные данные'!M320 * 1000, SUBSTITUTE((SUBSTITUTE('Неочищенные данные'!M320, " ", "")), ",", ".") * 1000)</f>
        <v>0</v>
      </c>
      <c r="O299" s="31">
        <f>IF(ISNUMBER('Неочищенные данные'!N320), 'Неочищенные данные'!N320 * 1000, SUBSTITUTE((SUBSTITUTE('Неочищенные данные'!N320, " ", "")), ",", ".") * 1000)</f>
        <v>0</v>
      </c>
      <c r="P299" s="1">
        <f>VLOOKUP(YEAR(B299), 'ИПЦ ГКС'!$B$5:$D$34, 3, TRUE)</f>
        <v>5.39</v>
      </c>
      <c r="Q299" s="32">
        <f>VLOOKUP(B299, RUONIA!A318:B2783, 2, FALSE)</f>
        <v>10.39</v>
      </c>
      <c r="R299" s="1">
        <f>VLOOKUP(B299, Treasury!$D$1:$G$3498, 2, FALSE)</f>
        <v>0.71</v>
      </c>
      <c r="S299" s="1">
        <f>VLOOKUP(B299, Treasury!$D$1:$G$3498, 3, FALSE)</f>
        <v>1.11</v>
      </c>
      <c r="T299" s="1">
        <f>VLOOKUP(B299, Treasury!$D$1:$G$3498, 4, FALSE)</f>
        <v>1.55</v>
      </c>
      <c r="U299" s="1">
        <f>VLOOKUP(B299, 'OFZ Yield'!$A:$M, 5, FALSE)</f>
        <v>9.31</v>
      </c>
      <c r="V299" s="1">
        <f>VLOOKUP(B299, 'OFZ Yield'!$A:$M, 7, FALSE)</f>
        <v>8.9</v>
      </c>
      <c r="W299" s="1">
        <f>VLOOKUP(B299, 'OFZ Yield'!$A:$M, 9, FALSE)</f>
        <v>8.34</v>
      </c>
      <c r="X299" s="1" t="str">
        <f>VLOOKUP(B299, IMOEX!$A$1:$B$3284, 2, FALSE)</f>
        <v>1.956,42</v>
      </c>
      <c r="Y299" s="1">
        <f t="shared" ref="Y299:Y301" si="43">M299 / L299</f>
        <v>1.37059095</v>
      </c>
      <c r="Z299" s="1">
        <f t="shared" ref="Z299:Z301" si="44">J299 / L299</f>
        <v>50.1379848</v>
      </c>
      <c r="AA299" s="1">
        <f>IFNA(VLOOKUP(A299, 'Неочищенные данные'!A320:AI754, 35, False), 0)</f>
        <v>1</v>
      </c>
      <c r="AB299" s="1">
        <f t="shared" ref="AB299:AB301" si="45">IF(NOT(H299 = 0), 1, 0)</f>
        <v>0</v>
      </c>
    </row>
    <row r="300" ht="15.75" customHeight="1">
      <c r="A300" s="29" t="s">
        <v>203</v>
      </c>
      <c r="B300" s="33">
        <v>42131.0</v>
      </c>
      <c r="C300" s="29" t="s">
        <v>36</v>
      </c>
      <c r="D300" s="29">
        <f>IFNA(VLOOKUP(C300, 'Рейтинг'!$A$2:$C$22, 3, FALSE), VLOOKUP(C300, 'Рейтинг'!$B$2:$C$22, 2, FALSE))</f>
        <v>0</v>
      </c>
      <c r="E300" s="31">
        <f>IF(ISNUMBER('Неочищенные данные'!D321), 'Неочищенные данные'!D321 * 1000, SUBSTITUTE((SUBSTITUTE('Неочищенные данные'!D321, " ", "")), ",", ".") * 1000)</f>
        <v>90281000</v>
      </c>
      <c r="F300" s="31">
        <f>IF(ISNUMBER('Неочищенные данные'!E321), 'Неочищенные данные'!E321 * 1000, SUBSTITUTE((SUBSTITUTE('Неочищенные данные'!E321, " ", "")), ",", ".") * 1000)</f>
        <v>19337060000</v>
      </c>
      <c r="G300" s="31">
        <f>IF(ISNUMBER('Неочищенные данные'!F321), 'Неочищенные данные'!F321 * 1000, SUBSTITUTE((SUBSTITUTE('Неочищенные данные'!F321, " ", "")), ",", ".") * 1000)</f>
        <v>20063576000</v>
      </c>
      <c r="H300" s="31">
        <f>IF(ISNUMBER('Неочищенные данные'!G321), 'Неочищенные данные'!G321 * 1000, SUBSTITUTE((SUBSTITUTE('Неочищенные данные'!G321, " ", "")), ",", ".") * 1000)</f>
        <v>0</v>
      </c>
      <c r="I300" s="31">
        <f>IF(ISNUMBER('Неочищенные данные'!H321), 'Неочищенные данные'!H321 * 1000, SUBSTITUTE((SUBSTITUTE('Неочищенные данные'!H321, " ", "")), ",", ".") * 1000)</f>
        <v>22424000</v>
      </c>
      <c r="J300" s="31">
        <f>IF(ISNUMBER('Неочищенные данные'!I321), 'Неочищенные данные'!I321 * 1000, SUBSTITUTE((SUBSTITUTE('Неочищенные данные'!I321, " ", "")), ",", ".") * 1000)</f>
        <v>19693403000</v>
      </c>
      <c r="K300" s="31">
        <f>IF(ISNUMBER('Неочищенные данные'!J321), 'Неочищенные данные'!J321 * 1000, SUBSTITUTE((SUBSTITUTE('Неочищенные данные'!J321, " ", "")), ",", ".") * 1000)</f>
        <v>19666983000</v>
      </c>
      <c r="L300" s="31">
        <f>IF(ISNUMBER('Неочищенные данные'!K321), 'Неочищенные данные'!K321 * 1000, SUBSTITUTE((SUBSTITUTE('Неочищенные данные'!K321, " ", "")), ",", ".") * 1000)</f>
        <v>370173000</v>
      </c>
      <c r="M300" s="31">
        <f>IF(ISNUMBER('Неочищенные данные'!L321), 'Неочищенные данные'!L321 * 1000, SUBSTITUTE((SUBSTITUTE('Неочищенные данные'!L321, " ", "")), ",", ".") * 1000)</f>
        <v>3335732000</v>
      </c>
      <c r="N300" s="31">
        <f>IF(ISNUMBER('Неочищенные данные'!M321), 'Неочищенные данные'!M321 * 1000, SUBSTITUTE((SUBSTITUTE('Неочищенные данные'!M321, " ", "")), ",", ".") * 1000)</f>
        <v>0</v>
      </c>
      <c r="O300" s="31">
        <f>IF(ISNUMBER('Неочищенные данные'!N321), 'Неочищенные данные'!N321 * 1000, SUBSTITUTE((SUBSTITUTE('Неочищенные данные'!N321, " ", "")), ",", ".") * 1000)</f>
        <v>0</v>
      </c>
      <c r="P300" s="1">
        <f>VLOOKUP(YEAR(B300), 'ИПЦ ГКС'!$B$5:$D$34, 3, TRUE)</f>
        <v>12.91</v>
      </c>
      <c r="Q300" s="32">
        <f>VLOOKUP(B300, RUONIA!A319:B2784, 2, FALSE)</f>
        <v>12.21</v>
      </c>
      <c r="R300" s="1">
        <f>VLOOKUP(B300, Treasury!$D$1:$G$3498, 2, FALSE)</f>
        <v>0.63</v>
      </c>
      <c r="S300" s="1">
        <f>VLOOKUP(B300, Treasury!$D$1:$G$3498, 3, FALSE)</f>
        <v>1.55</v>
      </c>
      <c r="T300" s="1">
        <f>VLOOKUP(B300, Treasury!$D$1:$G$3498, 4, FALSE)</f>
        <v>2.18</v>
      </c>
      <c r="U300" s="1">
        <f>VLOOKUP(B300, 'OFZ Yield'!$A:$M, 5, FALSE)</f>
        <v>10.34</v>
      </c>
      <c r="V300" s="1">
        <f>VLOOKUP(B300, 'OFZ Yield'!$A:$M, 7, FALSE)</f>
        <v>10.62</v>
      </c>
      <c r="W300" s="1">
        <f>VLOOKUP(B300, 'OFZ Yield'!$A:$M, 9, FALSE)</f>
        <v>10.55</v>
      </c>
      <c r="X300" s="1" t="str">
        <f>VLOOKUP(B300, IMOEX!$A$1:$B$3284, 2, FALSE)</f>
        <v>1.686,98</v>
      </c>
      <c r="Y300" s="1">
        <f t="shared" si="43"/>
        <v>9.01127851</v>
      </c>
      <c r="Z300" s="1">
        <f t="shared" si="44"/>
        <v>53.20053867</v>
      </c>
      <c r="AA300" s="1">
        <f>IFNA(VLOOKUP(A300, 'Неочищенные данные'!A321:AI755, 35, False), 0)</f>
        <v>1</v>
      </c>
      <c r="AB300" s="1">
        <f t="shared" si="45"/>
        <v>0</v>
      </c>
    </row>
    <row r="301" ht="15.75" customHeight="1">
      <c r="A301" s="29" t="s">
        <v>203</v>
      </c>
      <c r="B301" s="33">
        <v>41585.0</v>
      </c>
      <c r="C301" s="29" t="s">
        <v>36</v>
      </c>
      <c r="D301" s="29">
        <f>IFNA(VLOOKUP(C301, 'Рейтинг'!$A$2:$C$22, 3, FALSE), VLOOKUP(C301, 'Рейтинг'!$B$2:$C$22, 2, FALSE))</f>
        <v>0</v>
      </c>
      <c r="E301" s="31">
        <f>IF(ISNUMBER('Неочищенные данные'!D322), 'Неочищенные данные'!D322 * 1000, SUBSTITUTE((SUBSTITUTE('Неочищенные данные'!D322, " ", "")), ",", ".") * 1000)</f>
        <v>51670000</v>
      </c>
      <c r="F301" s="31">
        <f>IF(ISNUMBER('Неочищенные данные'!E322), 'Неочищенные данные'!E322 * 1000, SUBSTITUTE((SUBSTITUTE('Неочищенные данные'!E322, " ", "")), ",", ".") * 1000)</f>
        <v>18676457000</v>
      </c>
      <c r="G301" s="31">
        <f>IF(ISNUMBER('Неочищенные данные'!F322), 'Неочищенные данные'!F322 * 1000, SUBSTITUTE((SUBSTITUTE('Неочищенные данные'!F322, " ", "")), ",", ".") * 1000)</f>
        <v>19457803000</v>
      </c>
      <c r="H301" s="31">
        <f>IF(ISNUMBER('Неочищенные данные'!G322), 'Неочищенные данные'!G322 * 1000, SUBSTITUTE((SUBSTITUTE('Неочищенные данные'!G322, " ", "")), ",", ".") * 1000)</f>
        <v>0</v>
      </c>
      <c r="I301" s="31">
        <f>IF(ISNUMBER('Неочищенные данные'!H322), 'Неочищенные данные'!H322 * 1000, SUBSTITUTE((SUBSTITUTE('Неочищенные данные'!H322, " ", "")), ",", ".") * 1000)</f>
        <v>1105000</v>
      </c>
      <c r="J301" s="31">
        <f>IF(ISNUMBER('Неочищенные данные'!I322), 'Неочищенные данные'!I322 * 1000, SUBSTITUTE((SUBSTITUTE('Неочищенные данные'!I322, " ", "")), ",", ".") * 1000)</f>
        <v>19165148000</v>
      </c>
      <c r="K301" s="31">
        <f>IF(ISNUMBER('Неочищенные данные'!J322), 'Неочищенные данные'!J322 * 1000, SUBSTITUTE((SUBSTITUTE('Неочищенные данные'!J322, " ", "")), ",", ".") * 1000)</f>
        <v>19160305000</v>
      </c>
      <c r="L301" s="31">
        <f>IF(ISNUMBER('Неочищенные данные'!K322), 'Неочищенные данные'!K322 * 1000, SUBSTITUTE((SUBSTITUTE('Неочищенные данные'!K322, " ", "")), ",", ".") * 1000)</f>
        <v>292655000</v>
      </c>
      <c r="M301" s="31">
        <f>IF(ISNUMBER('Неочищенные данные'!L322), 'Неочищенные данные'!L322 * 1000, SUBSTITUTE((SUBSTITUTE('Неочищенные данные'!L322, " ", "")), ",", ".") * 1000)</f>
        <v>0</v>
      </c>
      <c r="N301" s="31">
        <f>IF(ISNUMBER('Неочищенные данные'!M322), 'Неочищенные данные'!M322 * 1000, SUBSTITUTE((SUBSTITUTE('Неочищенные данные'!M322, " ", "")), ",", ".") * 1000)</f>
        <v>0</v>
      </c>
      <c r="O301" s="31">
        <f>IF(ISNUMBER('Неочищенные данные'!N322), 'Неочищенные данные'!N322 * 1000, SUBSTITUTE((SUBSTITUTE('Неочищенные данные'!N322, " ", "")), ",", ".") * 1000)</f>
        <v>0</v>
      </c>
      <c r="P301" s="1">
        <f>VLOOKUP(YEAR(B301), 'ИПЦ ГКС'!$B$5:$D$34, 3, TRUE)</f>
        <v>6.47</v>
      </c>
      <c r="Q301" s="32">
        <f>VLOOKUP(B301, RUONIA!A320:B2785, 2, FALSE)</f>
        <v>6.24</v>
      </c>
      <c r="R301" s="1">
        <f>VLOOKUP(B301, Treasury!$D$1:$G$3498, 2, FALSE)</f>
        <v>0.29</v>
      </c>
      <c r="S301" s="1">
        <f>VLOOKUP(B301, Treasury!$D$1:$G$3498, 3, FALSE)</f>
        <v>1.31</v>
      </c>
      <c r="T301" s="1">
        <f>VLOOKUP(B301, Treasury!$D$1:$G$3498, 4, FALSE)</f>
        <v>2.63</v>
      </c>
      <c r="U301" s="1">
        <f>VLOOKUP(B301, 'OFZ Yield'!$A:$M, 5, FALSE)</f>
        <v>6.08</v>
      </c>
      <c r="V301" s="1">
        <f>VLOOKUP(B301, 'OFZ Yield'!$A:$M, 7, FALSE)</f>
        <v>6.45</v>
      </c>
      <c r="W301" s="1">
        <f>VLOOKUP(B301, 'OFZ Yield'!$A:$M, 9, FALSE)</f>
        <v>7.17</v>
      </c>
      <c r="X301" s="1" t="str">
        <f>VLOOKUP(B301, IMOEX!$A$1:$B$3284, 2, FALSE)</f>
        <v>1.509,25</v>
      </c>
      <c r="Y301" s="1">
        <f t="shared" si="43"/>
        <v>0</v>
      </c>
      <c r="Z301" s="1">
        <f t="shared" si="44"/>
        <v>65.4871709</v>
      </c>
      <c r="AA301" s="1">
        <f>IFNA(VLOOKUP(A301, 'Неочищенные данные'!A322:AI756, 35, False), 0)</f>
        <v>0</v>
      </c>
      <c r="AB301" s="1">
        <f t="shared" si="45"/>
        <v>0</v>
      </c>
    </row>
    <row r="302" ht="15.75" hidden="1" customHeight="1">
      <c r="A302" s="29" t="s">
        <v>203</v>
      </c>
      <c r="B302" s="44">
        <v>41079.0</v>
      </c>
      <c r="C302" s="29" t="s">
        <v>38</v>
      </c>
      <c r="D302" s="29"/>
      <c r="E302" s="31">
        <f>IF(ISNUMBER('Неочищенные данные'!D323), 'Неочищенные данные'!D323 * 1000, SUBSTITUTE((SUBSTITUTE('Неочищенные данные'!D323, " ", "")), ",", ".") * 1000)</f>
        <v>0</v>
      </c>
      <c r="F302" s="31">
        <f>IF(ISNUMBER('Неочищенные данные'!E323), 'Неочищенные данные'!E323 * 1000, SUBSTITUTE((SUBSTITUTE('Неочищенные данные'!E323, " ", "")), ",", ".") * 1000)</f>
        <v>0</v>
      </c>
      <c r="G302" s="31">
        <f>IF(ISNUMBER('Неочищенные данные'!F323), 'Неочищенные данные'!F323 * 1000, SUBSTITUTE((SUBSTITUTE('Неочищенные данные'!F323, " ", "")), ",", ".") * 1000)</f>
        <v>0</v>
      </c>
      <c r="H302" s="31">
        <f>IF(ISNUMBER('Неочищенные данные'!G323), 'Неочищенные данные'!G323 * 1000, SUBSTITUTE((SUBSTITUTE('Неочищенные данные'!G323, " ", "")), ",", ".") * 1000)</f>
        <v>0</v>
      </c>
      <c r="I302" s="31">
        <f>IF(ISNUMBER('Неочищенные данные'!H323), 'Неочищенные данные'!H323 * 1000, SUBSTITUTE((SUBSTITUTE('Неочищенные данные'!H323, " ", "")), ",", ".") * 1000)</f>
        <v>0</v>
      </c>
      <c r="J302" s="31">
        <f>IF(ISNUMBER('Неочищенные данные'!I323), 'Неочищенные данные'!I323 * 1000, SUBSTITUTE((SUBSTITUTE('Неочищенные данные'!I323, " ", "")), ",", ".") * 1000)</f>
        <v>0</v>
      </c>
      <c r="K302" s="31">
        <f>IF(ISNUMBER('Неочищенные данные'!J323), 'Неочищенные данные'!J323 * 1000, SUBSTITUTE((SUBSTITUTE('Неочищенные данные'!J323, " ", "")), ",", ".") * 1000)</f>
        <v>0</v>
      </c>
      <c r="L302" s="31">
        <f>IF(ISNUMBER('Неочищенные данные'!K323), 'Неочищенные данные'!K323 * 1000, SUBSTITUTE((SUBSTITUTE('Неочищенные данные'!K323, " ", "")), ",", ".") * 1000)</f>
        <v>0</v>
      </c>
      <c r="M302" s="31">
        <f>IF(ISNUMBER('Неочищенные данные'!L323), 'Неочищенные данные'!L323 * 1000, SUBSTITUTE((SUBSTITUTE('Неочищенные данные'!L323, " ", "")), ",", ".") * 1000)</f>
        <v>0</v>
      </c>
      <c r="N302" s="31">
        <f>IF(ISNUMBER('Неочищенные данные'!M323), 'Неочищенные данные'!M323 * 1000, SUBSTITUTE((SUBSTITUTE('Неочищенные данные'!M323, " ", "")), ",", ".") * 1000)</f>
        <v>0</v>
      </c>
      <c r="O302" s="31">
        <f>IF(ISNUMBER('Неочищенные данные'!N323), 'Неочищенные данные'!N323 * 1000, SUBSTITUTE((SUBSTITUTE('Неочищенные данные'!N323, " ", "")), ",", ".") * 1000)</f>
        <v>0</v>
      </c>
    </row>
    <row r="303" ht="15.75" hidden="1" customHeight="1">
      <c r="A303" s="29" t="s">
        <v>203</v>
      </c>
      <c r="B303" s="45">
        <v>40843.0</v>
      </c>
      <c r="C303" s="29" t="s">
        <v>38</v>
      </c>
      <c r="D303" s="29"/>
      <c r="E303" s="31">
        <f>IF(ISNUMBER('Неочищенные данные'!D324), 'Неочищенные данные'!D324 * 1000, SUBSTITUTE((SUBSTITUTE('Неочищенные данные'!D324, " ", "")), ",", ".") * 1000)</f>
        <v>0</v>
      </c>
      <c r="F303" s="31">
        <f>IF(ISNUMBER('Неочищенные данные'!E324), 'Неочищенные данные'!E324 * 1000, SUBSTITUTE((SUBSTITUTE('Неочищенные данные'!E324, " ", "")), ",", ".") * 1000)</f>
        <v>0</v>
      </c>
      <c r="G303" s="31">
        <f>IF(ISNUMBER('Неочищенные данные'!F324), 'Неочищенные данные'!F324 * 1000, SUBSTITUTE((SUBSTITUTE('Неочищенные данные'!F324, " ", "")), ",", ".") * 1000)</f>
        <v>0</v>
      </c>
      <c r="H303" s="31">
        <f>IF(ISNUMBER('Неочищенные данные'!G324), 'Неочищенные данные'!G324 * 1000, SUBSTITUTE((SUBSTITUTE('Неочищенные данные'!G324, " ", "")), ",", ".") * 1000)</f>
        <v>0</v>
      </c>
      <c r="I303" s="31">
        <f>IF(ISNUMBER('Неочищенные данные'!H324), 'Неочищенные данные'!H324 * 1000, SUBSTITUTE((SUBSTITUTE('Неочищенные данные'!H324, " ", "")), ",", ".") * 1000)</f>
        <v>0</v>
      </c>
      <c r="J303" s="31">
        <f>IF(ISNUMBER('Неочищенные данные'!I324), 'Неочищенные данные'!I324 * 1000, SUBSTITUTE((SUBSTITUTE('Неочищенные данные'!I324, " ", "")), ",", ".") * 1000)</f>
        <v>0</v>
      </c>
      <c r="K303" s="31">
        <f>IF(ISNUMBER('Неочищенные данные'!J324), 'Неочищенные данные'!J324 * 1000, SUBSTITUTE((SUBSTITUTE('Неочищенные данные'!J324, " ", "")), ",", ".") * 1000)</f>
        <v>0</v>
      </c>
      <c r="L303" s="31">
        <f>IF(ISNUMBER('Неочищенные данные'!K324), 'Неочищенные данные'!K324 * 1000, SUBSTITUTE((SUBSTITUTE('Неочищенные данные'!K324, " ", "")), ",", ".") * 1000)</f>
        <v>0</v>
      </c>
      <c r="M303" s="31">
        <f>IF(ISNUMBER('Неочищенные данные'!L324), 'Неочищенные данные'!L324 * 1000, SUBSTITUTE((SUBSTITUTE('Неочищенные данные'!L324, " ", "")), ",", ".") * 1000)</f>
        <v>0</v>
      </c>
      <c r="N303" s="31">
        <f>IF(ISNUMBER('Неочищенные данные'!M324), 'Неочищенные данные'!M324 * 1000, SUBSTITUTE((SUBSTITUTE('Неочищенные данные'!M324, " ", "")), ",", ".") * 1000)</f>
        <v>0</v>
      </c>
      <c r="O303" s="31">
        <f>IF(ISNUMBER('Неочищенные данные'!N324), 'Неочищенные данные'!N324 * 1000, SUBSTITUTE((SUBSTITUTE('Неочищенные данные'!N324, " ", "")), ",", ".") * 1000)</f>
        <v>0</v>
      </c>
    </row>
    <row r="304" ht="15.75" hidden="1" customHeight="1">
      <c r="A304" s="29" t="s">
        <v>203</v>
      </c>
      <c r="B304" s="45">
        <v>40834.0</v>
      </c>
      <c r="C304" s="29" t="s">
        <v>38</v>
      </c>
      <c r="D304" s="29"/>
      <c r="E304" s="31">
        <f>IF(ISNUMBER('Неочищенные данные'!D325), 'Неочищенные данные'!D325 * 1000, SUBSTITUTE((SUBSTITUTE('Неочищенные данные'!D325, " ", "")), ",", ".") * 1000)</f>
        <v>0</v>
      </c>
      <c r="F304" s="31">
        <f>IF(ISNUMBER('Неочищенные данные'!E325), 'Неочищенные данные'!E325 * 1000, SUBSTITUTE((SUBSTITUTE('Неочищенные данные'!E325, " ", "")), ",", ".") * 1000)</f>
        <v>0</v>
      </c>
      <c r="G304" s="31">
        <f>IF(ISNUMBER('Неочищенные данные'!F325), 'Неочищенные данные'!F325 * 1000, SUBSTITUTE((SUBSTITUTE('Неочищенные данные'!F325, " ", "")), ",", ".") * 1000)</f>
        <v>0</v>
      </c>
      <c r="H304" s="31">
        <f>IF(ISNUMBER('Неочищенные данные'!G325), 'Неочищенные данные'!G325 * 1000, SUBSTITUTE((SUBSTITUTE('Неочищенные данные'!G325, " ", "")), ",", ".") * 1000)</f>
        <v>0</v>
      </c>
      <c r="I304" s="31">
        <f>IF(ISNUMBER('Неочищенные данные'!H325), 'Неочищенные данные'!H325 * 1000, SUBSTITUTE((SUBSTITUTE('Неочищенные данные'!H325, " ", "")), ",", ".") * 1000)</f>
        <v>0</v>
      </c>
      <c r="J304" s="31">
        <f>IF(ISNUMBER('Неочищенные данные'!I325), 'Неочищенные данные'!I325 * 1000, SUBSTITUTE((SUBSTITUTE('Неочищенные данные'!I325, " ", "")), ",", ".") * 1000)</f>
        <v>0</v>
      </c>
      <c r="K304" s="31">
        <f>IF(ISNUMBER('Неочищенные данные'!J325), 'Неочищенные данные'!J325 * 1000, SUBSTITUTE((SUBSTITUTE('Неочищенные данные'!J325, " ", "")), ",", ".") * 1000)</f>
        <v>0</v>
      </c>
      <c r="L304" s="31">
        <f>IF(ISNUMBER('Неочищенные данные'!K325), 'Неочищенные данные'!K325 * 1000, SUBSTITUTE((SUBSTITUTE('Неочищенные данные'!K325, " ", "")), ",", ".") * 1000)</f>
        <v>0</v>
      </c>
      <c r="M304" s="31">
        <f>IF(ISNUMBER('Неочищенные данные'!L325), 'Неочищенные данные'!L325 * 1000, SUBSTITUTE((SUBSTITUTE('Неочищенные данные'!L325, " ", "")), ",", ".") * 1000)</f>
        <v>0</v>
      </c>
      <c r="N304" s="31">
        <f>IF(ISNUMBER('Неочищенные данные'!M325), 'Неочищенные данные'!M325 * 1000, SUBSTITUTE((SUBSTITUTE('Неочищенные данные'!M325, " ", "")), ",", ".") * 1000)</f>
        <v>0</v>
      </c>
      <c r="O304" s="31">
        <f>IF(ISNUMBER('Неочищенные данные'!N325), 'Неочищенные данные'!N325 * 1000, SUBSTITUTE((SUBSTITUTE('Неочищенные данные'!N325, " ", "")), ",", ".") * 1000)</f>
        <v>0</v>
      </c>
    </row>
    <row r="305" ht="15.75" hidden="1" customHeight="1">
      <c r="A305" s="29" t="s">
        <v>203</v>
      </c>
      <c r="B305" s="44">
        <v>40659.0</v>
      </c>
      <c r="C305" s="29" t="s">
        <v>38</v>
      </c>
      <c r="D305" s="29"/>
      <c r="E305" s="31">
        <f>IF(ISNUMBER('Неочищенные данные'!D326), 'Неочищенные данные'!D326 * 1000, SUBSTITUTE((SUBSTITUTE('Неочищенные данные'!D326, " ", "")), ",", ".") * 1000)</f>
        <v>0</v>
      </c>
      <c r="F305" s="31">
        <f>IF(ISNUMBER('Неочищенные данные'!E326), 'Неочищенные данные'!E326 * 1000, SUBSTITUTE((SUBSTITUTE('Неочищенные данные'!E326, " ", "")), ",", ".") * 1000)</f>
        <v>0</v>
      </c>
      <c r="G305" s="31">
        <f>IF(ISNUMBER('Неочищенные данные'!F326), 'Неочищенные данные'!F326 * 1000, SUBSTITUTE((SUBSTITUTE('Неочищенные данные'!F326, " ", "")), ",", ".") * 1000)</f>
        <v>0</v>
      </c>
      <c r="H305" s="31">
        <f>IF(ISNUMBER('Неочищенные данные'!G326), 'Неочищенные данные'!G326 * 1000, SUBSTITUTE((SUBSTITUTE('Неочищенные данные'!G326, " ", "")), ",", ".") * 1000)</f>
        <v>0</v>
      </c>
      <c r="I305" s="31">
        <f>IF(ISNUMBER('Неочищенные данные'!H326), 'Неочищенные данные'!H326 * 1000, SUBSTITUTE((SUBSTITUTE('Неочищенные данные'!H326, " ", "")), ",", ".") * 1000)</f>
        <v>0</v>
      </c>
      <c r="J305" s="31">
        <f>IF(ISNUMBER('Неочищенные данные'!I326), 'Неочищенные данные'!I326 * 1000, SUBSTITUTE((SUBSTITUTE('Неочищенные данные'!I326, " ", "")), ",", ".") * 1000)</f>
        <v>0</v>
      </c>
      <c r="K305" s="31">
        <f>IF(ISNUMBER('Неочищенные данные'!J326), 'Неочищенные данные'!J326 * 1000, SUBSTITUTE((SUBSTITUTE('Неочищенные данные'!J326, " ", "")), ",", ".") * 1000)</f>
        <v>0</v>
      </c>
      <c r="L305" s="31">
        <f>IF(ISNUMBER('Неочищенные данные'!K326), 'Неочищенные данные'!K326 * 1000, SUBSTITUTE((SUBSTITUTE('Неочищенные данные'!K326, " ", "")), ",", ".") * 1000)</f>
        <v>0</v>
      </c>
      <c r="M305" s="31">
        <f>IF(ISNUMBER('Неочищенные данные'!L326), 'Неочищенные данные'!L326 * 1000, SUBSTITUTE((SUBSTITUTE('Неочищенные данные'!L326, " ", "")), ",", ".") * 1000)</f>
        <v>0</v>
      </c>
      <c r="N305" s="31">
        <f>IF(ISNUMBER('Неочищенные данные'!M326), 'Неочищенные данные'!M326 * 1000, SUBSTITUTE((SUBSTITUTE('Неочищенные данные'!M326, " ", "")), ",", ".") * 1000)</f>
        <v>0</v>
      </c>
      <c r="O305" s="31">
        <f>IF(ISNUMBER('Неочищенные данные'!N326), 'Неочищенные данные'!N326 * 1000, SUBSTITUTE((SUBSTITUTE('Неочищенные данные'!N326, " ", "")), ",", ".") * 1000)</f>
        <v>0</v>
      </c>
    </row>
    <row r="306" ht="15.75" hidden="1" customHeight="1">
      <c r="A306" s="29" t="s">
        <v>203</v>
      </c>
      <c r="B306" s="45">
        <v>40147.0</v>
      </c>
      <c r="C306" s="29" t="s">
        <v>40</v>
      </c>
      <c r="D306" s="29"/>
      <c r="E306" s="31">
        <f>IF(ISNUMBER('Неочищенные данные'!D327), 'Неочищенные данные'!D327 * 1000, SUBSTITUTE((SUBSTITUTE('Неочищенные данные'!D327, " ", "")), ",", ".") * 1000)</f>
        <v>0</v>
      </c>
      <c r="F306" s="31">
        <f>IF(ISNUMBER('Неочищенные данные'!E327), 'Неочищенные данные'!E327 * 1000, SUBSTITUTE((SUBSTITUTE('Неочищенные данные'!E327, " ", "")), ",", ".") * 1000)</f>
        <v>0</v>
      </c>
      <c r="G306" s="31">
        <f>IF(ISNUMBER('Неочищенные данные'!F327), 'Неочищенные данные'!F327 * 1000, SUBSTITUTE((SUBSTITUTE('Неочищенные данные'!F327, " ", "")), ",", ".") * 1000)</f>
        <v>0</v>
      </c>
      <c r="H306" s="31">
        <f>IF(ISNUMBER('Неочищенные данные'!G327), 'Неочищенные данные'!G327 * 1000, SUBSTITUTE((SUBSTITUTE('Неочищенные данные'!G327, " ", "")), ",", ".") * 1000)</f>
        <v>0</v>
      </c>
      <c r="I306" s="31">
        <f>IF(ISNUMBER('Неочищенные данные'!H327), 'Неочищенные данные'!H327 * 1000, SUBSTITUTE((SUBSTITUTE('Неочищенные данные'!H327, " ", "")), ",", ".") * 1000)</f>
        <v>0</v>
      </c>
      <c r="J306" s="31">
        <f>IF(ISNUMBER('Неочищенные данные'!I327), 'Неочищенные данные'!I327 * 1000, SUBSTITUTE((SUBSTITUTE('Неочищенные данные'!I327, " ", "")), ",", ".") * 1000)</f>
        <v>0</v>
      </c>
      <c r="K306" s="31">
        <f>IF(ISNUMBER('Неочищенные данные'!J327), 'Неочищенные данные'!J327 * 1000, SUBSTITUTE((SUBSTITUTE('Неочищенные данные'!J327, " ", "")), ",", ".") * 1000)</f>
        <v>0</v>
      </c>
      <c r="L306" s="31">
        <f>IF(ISNUMBER('Неочищенные данные'!K327), 'Неочищенные данные'!K327 * 1000, SUBSTITUTE((SUBSTITUTE('Неочищенные данные'!K327, " ", "")), ",", ".") * 1000)</f>
        <v>0</v>
      </c>
      <c r="M306" s="31">
        <f>IF(ISNUMBER('Неочищенные данные'!L327), 'Неочищенные данные'!L327 * 1000, SUBSTITUTE((SUBSTITUTE('Неочищенные данные'!L327, " ", "")), ",", ".") * 1000)</f>
        <v>0</v>
      </c>
      <c r="N306" s="31">
        <f>IF(ISNUMBER('Неочищенные данные'!M327), 'Неочищенные данные'!M327 * 1000, SUBSTITUTE((SUBSTITUTE('Неочищенные данные'!M327, " ", "")), ",", ".") * 1000)</f>
        <v>0</v>
      </c>
      <c r="O306" s="31">
        <f>IF(ISNUMBER('Неочищенные данные'!N327), 'Неочищенные данные'!N327 * 1000, SUBSTITUTE((SUBSTITUTE('Неочищенные данные'!N327, " ", "")), ",", ".") * 1000)</f>
        <v>0</v>
      </c>
    </row>
    <row r="307" ht="15.75" hidden="1" customHeight="1">
      <c r="A307" s="29" t="s">
        <v>203</v>
      </c>
      <c r="B307" s="45">
        <v>39768.0</v>
      </c>
      <c r="C307" s="29" t="s">
        <v>40</v>
      </c>
      <c r="D307" s="29"/>
      <c r="E307" s="31">
        <f>IF(ISNUMBER('Неочищенные данные'!D328), 'Неочищенные данные'!D328 * 1000, SUBSTITUTE((SUBSTITUTE('Неочищенные данные'!D328, " ", "")), ",", ".") * 1000)</f>
        <v>0</v>
      </c>
      <c r="F307" s="31">
        <f>IF(ISNUMBER('Неочищенные данные'!E328), 'Неочищенные данные'!E328 * 1000, SUBSTITUTE((SUBSTITUTE('Неочищенные данные'!E328, " ", "")), ",", ".") * 1000)</f>
        <v>0</v>
      </c>
      <c r="G307" s="31">
        <f>IF(ISNUMBER('Неочищенные данные'!F328), 'Неочищенные данные'!F328 * 1000, SUBSTITUTE((SUBSTITUTE('Неочищенные данные'!F328, " ", "")), ",", ".") * 1000)</f>
        <v>0</v>
      </c>
      <c r="H307" s="31">
        <f>IF(ISNUMBER('Неочищенные данные'!G328), 'Неочищенные данные'!G328 * 1000, SUBSTITUTE((SUBSTITUTE('Неочищенные данные'!G328, " ", "")), ",", ".") * 1000)</f>
        <v>0</v>
      </c>
      <c r="I307" s="31">
        <f>IF(ISNUMBER('Неочищенные данные'!H328), 'Неочищенные данные'!H328 * 1000, SUBSTITUTE((SUBSTITUTE('Неочищенные данные'!H328, " ", "")), ",", ".") * 1000)</f>
        <v>0</v>
      </c>
      <c r="J307" s="31">
        <f>IF(ISNUMBER('Неочищенные данные'!I328), 'Неочищенные данные'!I328 * 1000, SUBSTITUTE((SUBSTITUTE('Неочищенные данные'!I328, " ", "")), ",", ".") * 1000)</f>
        <v>0</v>
      </c>
      <c r="K307" s="31">
        <f>IF(ISNUMBER('Неочищенные данные'!J328), 'Неочищенные данные'!J328 * 1000, SUBSTITUTE((SUBSTITUTE('Неочищенные данные'!J328, " ", "")), ",", ".") * 1000)</f>
        <v>0</v>
      </c>
      <c r="L307" s="31">
        <f>IF(ISNUMBER('Неочищенные данные'!K328), 'Неочищенные данные'!K328 * 1000, SUBSTITUTE((SUBSTITUTE('Неочищенные данные'!K328, " ", "")), ",", ".") * 1000)</f>
        <v>0</v>
      </c>
      <c r="M307" s="31">
        <f>IF(ISNUMBER('Неочищенные данные'!L328), 'Неочищенные данные'!L328 * 1000, SUBSTITUTE((SUBSTITUTE('Неочищенные данные'!L328, " ", "")), ",", ".") * 1000)</f>
        <v>0</v>
      </c>
      <c r="N307" s="31">
        <f>IF(ISNUMBER('Неочищенные данные'!M328), 'Неочищенные данные'!M328 * 1000, SUBSTITUTE((SUBSTITUTE('Неочищенные данные'!M328, " ", "")), ",", ".") * 1000)</f>
        <v>0</v>
      </c>
      <c r="O307" s="31">
        <f>IF(ISNUMBER('Неочищенные данные'!N328), 'Неочищенные данные'!N328 * 1000, SUBSTITUTE((SUBSTITUTE('Неочищенные данные'!N328, " ", "")), ",", ".") * 1000)</f>
        <v>0</v>
      </c>
    </row>
    <row r="308" ht="15.75" hidden="1" customHeight="1">
      <c r="A308" s="29" t="s">
        <v>269</v>
      </c>
      <c r="B308" s="44">
        <v>43151.0</v>
      </c>
      <c r="C308" s="29" t="s">
        <v>240</v>
      </c>
      <c r="D308" s="29"/>
      <c r="E308" s="31">
        <f>IF(ISNUMBER('Неочищенные данные'!D329), 'Неочищенные данные'!D329 * 1000, SUBSTITUTE((SUBSTITUTE('Неочищенные данные'!D329, " ", "")), ",", ".") * 1000)</f>
        <v>0</v>
      </c>
      <c r="F308" s="31">
        <f>IF(ISNUMBER('Неочищенные данные'!E329), 'Неочищенные данные'!E329 * 1000, SUBSTITUTE((SUBSTITUTE('Неочищенные данные'!E329, " ", "")), ",", ".") * 1000)</f>
        <v>0</v>
      </c>
      <c r="G308" s="31">
        <f>IF(ISNUMBER('Неочищенные данные'!F329), 'Неочищенные данные'!F329 * 1000, SUBSTITUTE((SUBSTITUTE('Неочищенные данные'!F329, " ", "")), ",", ".") * 1000)</f>
        <v>0</v>
      </c>
      <c r="H308" s="31">
        <f>IF(ISNUMBER('Неочищенные данные'!G329), 'Неочищенные данные'!G329 * 1000, SUBSTITUTE((SUBSTITUTE('Неочищенные данные'!G329, " ", "")), ",", ".") * 1000)</f>
        <v>0</v>
      </c>
      <c r="I308" s="31">
        <f>IF(ISNUMBER('Неочищенные данные'!H329), 'Неочищенные данные'!H329 * 1000, SUBSTITUTE((SUBSTITUTE('Неочищенные данные'!H329, " ", "")), ",", ".") * 1000)</f>
        <v>0</v>
      </c>
      <c r="J308" s="31">
        <f>IF(ISNUMBER('Неочищенные данные'!I329), 'Неочищенные данные'!I329 * 1000, SUBSTITUTE((SUBSTITUTE('Неочищенные данные'!I329, " ", "")), ",", ".") * 1000)</f>
        <v>0</v>
      </c>
      <c r="K308" s="31">
        <f>IF(ISNUMBER('Неочищенные данные'!J329), 'Неочищенные данные'!J329 * 1000, SUBSTITUTE((SUBSTITUTE('Неочищенные данные'!J329, " ", "")), ",", ".") * 1000)</f>
        <v>0</v>
      </c>
      <c r="L308" s="31">
        <f>IF(ISNUMBER('Неочищенные данные'!K329), 'Неочищенные данные'!K329 * 1000, SUBSTITUTE((SUBSTITUTE('Неочищенные данные'!K329, " ", "")), ",", ".") * 1000)</f>
        <v>0</v>
      </c>
      <c r="M308" s="31">
        <f>IF(ISNUMBER('Неочищенные данные'!L329), 'Неочищенные данные'!L329 * 1000, SUBSTITUTE((SUBSTITUTE('Неочищенные данные'!L329, " ", "")), ",", ".") * 1000)</f>
        <v>0</v>
      </c>
      <c r="N308" s="31">
        <f>IF(ISNUMBER('Неочищенные данные'!M329), 'Неочищенные данные'!M329 * 1000, SUBSTITUTE((SUBSTITUTE('Неочищенные данные'!M329, " ", "")), ",", ".") * 1000)</f>
        <v>0</v>
      </c>
      <c r="O308" s="31">
        <f>IF(ISNUMBER('Неочищенные данные'!N329), 'Неочищенные данные'!N329 * 1000, SUBSTITUTE((SUBSTITUTE('Неочищенные данные'!N329, " ", "")), ",", ".") * 1000)</f>
        <v>0</v>
      </c>
    </row>
    <row r="309" ht="15.75" hidden="1" customHeight="1">
      <c r="A309" s="29" t="s">
        <v>269</v>
      </c>
      <c r="B309" s="45">
        <v>43035.0</v>
      </c>
      <c r="C309" s="29" t="s">
        <v>249</v>
      </c>
      <c r="D309" s="29"/>
      <c r="E309" s="31">
        <f>IF(ISNUMBER('Неочищенные данные'!D330), 'Неочищенные данные'!D330 * 1000, SUBSTITUTE((SUBSTITUTE('Неочищенные данные'!D330, " ", "")), ",", ".") * 1000)</f>
        <v>0</v>
      </c>
      <c r="F309" s="31">
        <f>IF(ISNUMBER('Неочищенные данные'!E330), 'Неочищенные данные'!E330 * 1000, SUBSTITUTE((SUBSTITUTE('Неочищенные данные'!E330, " ", "")), ",", ".") * 1000)</f>
        <v>0</v>
      </c>
      <c r="G309" s="31">
        <f>IF(ISNUMBER('Неочищенные данные'!F330), 'Неочищенные данные'!F330 * 1000, SUBSTITUTE((SUBSTITUTE('Неочищенные данные'!F330, " ", "")), ",", ".") * 1000)</f>
        <v>0</v>
      </c>
      <c r="H309" s="31">
        <f>IF(ISNUMBER('Неочищенные данные'!G330), 'Неочищенные данные'!G330 * 1000, SUBSTITUTE((SUBSTITUTE('Неочищенные данные'!G330, " ", "")), ",", ".") * 1000)</f>
        <v>0</v>
      </c>
      <c r="I309" s="31">
        <f>IF(ISNUMBER('Неочищенные данные'!H330), 'Неочищенные данные'!H330 * 1000, SUBSTITUTE((SUBSTITUTE('Неочищенные данные'!H330, " ", "")), ",", ".") * 1000)</f>
        <v>0</v>
      </c>
      <c r="J309" s="31">
        <f>IF(ISNUMBER('Неочищенные данные'!I330), 'Неочищенные данные'!I330 * 1000, SUBSTITUTE((SUBSTITUTE('Неочищенные данные'!I330, " ", "")), ",", ".") * 1000)</f>
        <v>0</v>
      </c>
      <c r="K309" s="31">
        <f>IF(ISNUMBER('Неочищенные данные'!J330), 'Неочищенные данные'!J330 * 1000, SUBSTITUTE((SUBSTITUTE('Неочищенные данные'!J330, " ", "")), ",", ".") * 1000)</f>
        <v>0</v>
      </c>
      <c r="L309" s="31">
        <f>IF(ISNUMBER('Неочищенные данные'!K330), 'Неочищенные данные'!K330 * 1000, SUBSTITUTE((SUBSTITUTE('Неочищенные данные'!K330, " ", "")), ",", ".") * 1000)</f>
        <v>0</v>
      </c>
      <c r="M309" s="31">
        <f>IF(ISNUMBER('Неочищенные данные'!L330), 'Неочищенные данные'!L330 * 1000, SUBSTITUTE((SUBSTITUTE('Неочищенные данные'!L330, " ", "")), ",", ".") * 1000)</f>
        <v>0</v>
      </c>
      <c r="N309" s="31">
        <f>IF(ISNUMBER('Неочищенные данные'!M330), 'Неочищенные данные'!M330 * 1000, SUBSTITUTE((SUBSTITUTE('Неочищенные данные'!M330, " ", "")), ",", ".") * 1000)</f>
        <v>0</v>
      </c>
      <c r="O309" s="31">
        <f>IF(ISNUMBER('Неочищенные данные'!N330), 'Неочищенные данные'!N330 * 1000, SUBSTITUTE((SUBSTITUTE('Неочищенные данные'!N330, " ", "")), ",", ".") * 1000)</f>
        <v>0</v>
      </c>
    </row>
    <row r="310" ht="15.75" hidden="1" customHeight="1">
      <c r="A310" s="29" t="s">
        <v>269</v>
      </c>
      <c r="B310" s="44">
        <v>42874.0</v>
      </c>
      <c r="C310" s="29" t="s">
        <v>249</v>
      </c>
      <c r="D310" s="29"/>
      <c r="E310" s="31">
        <f>IF(ISNUMBER('Неочищенные данные'!D331), 'Неочищенные данные'!D331 * 1000, SUBSTITUTE((SUBSTITUTE('Неочищенные данные'!D331, " ", "")), ",", ".") * 1000)</f>
        <v>0</v>
      </c>
      <c r="F310" s="31">
        <f>IF(ISNUMBER('Неочищенные данные'!E331), 'Неочищенные данные'!E331 * 1000, SUBSTITUTE((SUBSTITUTE('Неочищенные данные'!E331, " ", "")), ",", ".") * 1000)</f>
        <v>0</v>
      </c>
      <c r="G310" s="31">
        <f>IF(ISNUMBER('Неочищенные данные'!F331), 'Неочищенные данные'!F331 * 1000, SUBSTITUTE((SUBSTITUTE('Неочищенные данные'!F331, " ", "")), ",", ".") * 1000)</f>
        <v>0</v>
      </c>
      <c r="H310" s="31">
        <f>IF(ISNUMBER('Неочищенные данные'!G331), 'Неочищенные данные'!G331 * 1000, SUBSTITUTE((SUBSTITUTE('Неочищенные данные'!G331, " ", "")), ",", ".") * 1000)</f>
        <v>0</v>
      </c>
      <c r="I310" s="31">
        <f>IF(ISNUMBER('Неочищенные данные'!H331), 'Неочищенные данные'!H331 * 1000, SUBSTITUTE((SUBSTITUTE('Неочищенные данные'!H331, " ", "")), ",", ".") * 1000)</f>
        <v>0</v>
      </c>
      <c r="J310" s="31">
        <f>IF(ISNUMBER('Неочищенные данные'!I331), 'Неочищенные данные'!I331 * 1000, SUBSTITUTE((SUBSTITUTE('Неочищенные данные'!I331, " ", "")), ",", ".") * 1000)</f>
        <v>0</v>
      </c>
      <c r="K310" s="31">
        <f>IF(ISNUMBER('Неочищенные данные'!J331), 'Неочищенные данные'!J331 * 1000, SUBSTITUTE((SUBSTITUTE('Неочищенные данные'!J331, " ", "")), ",", ".") * 1000)</f>
        <v>0</v>
      </c>
      <c r="L310" s="31">
        <f>IF(ISNUMBER('Неочищенные данные'!K331), 'Неочищенные данные'!K331 * 1000, SUBSTITUTE((SUBSTITUTE('Неочищенные данные'!K331, " ", "")), ",", ".") * 1000)</f>
        <v>0</v>
      </c>
      <c r="M310" s="31">
        <f>IF(ISNUMBER('Неочищенные данные'!L331), 'Неочищенные данные'!L331 * 1000, SUBSTITUTE((SUBSTITUTE('Неочищенные данные'!L331, " ", "")), ",", ".") * 1000)</f>
        <v>0</v>
      </c>
      <c r="N310" s="31">
        <f>IF(ISNUMBER('Неочищенные данные'!M331), 'Неочищенные данные'!M331 * 1000, SUBSTITUTE((SUBSTITUTE('Неочищенные данные'!M331, " ", "")), ",", ".") * 1000)</f>
        <v>0</v>
      </c>
      <c r="O310" s="31">
        <f>IF(ISNUMBER('Неочищенные данные'!N331), 'Неочищенные данные'!N331 * 1000, SUBSTITUTE((SUBSTITUTE('Неочищенные данные'!N331, " ", "")), ",", ".") * 1000)</f>
        <v>0</v>
      </c>
    </row>
    <row r="311" ht="15.75" hidden="1" customHeight="1">
      <c r="A311" s="29" t="s">
        <v>269</v>
      </c>
      <c r="B311" s="44">
        <v>42510.0</v>
      </c>
      <c r="C311" s="29" t="s">
        <v>36</v>
      </c>
      <c r="D311" s="29"/>
      <c r="E311" s="31">
        <f>IF(ISNUMBER('Неочищенные данные'!D332), 'Неочищенные данные'!D332 * 1000, SUBSTITUTE((SUBSTITUTE('Неочищенные данные'!D332, " ", "")), ",", ".") * 1000)</f>
        <v>0</v>
      </c>
      <c r="F311" s="31">
        <f>IF(ISNUMBER('Неочищенные данные'!E332), 'Неочищенные данные'!E332 * 1000, SUBSTITUTE((SUBSTITUTE('Неочищенные данные'!E332, " ", "")), ",", ".") * 1000)</f>
        <v>0</v>
      </c>
      <c r="G311" s="31">
        <f>IF(ISNUMBER('Неочищенные данные'!F332), 'Неочищенные данные'!F332 * 1000, SUBSTITUTE((SUBSTITUTE('Неочищенные данные'!F332, " ", "")), ",", ".") * 1000)</f>
        <v>0</v>
      </c>
      <c r="H311" s="31">
        <f>IF(ISNUMBER('Неочищенные данные'!G332), 'Неочищенные данные'!G332 * 1000, SUBSTITUTE((SUBSTITUTE('Неочищенные данные'!G332, " ", "")), ",", ".") * 1000)</f>
        <v>0</v>
      </c>
      <c r="I311" s="31">
        <f>IF(ISNUMBER('Неочищенные данные'!H332), 'Неочищенные данные'!H332 * 1000, SUBSTITUTE((SUBSTITUTE('Неочищенные данные'!H332, " ", "")), ",", ".") * 1000)</f>
        <v>0</v>
      </c>
      <c r="J311" s="31">
        <f>IF(ISNUMBER('Неочищенные данные'!I332), 'Неочищенные данные'!I332 * 1000, SUBSTITUTE((SUBSTITUTE('Неочищенные данные'!I332, " ", "")), ",", ".") * 1000)</f>
        <v>0</v>
      </c>
      <c r="K311" s="31">
        <f>IF(ISNUMBER('Неочищенные данные'!J332), 'Неочищенные данные'!J332 * 1000, SUBSTITUTE((SUBSTITUTE('Неочищенные данные'!J332, " ", "")), ",", ".") * 1000)</f>
        <v>0</v>
      </c>
      <c r="L311" s="31">
        <f>IF(ISNUMBER('Неочищенные данные'!K332), 'Неочищенные данные'!K332 * 1000, SUBSTITUTE((SUBSTITUTE('Неочищенные данные'!K332, " ", "")), ",", ".") * 1000)</f>
        <v>0</v>
      </c>
      <c r="M311" s="31">
        <f>IF(ISNUMBER('Неочищенные данные'!L332), 'Неочищенные данные'!L332 * 1000, SUBSTITUTE((SUBSTITUTE('Неочищенные данные'!L332, " ", "")), ",", ".") * 1000)</f>
        <v>0</v>
      </c>
      <c r="N311" s="31">
        <f>IF(ISNUMBER('Неочищенные данные'!M332), 'Неочищенные данные'!M332 * 1000, SUBSTITUTE((SUBSTITUTE('Неочищенные данные'!M332, " ", "")), ",", ".") * 1000)</f>
        <v>0</v>
      </c>
      <c r="O311" s="31">
        <f>IF(ISNUMBER('Неочищенные данные'!N332), 'Неочищенные данные'!N332 * 1000, SUBSTITUTE((SUBSTITUTE('Неочищенные данные'!N332, " ", "")), ",", ".") * 1000)</f>
        <v>0</v>
      </c>
    </row>
    <row r="312" ht="15.75" hidden="1" customHeight="1">
      <c r="A312" s="29" t="s">
        <v>269</v>
      </c>
      <c r="B312" s="44">
        <v>42055.0</v>
      </c>
      <c r="C312" s="29" t="s">
        <v>36</v>
      </c>
      <c r="D312" s="29"/>
      <c r="E312" s="31">
        <f>IF(ISNUMBER('Неочищенные данные'!D333), 'Неочищенные данные'!D333 * 1000, SUBSTITUTE((SUBSTITUTE('Неочищенные данные'!D333, " ", "")), ",", ".") * 1000)</f>
        <v>0</v>
      </c>
      <c r="F312" s="31">
        <f>IF(ISNUMBER('Неочищенные данные'!E333), 'Неочищенные данные'!E333 * 1000, SUBSTITUTE((SUBSTITUTE('Неочищенные данные'!E333, " ", "")), ",", ".") * 1000)</f>
        <v>0</v>
      </c>
      <c r="G312" s="31">
        <f>IF(ISNUMBER('Неочищенные данные'!F333), 'Неочищенные данные'!F333 * 1000, SUBSTITUTE((SUBSTITUTE('Неочищенные данные'!F333, " ", "")), ",", ".") * 1000)</f>
        <v>0</v>
      </c>
      <c r="H312" s="31">
        <f>IF(ISNUMBER('Неочищенные данные'!G333), 'Неочищенные данные'!G333 * 1000, SUBSTITUTE((SUBSTITUTE('Неочищенные данные'!G333, " ", "")), ",", ".") * 1000)</f>
        <v>0</v>
      </c>
      <c r="I312" s="31">
        <f>IF(ISNUMBER('Неочищенные данные'!H333), 'Неочищенные данные'!H333 * 1000, SUBSTITUTE((SUBSTITUTE('Неочищенные данные'!H333, " ", "")), ",", ".") * 1000)</f>
        <v>0</v>
      </c>
      <c r="J312" s="31">
        <f>IF(ISNUMBER('Неочищенные данные'!I333), 'Неочищенные данные'!I333 * 1000, SUBSTITUTE((SUBSTITUTE('Неочищенные данные'!I333, " ", "")), ",", ".") * 1000)</f>
        <v>0</v>
      </c>
      <c r="K312" s="31">
        <f>IF(ISNUMBER('Неочищенные данные'!J333), 'Неочищенные данные'!J333 * 1000, SUBSTITUTE((SUBSTITUTE('Неочищенные данные'!J333, " ", "")), ",", ".") * 1000)</f>
        <v>0</v>
      </c>
      <c r="L312" s="31">
        <f>IF(ISNUMBER('Неочищенные данные'!K333), 'Неочищенные данные'!K333 * 1000, SUBSTITUTE((SUBSTITUTE('Неочищенные данные'!K333, " ", "")), ",", ".") * 1000)</f>
        <v>0</v>
      </c>
      <c r="M312" s="31">
        <f>IF(ISNUMBER('Неочищенные данные'!L333), 'Неочищенные данные'!L333 * 1000, SUBSTITUTE((SUBSTITUTE('Неочищенные данные'!L333, " ", "")), ",", ".") * 1000)</f>
        <v>0</v>
      </c>
      <c r="N312" s="31">
        <f>IF(ISNUMBER('Неочищенные данные'!M333), 'Неочищенные данные'!M333 * 1000, SUBSTITUTE((SUBSTITUTE('Неочищенные данные'!M333, " ", "")), ",", ".") * 1000)</f>
        <v>0</v>
      </c>
      <c r="O312" s="31">
        <f>IF(ISNUMBER('Неочищенные данные'!N333), 'Неочищенные данные'!N333 * 1000, SUBSTITUTE((SUBSTITUTE('Неочищенные данные'!N333, " ", "")), ",", ".") * 1000)</f>
        <v>0</v>
      </c>
    </row>
    <row r="313" ht="15.75" hidden="1" customHeight="1">
      <c r="A313" s="29" t="s">
        <v>210</v>
      </c>
      <c r="B313" s="44">
        <v>42626.0</v>
      </c>
      <c r="C313" s="29" t="s">
        <v>240</v>
      </c>
      <c r="D313" s="29"/>
      <c r="E313" s="31">
        <f>IF(ISNUMBER('Неочищенные данные'!D334), 'Неочищенные данные'!D334 * 1000, SUBSTITUTE((SUBSTITUTE('Неочищенные данные'!D334, " ", "")), ",", ".") * 1000)</f>
        <v>0</v>
      </c>
      <c r="F313" s="31">
        <f>IF(ISNUMBER('Неочищенные данные'!E334), 'Неочищенные данные'!E334 * 1000, SUBSTITUTE((SUBSTITUTE('Неочищенные данные'!E334, " ", "")), ",", ".") * 1000)</f>
        <v>0</v>
      </c>
      <c r="G313" s="31">
        <f>IF(ISNUMBER('Неочищенные данные'!F334), 'Неочищенные данные'!F334 * 1000, SUBSTITUTE((SUBSTITUTE('Неочищенные данные'!F334, " ", "")), ",", ".") * 1000)</f>
        <v>0</v>
      </c>
      <c r="H313" s="31">
        <f>IF(ISNUMBER('Неочищенные данные'!G334), 'Неочищенные данные'!G334 * 1000, SUBSTITUTE((SUBSTITUTE('Неочищенные данные'!G334, " ", "")), ",", ".") * 1000)</f>
        <v>0</v>
      </c>
      <c r="I313" s="31">
        <f>IF(ISNUMBER('Неочищенные данные'!H334), 'Неочищенные данные'!H334 * 1000, SUBSTITUTE((SUBSTITUTE('Неочищенные данные'!H334, " ", "")), ",", ".") * 1000)</f>
        <v>0</v>
      </c>
      <c r="J313" s="31">
        <f>IF(ISNUMBER('Неочищенные данные'!I334), 'Неочищенные данные'!I334 * 1000, SUBSTITUTE((SUBSTITUTE('Неочищенные данные'!I334, " ", "")), ",", ".") * 1000)</f>
        <v>0</v>
      </c>
      <c r="K313" s="31">
        <f>IF(ISNUMBER('Неочищенные данные'!J334), 'Неочищенные данные'!J334 * 1000, SUBSTITUTE((SUBSTITUTE('Неочищенные данные'!J334, " ", "")), ",", ".") * 1000)</f>
        <v>0</v>
      </c>
      <c r="L313" s="31">
        <f>IF(ISNUMBER('Неочищенные данные'!K334), 'Неочищенные данные'!K334 * 1000, SUBSTITUTE((SUBSTITUTE('Неочищенные данные'!K334, " ", "")), ",", ".") * 1000)</f>
        <v>0</v>
      </c>
      <c r="M313" s="31">
        <f>IF(ISNUMBER('Неочищенные данные'!L334), 'Неочищенные данные'!L334 * 1000, SUBSTITUTE((SUBSTITUTE('Неочищенные данные'!L334, " ", "")), ",", ".") * 1000)</f>
        <v>0</v>
      </c>
      <c r="N313" s="31">
        <f>IF(ISNUMBER('Неочищенные данные'!M334), 'Неочищенные данные'!M334 * 1000, SUBSTITUTE((SUBSTITUTE('Неочищенные данные'!M334, " ", "")), ",", ".") * 1000)</f>
        <v>0</v>
      </c>
      <c r="O313" s="31">
        <f>IF(ISNUMBER('Неочищенные данные'!N334), 'Неочищенные данные'!N334 * 1000, SUBSTITUTE((SUBSTITUTE('Неочищенные данные'!N334, " ", "")), ",", ".") * 1000)</f>
        <v>0</v>
      </c>
    </row>
    <row r="314" ht="15.75" customHeight="1">
      <c r="A314" s="29" t="s">
        <v>210</v>
      </c>
      <c r="B314" s="33">
        <v>42340.0</v>
      </c>
      <c r="C314" s="29" t="s">
        <v>38</v>
      </c>
      <c r="D314" s="29">
        <f>IFNA(VLOOKUP(C314, 'Рейтинг'!$A$2:$C$22, 3, FALSE), VLOOKUP(C314, 'Рейтинг'!$B$2:$C$22, 2, FALSE))</f>
        <v>0.007</v>
      </c>
      <c r="E314" s="31">
        <f>IF(ISNUMBER('Неочищенные данные'!D335), 'Неочищенные данные'!D335 * 1000, SUBSTITUTE((SUBSTITUTE('Неочищенные данные'!D335, " ", "")), ",", ".") * 1000)</f>
        <v>1830952000</v>
      </c>
      <c r="F314" s="31">
        <f>IF(ISNUMBER('Неочищенные данные'!E335), 'Неочищенные данные'!E335 * 1000, SUBSTITUTE((SUBSTITUTE('Неочищенные данные'!E335, " ", "")), ",", ".") * 1000)</f>
        <v>14279206000</v>
      </c>
      <c r="G314" s="31">
        <f>IF(ISNUMBER('Неочищенные данные'!F335), 'Неочищенные данные'!F335 * 1000, SUBSTITUTE((SUBSTITUTE('Неочищенные данные'!F335, " ", "")), ",", ".") * 1000)</f>
        <v>18260105000</v>
      </c>
      <c r="H314" s="31">
        <f>IF(ISNUMBER('Неочищенные данные'!G335), 'Неочищенные данные'!G335 * 1000, SUBSTITUTE((SUBSTITUTE('Неочищенные данные'!G335, " ", "")), ",", ".") * 1000)</f>
        <v>0</v>
      </c>
      <c r="I314" s="31">
        <f>IF(ISNUMBER('Неочищенные данные'!H335), 'Неочищенные данные'!H335 * 1000, SUBSTITUTE((SUBSTITUTE('Неочищенные данные'!H335, " ", "")), ",", ".") * 1000)</f>
        <v>158609000</v>
      </c>
      <c r="J314" s="31">
        <f>IF(ISNUMBER('Неочищенные данные'!I335), 'Неочищенные данные'!I335 * 1000, SUBSTITUTE((SUBSTITUTE('Неочищенные данные'!I335, " ", "")), ",", ".") * 1000)</f>
        <v>16636608000</v>
      </c>
      <c r="K314" s="31">
        <f>IF(ISNUMBER('Неочищенные данные'!J335), 'Неочищенные данные'!J335 * 1000, SUBSTITUTE((SUBSTITUTE('Неочищенные данные'!J335, " ", "")), ",", ".") * 1000)</f>
        <v>16439315000</v>
      </c>
      <c r="L314" s="31">
        <f>IF(ISNUMBER('Неочищенные данные'!K335), 'Неочищенные данные'!K335 * 1000, SUBSTITUTE((SUBSTITUTE('Неочищенные данные'!K335, " ", "")), ",", ".") * 1000)</f>
        <v>1623497000</v>
      </c>
      <c r="M314" s="31">
        <f>IF(ISNUMBER('Неочищенные данные'!L335), 'Неочищенные данные'!L335 * 1000, SUBSTITUTE((SUBSTITUTE('Неочищенные данные'!L335, " ", "")), ",", ".") * 1000)</f>
        <v>547829000</v>
      </c>
      <c r="N314" s="31">
        <f>IF(ISNUMBER('Неочищенные данные'!M335), 'Неочищенные данные'!M335 * 1000, SUBSTITUTE((SUBSTITUTE('Неочищенные данные'!M335, " ", "")), ",", ".") * 1000)</f>
        <v>3884978000</v>
      </c>
      <c r="O314" s="31">
        <f>IF(ISNUMBER('Неочищенные данные'!N335), 'Неочищенные данные'!N335 * 1000, SUBSTITUTE((SUBSTITUTE('Неочищенные данные'!N335, " ", "")), ",", ".") * 1000)</f>
        <v>3275517000</v>
      </c>
      <c r="P314" s="1">
        <f>VLOOKUP(YEAR(B314), 'ИПЦ ГКС'!$B$5:$D$34, 3, TRUE)</f>
        <v>12.91</v>
      </c>
      <c r="Q314" s="32">
        <f>VLOOKUP(B314, RUONIA!A333:B2798, 2, FALSE)</f>
        <v>11.11</v>
      </c>
      <c r="R314" s="1">
        <f>VLOOKUP(B314, Treasury!$D$1:$G$3498, 2, FALSE)</f>
        <v>0.94</v>
      </c>
      <c r="S314" s="1">
        <f>VLOOKUP(B314, Treasury!$D$1:$G$3498, 3, FALSE)</f>
        <v>1.63</v>
      </c>
      <c r="T314" s="1">
        <f>VLOOKUP(B314, Treasury!$D$1:$G$3498, 4, FALSE)</f>
        <v>2.18</v>
      </c>
      <c r="U314" s="1">
        <f>VLOOKUP(B314, 'OFZ Yield'!$A:$M, 5, FALSE)</f>
        <v>10.31</v>
      </c>
      <c r="V314" s="1">
        <f>VLOOKUP(B314, 'OFZ Yield'!$A:$M, 7, FALSE)</f>
        <v>10.18</v>
      </c>
      <c r="W314" s="1">
        <f>VLOOKUP(B314, 'OFZ Yield'!$A:$M, 9, FALSE)</f>
        <v>9.77</v>
      </c>
      <c r="X314" s="1" t="str">
        <f>VLOOKUP(B314, IMOEX!$A$1:$B$3284, 2, FALSE)</f>
        <v>1.770,13</v>
      </c>
      <c r="Y314" s="1">
        <f>M314 / L314</f>
        <v>0.3374376423</v>
      </c>
      <c r="Z314" s="1">
        <f>J314 / L314</f>
        <v>10.24739066</v>
      </c>
      <c r="AA314" s="1">
        <f>IFNA(VLOOKUP(A314, 'Неочищенные данные'!A335:AI769, 35, False), 0)</f>
        <v>1</v>
      </c>
      <c r="AB314" s="1">
        <f>IF(NOT(H314 = 0), 1, 0)</f>
        <v>0</v>
      </c>
    </row>
    <row r="315" ht="15.75" hidden="1" customHeight="1">
      <c r="A315" s="29" t="s">
        <v>270</v>
      </c>
      <c r="B315" s="44">
        <v>41919.0</v>
      </c>
      <c r="C315" s="29" t="s">
        <v>240</v>
      </c>
      <c r="D315" s="29"/>
      <c r="E315" s="31">
        <f>IF(ISNUMBER('Неочищенные данные'!D336), 'Неочищенные данные'!D336 * 1000, SUBSTITUTE((SUBSTITUTE('Неочищенные данные'!D336, " ", "")), ",", ".") * 1000)</f>
        <v>0</v>
      </c>
      <c r="F315" s="31">
        <f>IF(ISNUMBER('Неочищенные данные'!E336), 'Неочищенные данные'!E336 * 1000, SUBSTITUTE((SUBSTITUTE('Неочищенные данные'!E336, " ", "")), ",", ".") * 1000)</f>
        <v>0</v>
      </c>
      <c r="G315" s="31">
        <f>IF(ISNUMBER('Неочищенные данные'!F336), 'Неочищенные данные'!F336 * 1000, SUBSTITUTE((SUBSTITUTE('Неочищенные данные'!F336, " ", "")), ",", ".") * 1000)</f>
        <v>0</v>
      </c>
      <c r="H315" s="31">
        <f>IF(ISNUMBER('Неочищенные данные'!G336), 'Неочищенные данные'!G336 * 1000, SUBSTITUTE((SUBSTITUTE('Неочищенные данные'!G336, " ", "")), ",", ".") * 1000)</f>
        <v>0</v>
      </c>
      <c r="I315" s="31">
        <f>IF(ISNUMBER('Неочищенные данные'!H336), 'Неочищенные данные'!H336 * 1000, SUBSTITUTE((SUBSTITUTE('Неочищенные данные'!H336, " ", "")), ",", ".") * 1000)</f>
        <v>0</v>
      </c>
      <c r="J315" s="31">
        <f>IF(ISNUMBER('Неочищенные данные'!I336), 'Неочищенные данные'!I336 * 1000, SUBSTITUTE((SUBSTITUTE('Неочищенные данные'!I336, " ", "")), ",", ".") * 1000)</f>
        <v>0</v>
      </c>
      <c r="K315" s="31">
        <f>IF(ISNUMBER('Неочищенные данные'!J336), 'Неочищенные данные'!J336 * 1000, SUBSTITUTE((SUBSTITUTE('Неочищенные данные'!J336, " ", "")), ",", ".") * 1000)</f>
        <v>0</v>
      </c>
      <c r="L315" s="31">
        <f>IF(ISNUMBER('Неочищенные данные'!K336), 'Неочищенные данные'!K336 * 1000, SUBSTITUTE((SUBSTITUTE('Неочищенные данные'!K336, " ", "")), ",", ".") * 1000)</f>
        <v>0</v>
      </c>
      <c r="M315" s="31">
        <f>IF(ISNUMBER('Неочищенные данные'!L336), 'Неочищенные данные'!L336 * 1000, SUBSTITUTE((SUBSTITUTE('Неочищенные данные'!L336, " ", "")), ",", ".") * 1000)</f>
        <v>0</v>
      </c>
      <c r="N315" s="31">
        <f>IF(ISNUMBER('Неочищенные данные'!M336), 'Неочищенные данные'!M336 * 1000, SUBSTITUTE((SUBSTITUTE('Неочищенные данные'!M336, " ", "")), ",", ".") * 1000)</f>
        <v>0</v>
      </c>
      <c r="O315" s="31">
        <f>IF(ISNUMBER('Неочищенные данные'!N336), 'Неочищенные данные'!N336 * 1000, SUBSTITUTE((SUBSTITUTE('Неочищенные данные'!N336, " ", "")), ",", ".") * 1000)</f>
        <v>0</v>
      </c>
    </row>
    <row r="316" ht="15.75" hidden="1" customHeight="1">
      <c r="A316" s="29" t="s">
        <v>270</v>
      </c>
      <c r="B316" s="44">
        <v>41463.0</v>
      </c>
      <c r="C316" s="29" t="s">
        <v>38</v>
      </c>
      <c r="D316" s="29"/>
      <c r="E316" s="31">
        <f>IF(ISNUMBER('Неочищенные данные'!D337), 'Неочищенные данные'!D337 * 1000, SUBSTITUTE((SUBSTITUTE('Неочищенные данные'!D337, " ", "")), ",", ".") * 1000)</f>
        <v>0</v>
      </c>
      <c r="F316" s="31">
        <f>IF(ISNUMBER('Неочищенные данные'!E337), 'Неочищенные данные'!E337 * 1000, SUBSTITUTE((SUBSTITUTE('Неочищенные данные'!E337, " ", "")), ",", ".") * 1000)</f>
        <v>0</v>
      </c>
      <c r="G316" s="31">
        <f>IF(ISNUMBER('Неочищенные данные'!F337), 'Неочищенные данные'!F337 * 1000, SUBSTITUTE((SUBSTITUTE('Неочищенные данные'!F337, " ", "")), ",", ".") * 1000)</f>
        <v>0</v>
      </c>
      <c r="H316" s="31">
        <f>IF(ISNUMBER('Неочищенные данные'!G337), 'Неочищенные данные'!G337 * 1000, SUBSTITUTE((SUBSTITUTE('Неочищенные данные'!G337, " ", "")), ",", ".") * 1000)</f>
        <v>0</v>
      </c>
      <c r="I316" s="31">
        <f>IF(ISNUMBER('Неочищенные данные'!H337), 'Неочищенные данные'!H337 * 1000, SUBSTITUTE((SUBSTITUTE('Неочищенные данные'!H337, " ", "")), ",", ".") * 1000)</f>
        <v>0</v>
      </c>
      <c r="J316" s="31">
        <f>IF(ISNUMBER('Неочищенные данные'!I337), 'Неочищенные данные'!I337 * 1000, SUBSTITUTE((SUBSTITUTE('Неочищенные данные'!I337, " ", "")), ",", ".") * 1000)</f>
        <v>0</v>
      </c>
      <c r="K316" s="31">
        <f>IF(ISNUMBER('Неочищенные данные'!J337), 'Неочищенные данные'!J337 * 1000, SUBSTITUTE((SUBSTITUTE('Неочищенные данные'!J337, " ", "")), ",", ".") * 1000)</f>
        <v>0</v>
      </c>
      <c r="L316" s="31">
        <f>IF(ISNUMBER('Неочищенные данные'!K337), 'Неочищенные данные'!K337 * 1000, SUBSTITUTE((SUBSTITUTE('Неочищенные данные'!K337, " ", "")), ",", ".") * 1000)</f>
        <v>0</v>
      </c>
      <c r="M316" s="31">
        <f>IF(ISNUMBER('Неочищенные данные'!L337), 'Неочищенные данные'!L337 * 1000, SUBSTITUTE((SUBSTITUTE('Неочищенные данные'!L337, " ", "")), ",", ".") * 1000)</f>
        <v>0</v>
      </c>
      <c r="N316" s="31">
        <f>IF(ISNUMBER('Неочищенные данные'!M337), 'Неочищенные данные'!M337 * 1000, SUBSTITUTE((SUBSTITUTE('Неочищенные данные'!M337, " ", "")), ",", ".") * 1000)</f>
        <v>0</v>
      </c>
      <c r="O316" s="31">
        <f>IF(ISNUMBER('Неочищенные данные'!N337), 'Неочищенные данные'!N337 * 1000, SUBSTITUTE((SUBSTITUTE('Неочищенные данные'!N337, " ", "")), ",", ".") * 1000)</f>
        <v>0</v>
      </c>
    </row>
    <row r="317" ht="15.75" hidden="1" customHeight="1">
      <c r="A317" s="29" t="s">
        <v>270</v>
      </c>
      <c r="B317" s="44">
        <v>41069.0</v>
      </c>
      <c r="C317" s="29" t="s">
        <v>38</v>
      </c>
      <c r="D317" s="29"/>
      <c r="E317" s="31">
        <f>IF(ISNUMBER('Неочищенные данные'!D338), 'Неочищенные данные'!D338 * 1000, SUBSTITUTE((SUBSTITUTE('Неочищенные данные'!D338, " ", "")), ",", ".") * 1000)</f>
        <v>0</v>
      </c>
      <c r="F317" s="31">
        <f>IF(ISNUMBER('Неочищенные данные'!E338), 'Неочищенные данные'!E338 * 1000, SUBSTITUTE((SUBSTITUTE('Неочищенные данные'!E338, " ", "")), ",", ".") * 1000)</f>
        <v>0</v>
      </c>
      <c r="G317" s="31">
        <f>IF(ISNUMBER('Неочищенные данные'!F338), 'Неочищенные данные'!F338 * 1000, SUBSTITUTE((SUBSTITUTE('Неочищенные данные'!F338, " ", "")), ",", ".") * 1000)</f>
        <v>0</v>
      </c>
      <c r="H317" s="31">
        <f>IF(ISNUMBER('Неочищенные данные'!G338), 'Неочищенные данные'!G338 * 1000, SUBSTITUTE((SUBSTITUTE('Неочищенные данные'!G338, " ", "")), ",", ".") * 1000)</f>
        <v>0</v>
      </c>
      <c r="I317" s="31">
        <f>IF(ISNUMBER('Неочищенные данные'!H338), 'Неочищенные данные'!H338 * 1000, SUBSTITUTE((SUBSTITUTE('Неочищенные данные'!H338, " ", "")), ",", ".") * 1000)</f>
        <v>0</v>
      </c>
      <c r="J317" s="31">
        <f>IF(ISNUMBER('Неочищенные данные'!I338), 'Неочищенные данные'!I338 * 1000, SUBSTITUTE((SUBSTITUTE('Неочищенные данные'!I338, " ", "")), ",", ".") * 1000)</f>
        <v>0</v>
      </c>
      <c r="K317" s="31">
        <f>IF(ISNUMBER('Неочищенные данные'!J338), 'Неочищенные данные'!J338 * 1000, SUBSTITUTE((SUBSTITUTE('Неочищенные данные'!J338, " ", "")), ",", ".") * 1000)</f>
        <v>0</v>
      </c>
      <c r="L317" s="31">
        <f>IF(ISNUMBER('Неочищенные данные'!K338), 'Неочищенные данные'!K338 * 1000, SUBSTITUTE((SUBSTITUTE('Неочищенные данные'!K338, " ", "")), ",", ".") * 1000)</f>
        <v>0</v>
      </c>
      <c r="M317" s="31">
        <f>IF(ISNUMBER('Неочищенные данные'!L338), 'Неочищенные данные'!L338 * 1000, SUBSTITUTE((SUBSTITUTE('Неочищенные данные'!L338, " ", "")), ",", ".") * 1000)</f>
        <v>0</v>
      </c>
      <c r="N317" s="31">
        <f>IF(ISNUMBER('Неочищенные данные'!M338), 'Неочищенные данные'!M338 * 1000, SUBSTITUTE((SUBSTITUTE('Неочищенные данные'!M338, " ", "")), ",", ".") * 1000)</f>
        <v>0</v>
      </c>
      <c r="O317" s="31">
        <f>IF(ISNUMBER('Неочищенные данные'!N338), 'Неочищенные данные'!N338 * 1000, SUBSTITUTE((SUBSTITUTE('Неочищенные данные'!N338, " ", "")), ",", ".") * 1000)</f>
        <v>0</v>
      </c>
    </row>
    <row r="318" ht="15.75" hidden="1" customHeight="1">
      <c r="A318" s="29" t="s">
        <v>270</v>
      </c>
      <c r="B318" s="45">
        <v>40843.0</v>
      </c>
      <c r="C318" s="29" t="s">
        <v>38</v>
      </c>
      <c r="D318" s="29"/>
      <c r="E318" s="31">
        <f>IF(ISNUMBER('Неочищенные данные'!D339), 'Неочищенные данные'!D339 * 1000, SUBSTITUTE((SUBSTITUTE('Неочищенные данные'!D339, " ", "")), ",", ".") * 1000)</f>
        <v>0</v>
      </c>
      <c r="F318" s="31">
        <f>IF(ISNUMBER('Неочищенные данные'!E339), 'Неочищенные данные'!E339 * 1000, SUBSTITUTE((SUBSTITUTE('Неочищенные данные'!E339, " ", "")), ",", ".") * 1000)</f>
        <v>0</v>
      </c>
      <c r="G318" s="31">
        <f>IF(ISNUMBER('Неочищенные данные'!F339), 'Неочищенные данные'!F339 * 1000, SUBSTITUTE((SUBSTITUTE('Неочищенные данные'!F339, " ", "")), ",", ".") * 1000)</f>
        <v>0</v>
      </c>
      <c r="H318" s="31">
        <f>IF(ISNUMBER('Неочищенные данные'!G339), 'Неочищенные данные'!G339 * 1000, SUBSTITUTE((SUBSTITUTE('Неочищенные данные'!G339, " ", "")), ",", ".") * 1000)</f>
        <v>0</v>
      </c>
      <c r="I318" s="31">
        <f>IF(ISNUMBER('Неочищенные данные'!H339), 'Неочищенные данные'!H339 * 1000, SUBSTITUTE((SUBSTITUTE('Неочищенные данные'!H339, " ", "")), ",", ".") * 1000)</f>
        <v>0</v>
      </c>
      <c r="J318" s="31">
        <f>IF(ISNUMBER('Неочищенные данные'!I339), 'Неочищенные данные'!I339 * 1000, SUBSTITUTE((SUBSTITUTE('Неочищенные данные'!I339, " ", "")), ",", ".") * 1000)</f>
        <v>0</v>
      </c>
      <c r="K318" s="31">
        <f>IF(ISNUMBER('Неочищенные данные'!J339), 'Неочищенные данные'!J339 * 1000, SUBSTITUTE((SUBSTITUTE('Неочищенные данные'!J339, " ", "")), ",", ".") * 1000)</f>
        <v>0</v>
      </c>
      <c r="L318" s="31">
        <f>IF(ISNUMBER('Неочищенные данные'!K339), 'Неочищенные данные'!K339 * 1000, SUBSTITUTE((SUBSTITUTE('Неочищенные данные'!K339, " ", "")), ",", ".") * 1000)</f>
        <v>0</v>
      </c>
      <c r="M318" s="31">
        <f>IF(ISNUMBER('Неочищенные данные'!L339), 'Неочищенные данные'!L339 * 1000, SUBSTITUTE((SUBSTITUTE('Неочищенные данные'!L339, " ", "")), ",", ".") * 1000)</f>
        <v>0</v>
      </c>
      <c r="N318" s="31">
        <f>IF(ISNUMBER('Неочищенные данные'!M339), 'Неочищенные данные'!M339 * 1000, SUBSTITUTE((SUBSTITUTE('Неочищенные данные'!M339, " ", "")), ",", ".") * 1000)</f>
        <v>0</v>
      </c>
      <c r="O318" s="31">
        <f>IF(ISNUMBER('Неочищенные данные'!N339), 'Неочищенные данные'!N339 * 1000, SUBSTITUTE((SUBSTITUTE('Неочищенные данные'!N339, " ", "")), ",", ".") * 1000)</f>
        <v>0</v>
      </c>
    </row>
    <row r="319" ht="15.75" hidden="1" customHeight="1">
      <c r="A319" s="29" t="s">
        <v>270</v>
      </c>
      <c r="B319" s="45">
        <v>40834.0</v>
      </c>
      <c r="C319" s="29" t="s">
        <v>38</v>
      </c>
      <c r="D319" s="29"/>
      <c r="E319" s="31">
        <f>IF(ISNUMBER('Неочищенные данные'!D340), 'Неочищенные данные'!D340 * 1000, SUBSTITUTE((SUBSTITUTE('Неочищенные данные'!D340, " ", "")), ",", ".") * 1000)</f>
        <v>0</v>
      </c>
      <c r="F319" s="31">
        <f>IF(ISNUMBER('Неочищенные данные'!E340), 'Неочищенные данные'!E340 * 1000, SUBSTITUTE((SUBSTITUTE('Неочищенные данные'!E340, " ", "")), ",", ".") * 1000)</f>
        <v>0</v>
      </c>
      <c r="G319" s="31">
        <f>IF(ISNUMBER('Неочищенные данные'!F340), 'Неочищенные данные'!F340 * 1000, SUBSTITUTE((SUBSTITUTE('Неочищенные данные'!F340, " ", "")), ",", ".") * 1000)</f>
        <v>0</v>
      </c>
      <c r="H319" s="31">
        <f>IF(ISNUMBER('Неочищенные данные'!G340), 'Неочищенные данные'!G340 * 1000, SUBSTITUTE((SUBSTITUTE('Неочищенные данные'!G340, " ", "")), ",", ".") * 1000)</f>
        <v>0</v>
      </c>
      <c r="I319" s="31">
        <f>IF(ISNUMBER('Неочищенные данные'!H340), 'Неочищенные данные'!H340 * 1000, SUBSTITUTE((SUBSTITUTE('Неочищенные данные'!H340, " ", "")), ",", ".") * 1000)</f>
        <v>0</v>
      </c>
      <c r="J319" s="31">
        <f>IF(ISNUMBER('Неочищенные данные'!I340), 'Неочищенные данные'!I340 * 1000, SUBSTITUTE((SUBSTITUTE('Неочищенные данные'!I340, " ", "")), ",", ".") * 1000)</f>
        <v>0</v>
      </c>
      <c r="K319" s="31">
        <f>IF(ISNUMBER('Неочищенные данные'!J340), 'Неочищенные данные'!J340 * 1000, SUBSTITUTE((SUBSTITUTE('Неочищенные данные'!J340, " ", "")), ",", ".") * 1000)</f>
        <v>0</v>
      </c>
      <c r="L319" s="31">
        <f>IF(ISNUMBER('Неочищенные данные'!K340), 'Неочищенные данные'!K340 * 1000, SUBSTITUTE((SUBSTITUTE('Неочищенные данные'!K340, " ", "")), ",", ".") * 1000)</f>
        <v>0</v>
      </c>
      <c r="M319" s="31">
        <f>IF(ISNUMBER('Неочищенные данные'!L340), 'Неочищенные данные'!L340 * 1000, SUBSTITUTE((SUBSTITUTE('Неочищенные данные'!L340, " ", "")), ",", ".") * 1000)</f>
        <v>0</v>
      </c>
      <c r="N319" s="31">
        <f>IF(ISNUMBER('Неочищенные данные'!M340), 'Неочищенные данные'!M340 * 1000, SUBSTITUTE((SUBSTITUTE('Неочищенные данные'!M340, " ", "")), ",", ".") * 1000)</f>
        <v>0</v>
      </c>
      <c r="O319" s="31">
        <f>IF(ISNUMBER('Неочищенные данные'!N340), 'Неочищенные данные'!N340 * 1000, SUBSTITUTE((SUBSTITUTE('Неочищенные данные'!N340, " ", "")), ",", ".") * 1000)</f>
        <v>0</v>
      </c>
    </row>
    <row r="320" ht="15.75" hidden="1" customHeight="1">
      <c r="A320" s="29" t="s">
        <v>270</v>
      </c>
      <c r="B320" s="44">
        <v>40652.0</v>
      </c>
      <c r="C320" s="29" t="s">
        <v>38</v>
      </c>
      <c r="D320" s="29"/>
      <c r="E320" s="31">
        <f>IF(ISNUMBER('Неочищенные данные'!D341), 'Неочищенные данные'!D341 * 1000, SUBSTITUTE((SUBSTITUTE('Неочищенные данные'!D341, " ", "")), ",", ".") * 1000)</f>
        <v>0</v>
      </c>
      <c r="F320" s="31">
        <f>IF(ISNUMBER('Неочищенные данные'!E341), 'Неочищенные данные'!E341 * 1000, SUBSTITUTE((SUBSTITUTE('Неочищенные данные'!E341, " ", "")), ",", ".") * 1000)</f>
        <v>0</v>
      </c>
      <c r="G320" s="31">
        <f>IF(ISNUMBER('Неочищенные данные'!F341), 'Неочищенные данные'!F341 * 1000, SUBSTITUTE((SUBSTITUTE('Неочищенные данные'!F341, " ", "")), ",", ".") * 1000)</f>
        <v>0</v>
      </c>
      <c r="H320" s="31">
        <f>IF(ISNUMBER('Неочищенные данные'!G341), 'Неочищенные данные'!G341 * 1000, SUBSTITUTE((SUBSTITUTE('Неочищенные данные'!G341, " ", "")), ",", ".") * 1000)</f>
        <v>0</v>
      </c>
      <c r="I320" s="31">
        <f>IF(ISNUMBER('Неочищенные данные'!H341), 'Неочищенные данные'!H341 * 1000, SUBSTITUTE((SUBSTITUTE('Неочищенные данные'!H341, " ", "")), ",", ".") * 1000)</f>
        <v>0</v>
      </c>
      <c r="J320" s="31">
        <f>IF(ISNUMBER('Неочищенные данные'!I341), 'Неочищенные данные'!I341 * 1000, SUBSTITUTE((SUBSTITUTE('Неочищенные данные'!I341, " ", "")), ",", ".") * 1000)</f>
        <v>0</v>
      </c>
      <c r="K320" s="31">
        <f>IF(ISNUMBER('Неочищенные данные'!J341), 'Неочищенные данные'!J341 * 1000, SUBSTITUTE((SUBSTITUTE('Неочищенные данные'!J341, " ", "")), ",", ".") * 1000)</f>
        <v>0</v>
      </c>
      <c r="L320" s="31">
        <f>IF(ISNUMBER('Неочищенные данные'!K341), 'Неочищенные данные'!K341 * 1000, SUBSTITUTE((SUBSTITUTE('Неочищенные данные'!K341, " ", "")), ",", ".") * 1000)</f>
        <v>0</v>
      </c>
      <c r="M320" s="31">
        <f>IF(ISNUMBER('Неочищенные данные'!L341), 'Неочищенные данные'!L341 * 1000, SUBSTITUTE((SUBSTITUTE('Неочищенные данные'!L341, " ", "")), ",", ".") * 1000)</f>
        <v>0</v>
      </c>
      <c r="N320" s="31">
        <f>IF(ISNUMBER('Неочищенные данные'!M341), 'Неочищенные данные'!M341 * 1000, SUBSTITUTE((SUBSTITUTE('Неочищенные данные'!M341, " ", "")), ",", ".") * 1000)</f>
        <v>0</v>
      </c>
      <c r="O320" s="31">
        <f>IF(ISNUMBER('Неочищенные данные'!N341), 'Неочищенные данные'!N341 * 1000, SUBSTITUTE((SUBSTITUTE('Неочищенные данные'!N341, " ", "")), ",", ".") * 1000)</f>
        <v>0</v>
      </c>
    </row>
    <row r="321" ht="15.75" hidden="1" customHeight="1">
      <c r="A321" s="29" t="s">
        <v>271</v>
      </c>
      <c r="B321" s="44">
        <v>40204.0</v>
      </c>
      <c r="C321" s="29" t="s">
        <v>240</v>
      </c>
      <c r="D321" s="29"/>
      <c r="E321" s="31">
        <f>IF(ISNUMBER('Неочищенные данные'!D342), 'Неочищенные данные'!D342 * 1000, SUBSTITUTE((SUBSTITUTE('Неочищенные данные'!D342, " ", "")), ",", ".") * 1000)</f>
        <v>0</v>
      </c>
      <c r="F321" s="31">
        <f>IF(ISNUMBER('Неочищенные данные'!E342), 'Неочищенные данные'!E342 * 1000, SUBSTITUTE((SUBSTITUTE('Неочищенные данные'!E342, " ", "")), ",", ".") * 1000)</f>
        <v>0</v>
      </c>
      <c r="G321" s="31">
        <f>IF(ISNUMBER('Неочищенные данные'!F342), 'Неочищенные данные'!F342 * 1000, SUBSTITUTE((SUBSTITUTE('Неочищенные данные'!F342, " ", "")), ",", ".") * 1000)</f>
        <v>0</v>
      </c>
      <c r="H321" s="31">
        <f>IF(ISNUMBER('Неочищенные данные'!G342), 'Неочищенные данные'!G342 * 1000, SUBSTITUTE((SUBSTITUTE('Неочищенные данные'!G342, " ", "")), ",", ".") * 1000)</f>
        <v>0</v>
      </c>
      <c r="I321" s="31">
        <f>IF(ISNUMBER('Неочищенные данные'!H342), 'Неочищенные данные'!H342 * 1000, SUBSTITUTE((SUBSTITUTE('Неочищенные данные'!H342, " ", "")), ",", ".") * 1000)</f>
        <v>0</v>
      </c>
      <c r="J321" s="31">
        <f>IF(ISNUMBER('Неочищенные данные'!I342), 'Неочищенные данные'!I342 * 1000, SUBSTITUTE((SUBSTITUTE('Неочищенные данные'!I342, " ", "")), ",", ".") * 1000)</f>
        <v>0</v>
      </c>
      <c r="K321" s="31">
        <f>IF(ISNUMBER('Неочищенные данные'!J342), 'Неочищенные данные'!J342 * 1000, SUBSTITUTE((SUBSTITUTE('Неочищенные данные'!J342, " ", "")), ",", ".") * 1000)</f>
        <v>0</v>
      </c>
      <c r="L321" s="31">
        <f>IF(ISNUMBER('Неочищенные данные'!K342), 'Неочищенные данные'!K342 * 1000, SUBSTITUTE((SUBSTITUTE('Неочищенные данные'!K342, " ", "")), ",", ".") * 1000)</f>
        <v>0</v>
      </c>
      <c r="M321" s="31">
        <f>IF(ISNUMBER('Неочищенные данные'!L342), 'Неочищенные данные'!L342 * 1000, SUBSTITUTE((SUBSTITUTE('Неочищенные данные'!L342, " ", "")), ",", ".") * 1000)</f>
        <v>0</v>
      </c>
      <c r="N321" s="31">
        <f>IF(ISNUMBER('Неочищенные данные'!M342), 'Неочищенные данные'!M342 * 1000, SUBSTITUTE((SUBSTITUTE('Неочищенные данные'!M342, " ", "")), ",", ".") * 1000)</f>
        <v>0</v>
      </c>
      <c r="O321" s="31">
        <f>IF(ISNUMBER('Неочищенные данные'!N342), 'Неочищенные данные'!N342 * 1000, SUBSTITUTE((SUBSTITUTE('Неочищенные данные'!N342, " ", "")), ",", ".") * 1000)</f>
        <v>0</v>
      </c>
    </row>
    <row r="322" ht="15.75" hidden="1" customHeight="1">
      <c r="A322" s="29" t="s">
        <v>271</v>
      </c>
      <c r="B322" s="45">
        <v>39768.0</v>
      </c>
      <c r="C322" s="29" t="s">
        <v>243</v>
      </c>
      <c r="D322" s="29"/>
      <c r="E322" s="31">
        <f>IF(ISNUMBER('Неочищенные данные'!D343), 'Неочищенные данные'!D343 * 1000, SUBSTITUTE((SUBSTITUTE('Неочищенные данные'!D343, " ", "")), ",", ".") * 1000)</f>
        <v>0</v>
      </c>
      <c r="F322" s="31">
        <f>IF(ISNUMBER('Неочищенные данные'!E343), 'Неочищенные данные'!E343 * 1000, SUBSTITUTE((SUBSTITUTE('Неочищенные данные'!E343, " ", "")), ",", ".") * 1000)</f>
        <v>0</v>
      </c>
      <c r="G322" s="31">
        <f>IF(ISNUMBER('Неочищенные данные'!F343), 'Неочищенные данные'!F343 * 1000, SUBSTITUTE((SUBSTITUTE('Неочищенные данные'!F343, " ", "")), ",", ".") * 1000)</f>
        <v>0</v>
      </c>
      <c r="H322" s="31">
        <f>IF(ISNUMBER('Неочищенные данные'!G343), 'Неочищенные данные'!G343 * 1000, SUBSTITUTE((SUBSTITUTE('Неочищенные данные'!G343, " ", "")), ",", ".") * 1000)</f>
        <v>0</v>
      </c>
      <c r="I322" s="31">
        <f>IF(ISNUMBER('Неочищенные данные'!H343), 'Неочищенные данные'!H343 * 1000, SUBSTITUTE((SUBSTITUTE('Неочищенные данные'!H343, " ", "")), ",", ".") * 1000)</f>
        <v>0</v>
      </c>
      <c r="J322" s="31">
        <f>IF(ISNUMBER('Неочищенные данные'!I343), 'Неочищенные данные'!I343 * 1000, SUBSTITUTE((SUBSTITUTE('Неочищенные данные'!I343, " ", "")), ",", ".") * 1000)</f>
        <v>0</v>
      </c>
      <c r="K322" s="31">
        <f>IF(ISNUMBER('Неочищенные данные'!J343), 'Неочищенные данные'!J343 * 1000, SUBSTITUTE((SUBSTITUTE('Неочищенные данные'!J343, " ", "")), ",", ".") * 1000)</f>
        <v>0</v>
      </c>
      <c r="L322" s="31">
        <f>IF(ISNUMBER('Неочищенные данные'!K343), 'Неочищенные данные'!K343 * 1000, SUBSTITUTE((SUBSTITUTE('Неочищенные данные'!K343, " ", "")), ",", ".") * 1000)</f>
        <v>0</v>
      </c>
      <c r="M322" s="31">
        <f>IF(ISNUMBER('Неочищенные данные'!L343), 'Неочищенные данные'!L343 * 1000, SUBSTITUTE((SUBSTITUTE('Неочищенные данные'!L343, " ", "")), ",", ".") * 1000)</f>
        <v>0</v>
      </c>
      <c r="N322" s="31">
        <f>IF(ISNUMBER('Неочищенные данные'!M343), 'Неочищенные данные'!M343 * 1000, SUBSTITUTE((SUBSTITUTE('Неочищенные данные'!M343, " ", "")), ",", ".") * 1000)</f>
        <v>0</v>
      </c>
      <c r="O322" s="31">
        <f>IF(ISNUMBER('Неочищенные данные'!N343), 'Неочищенные данные'!N343 * 1000, SUBSTITUTE((SUBSTITUTE('Неочищенные данные'!N343, " ", "")), ",", ".") * 1000)</f>
        <v>0</v>
      </c>
    </row>
    <row r="323" ht="15.75" hidden="1" customHeight="1">
      <c r="A323" s="29" t="s">
        <v>272</v>
      </c>
      <c r="B323" s="44">
        <v>40204.0</v>
      </c>
      <c r="C323" s="29" t="s">
        <v>240</v>
      </c>
      <c r="D323" s="29"/>
      <c r="E323" s="31">
        <f>IF(ISNUMBER('Неочищенные данные'!D344), 'Неочищенные данные'!D344 * 1000, SUBSTITUTE((SUBSTITUTE('Неочищенные данные'!D344, " ", "")), ",", ".") * 1000)</f>
        <v>0</v>
      </c>
      <c r="F323" s="31">
        <f>IF(ISNUMBER('Неочищенные данные'!E344), 'Неочищенные данные'!E344 * 1000, SUBSTITUTE((SUBSTITUTE('Неочищенные данные'!E344, " ", "")), ",", ".") * 1000)</f>
        <v>0</v>
      </c>
      <c r="G323" s="31">
        <f>IF(ISNUMBER('Неочищенные данные'!F344), 'Неочищенные данные'!F344 * 1000, SUBSTITUTE((SUBSTITUTE('Неочищенные данные'!F344, " ", "")), ",", ".") * 1000)</f>
        <v>0</v>
      </c>
      <c r="H323" s="31">
        <f>IF(ISNUMBER('Неочищенные данные'!G344), 'Неочищенные данные'!G344 * 1000, SUBSTITUTE((SUBSTITUTE('Неочищенные данные'!G344, " ", "")), ",", ".") * 1000)</f>
        <v>0</v>
      </c>
      <c r="I323" s="31">
        <f>IF(ISNUMBER('Неочищенные данные'!H344), 'Неочищенные данные'!H344 * 1000, SUBSTITUTE((SUBSTITUTE('Неочищенные данные'!H344, " ", "")), ",", ".") * 1000)</f>
        <v>0</v>
      </c>
      <c r="J323" s="31">
        <f>IF(ISNUMBER('Неочищенные данные'!I344), 'Неочищенные данные'!I344 * 1000, SUBSTITUTE((SUBSTITUTE('Неочищенные данные'!I344, " ", "")), ",", ".") * 1000)</f>
        <v>0</v>
      </c>
      <c r="K323" s="31">
        <f>IF(ISNUMBER('Неочищенные данные'!J344), 'Неочищенные данные'!J344 * 1000, SUBSTITUTE((SUBSTITUTE('Неочищенные данные'!J344, " ", "")), ",", ".") * 1000)</f>
        <v>0</v>
      </c>
      <c r="L323" s="31">
        <f>IF(ISNUMBER('Неочищенные данные'!K344), 'Неочищенные данные'!K344 * 1000, SUBSTITUTE((SUBSTITUTE('Неочищенные данные'!K344, " ", "")), ",", ".") * 1000)</f>
        <v>0</v>
      </c>
      <c r="M323" s="31">
        <f>IF(ISNUMBER('Неочищенные данные'!L344), 'Неочищенные данные'!L344 * 1000, SUBSTITUTE((SUBSTITUTE('Неочищенные данные'!L344, " ", "")), ",", ".") * 1000)</f>
        <v>0</v>
      </c>
      <c r="N323" s="31">
        <f>IF(ISNUMBER('Неочищенные данные'!M344), 'Неочищенные данные'!M344 * 1000, SUBSTITUTE((SUBSTITUTE('Неочищенные данные'!M344, " ", "")), ",", ".") * 1000)</f>
        <v>0</v>
      </c>
      <c r="O323" s="31">
        <f>IF(ISNUMBER('Неочищенные данные'!N344), 'Неочищенные данные'!N344 * 1000, SUBSTITUTE((SUBSTITUTE('Неочищенные данные'!N344, " ", "")), ",", ".") * 1000)</f>
        <v>0</v>
      </c>
    </row>
    <row r="324" ht="15.75" hidden="1" customHeight="1">
      <c r="A324" s="29" t="s">
        <v>272</v>
      </c>
      <c r="B324" s="45">
        <v>39768.0</v>
      </c>
      <c r="C324" s="29" t="s">
        <v>243</v>
      </c>
      <c r="D324" s="29"/>
      <c r="E324" s="31">
        <f>IF(ISNUMBER('Неочищенные данные'!D345), 'Неочищенные данные'!D345 * 1000, SUBSTITUTE((SUBSTITUTE('Неочищенные данные'!D345, " ", "")), ",", ".") * 1000)</f>
        <v>0</v>
      </c>
      <c r="F324" s="31">
        <f>IF(ISNUMBER('Неочищенные данные'!E345), 'Неочищенные данные'!E345 * 1000, SUBSTITUTE((SUBSTITUTE('Неочищенные данные'!E345, " ", "")), ",", ".") * 1000)</f>
        <v>0</v>
      </c>
      <c r="G324" s="31">
        <f>IF(ISNUMBER('Неочищенные данные'!F345), 'Неочищенные данные'!F345 * 1000, SUBSTITUTE((SUBSTITUTE('Неочищенные данные'!F345, " ", "")), ",", ".") * 1000)</f>
        <v>0</v>
      </c>
      <c r="H324" s="31">
        <f>IF(ISNUMBER('Неочищенные данные'!G345), 'Неочищенные данные'!G345 * 1000, SUBSTITUTE((SUBSTITUTE('Неочищенные данные'!G345, " ", "")), ",", ".") * 1000)</f>
        <v>0</v>
      </c>
      <c r="I324" s="31">
        <f>IF(ISNUMBER('Неочищенные данные'!H345), 'Неочищенные данные'!H345 * 1000, SUBSTITUTE((SUBSTITUTE('Неочищенные данные'!H345, " ", "")), ",", ".") * 1000)</f>
        <v>0</v>
      </c>
      <c r="J324" s="31">
        <f>IF(ISNUMBER('Неочищенные данные'!I345), 'Неочищенные данные'!I345 * 1000, SUBSTITUTE((SUBSTITUTE('Неочищенные данные'!I345, " ", "")), ",", ".") * 1000)</f>
        <v>0</v>
      </c>
      <c r="K324" s="31">
        <f>IF(ISNUMBER('Неочищенные данные'!J345), 'Неочищенные данные'!J345 * 1000, SUBSTITUTE((SUBSTITUTE('Неочищенные данные'!J345, " ", "")), ",", ".") * 1000)</f>
        <v>0</v>
      </c>
      <c r="L324" s="31">
        <f>IF(ISNUMBER('Неочищенные данные'!K345), 'Неочищенные данные'!K345 * 1000, SUBSTITUTE((SUBSTITUTE('Неочищенные данные'!K345, " ", "")), ",", ".") * 1000)</f>
        <v>0</v>
      </c>
      <c r="M324" s="31">
        <f>IF(ISNUMBER('Неочищенные данные'!L345), 'Неочищенные данные'!L345 * 1000, SUBSTITUTE((SUBSTITUTE('Неочищенные данные'!L345, " ", "")), ",", ".") * 1000)</f>
        <v>0</v>
      </c>
      <c r="N324" s="31">
        <f>IF(ISNUMBER('Неочищенные данные'!M345), 'Неочищенные данные'!M345 * 1000, SUBSTITUTE((SUBSTITUTE('Неочищенные данные'!M345, " ", "")), ",", ".") * 1000)</f>
        <v>0</v>
      </c>
      <c r="O324" s="31">
        <f>IF(ISNUMBER('Неочищенные данные'!N345), 'Неочищенные данные'!N345 * 1000, SUBSTITUTE((SUBSTITUTE('Неочищенные данные'!N345, " ", "")), ",", ".") * 1000)</f>
        <v>0</v>
      </c>
    </row>
    <row r="325" ht="15.75" hidden="1" customHeight="1">
      <c r="A325" s="29" t="s">
        <v>273</v>
      </c>
      <c r="B325" s="44">
        <v>42124.0</v>
      </c>
      <c r="C325" s="29" t="s">
        <v>240</v>
      </c>
      <c r="D325" s="29"/>
      <c r="E325" s="31">
        <f>IF(ISNUMBER('Неочищенные данные'!D346), 'Неочищенные данные'!D346 * 1000, SUBSTITUTE((SUBSTITUTE('Неочищенные данные'!D346, " ", "")), ",", ".") * 1000)</f>
        <v>0</v>
      </c>
      <c r="F325" s="31">
        <f>IF(ISNUMBER('Неочищенные данные'!E346), 'Неочищенные данные'!E346 * 1000, SUBSTITUTE((SUBSTITUTE('Неочищенные данные'!E346, " ", "")), ",", ".") * 1000)</f>
        <v>0</v>
      </c>
      <c r="G325" s="31">
        <f>IF(ISNUMBER('Неочищенные данные'!F346), 'Неочищенные данные'!F346 * 1000, SUBSTITUTE((SUBSTITUTE('Неочищенные данные'!F346, " ", "")), ",", ".") * 1000)</f>
        <v>0</v>
      </c>
      <c r="H325" s="31">
        <f>IF(ISNUMBER('Неочищенные данные'!G346), 'Неочищенные данные'!G346 * 1000, SUBSTITUTE((SUBSTITUTE('Неочищенные данные'!G346, " ", "")), ",", ".") * 1000)</f>
        <v>0</v>
      </c>
      <c r="I325" s="31">
        <f>IF(ISNUMBER('Неочищенные данные'!H346), 'Неочищенные данные'!H346 * 1000, SUBSTITUTE((SUBSTITUTE('Неочищенные данные'!H346, " ", "")), ",", ".") * 1000)</f>
        <v>0</v>
      </c>
      <c r="J325" s="31">
        <f>IF(ISNUMBER('Неочищенные данные'!I346), 'Неочищенные данные'!I346 * 1000, SUBSTITUTE((SUBSTITUTE('Неочищенные данные'!I346, " ", "")), ",", ".") * 1000)</f>
        <v>0</v>
      </c>
      <c r="K325" s="31">
        <f>IF(ISNUMBER('Неочищенные данные'!J346), 'Неочищенные данные'!J346 * 1000, SUBSTITUTE((SUBSTITUTE('Неочищенные данные'!J346, " ", "")), ",", ".") * 1000)</f>
        <v>0</v>
      </c>
      <c r="L325" s="31">
        <f>IF(ISNUMBER('Неочищенные данные'!K346), 'Неочищенные данные'!K346 * 1000, SUBSTITUTE((SUBSTITUTE('Неочищенные данные'!K346, " ", "")), ",", ".") * 1000)</f>
        <v>0</v>
      </c>
      <c r="M325" s="31">
        <f>IF(ISNUMBER('Неочищенные данные'!L346), 'Неочищенные данные'!L346 * 1000, SUBSTITUTE((SUBSTITUTE('Неочищенные данные'!L346, " ", "")), ",", ".") * 1000)</f>
        <v>0</v>
      </c>
      <c r="N325" s="31">
        <f>IF(ISNUMBER('Неочищенные данные'!M346), 'Неочищенные данные'!M346 * 1000, SUBSTITUTE((SUBSTITUTE('Неочищенные данные'!M346, " ", "")), ",", ".") * 1000)</f>
        <v>0</v>
      </c>
      <c r="O325" s="31">
        <f>IF(ISNUMBER('Неочищенные данные'!N346), 'Неочищенные данные'!N346 * 1000, SUBSTITUTE((SUBSTITUTE('Неочищенные данные'!N346, " ", "")), ",", ".") * 1000)</f>
        <v>0</v>
      </c>
    </row>
    <row r="326" ht="15.75" hidden="1" customHeight="1">
      <c r="A326" s="29" t="s">
        <v>273</v>
      </c>
      <c r="B326" s="44">
        <v>42124.0</v>
      </c>
      <c r="C326" s="29" t="s">
        <v>69</v>
      </c>
      <c r="D326" s="29"/>
      <c r="E326" s="31">
        <f>IF(ISNUMBER('Неочищенные данные'!D347), 'Неочищенные данные'!D347 * 1000, SUBSTITUTE((SUBSTITUTE('Неочищенные данные'!D347, " ", "")), ",", ".") * 1000)</f>
        <v>0</v>
      </c>
      <c r="F326" s="31">
        <f>IF(ISNUMBER('Неочищенные данные'!E347), 'Неочищенные данные'!E347 * 1000, SUBSTITUTE((SUBSTITUTE('Неочищенные данные'!E347, " ", "")), ",", ".") * 1000)</f>
        <v>0</v>
      </c>
      <c r="G326" s="31">
        <f>IF(ISNUMBER('Неочищенные данные'!F347), 'Неочищенные данные'!F347 * 1000, SUBSTITUTE((SUBSTITUTE('Неочищенные данные'!F347, " ", "")), ",", ".") * 1000)</f>
        <v>0</v>
      </c>
      <c r="H326" s="31">
        <f>IF(ISNUMBER('Неочищенные данные'!G347), 'Неочищенные данные'!G347 * 1000, SUBSTITUTE((SUBSTITUTE('Неочищенные данные'!G347, " ", "")), ",", ".") * 1000)</f>
        <v>0</v>
      </c>
      <c r="I326" s="31">
        <f>IF(ISNUMBER('Неочищенные данные'!H347), 'Неочищенные данные'!H347 * 1000, SUBSTITUTE((SUBSTITUTE('Неочищенные данные'!H347, " ", "")), ",", ".") * 1000)</f>
        <v>0</v>
      </c>
      <c r="J326" s="31">
        <f>IF(ISNUMBER('Неочищенные данные'!I347), 'Неочищенные данные'!I347 * 1000, SUBSTITUTE((SUBSTITUTE('Неочищенные данные'!I347, " ", "")), ",", ".") * 1000)</f>
        <v>0</v>
      </c>
      <c r="K326" s="31">
        <f>IF(ISNUMBER('Неочищенные данные'!J347), 'Неочищенные данные'!J347 * 1000, SUBSTITUTE((SUBSTITUTE('Неочищенные данные'!J347, " ", "")), ",", ".") * 1000)</f>
        <v>0</v>
      </c>
      <c r="L326" s="31">
        <f>IF(ISNUMBER('Неочищенные данные'!K347), 'Неочищенные данные'!K347 * 1000, SUBSTITUTE((SUBSTITUTE('Неочищенные данные'!K347, " ", "")), ",", ".") * 1000)</f>
        <v>0</v>
      </c>
      <c r="M326" s="31">
        <f>IF(ISNUMBER('Неочищенные данные'!L347), 'Неочищенные данные'!L347 * 1000, SUBSTITUTE((SUBSTITUTE('Неочищенные данные'!L347, " ", "")), ",", ".") * 1000)</f>
        <v>0</v>
      </c>
      <c r="N326" s="31">
        <f>IF(ISNUMBER('Неочищенные данные'!M347), 'Неочищенные данные'!M347 * 1000, SUBSTITUTE((SUBSTITUTE('Неочищенные данные'!M347, " ", "")), ",", ".") * 1000)</f>
        <v>0</v>
      </c>
      <c r="O326" s="31">
        <f>IF(ISNUMBER('Неочищенные данные'!N347), 'Неочищенные данные'!N347 * 1000, SUBSTITUTE((SUBSTITUTE('Неочищенные данные'!N347, " ", "")), ",", ".") * 1000)</f>
        <v>0</v>
      </c>
    </row>
    <row r="327" ht="15.75" hidden="1" customHeight="1">
      <c r="A327" s="29" t="s">
        <v>273</v>
      </c>
      <c r="B327" s="44">
        <v>41789.0</v>
      </c>
      <c r="C327" s="29" t="s">
        <v>38</v>
      </c>
      <c r="D327" s="29"/>
      <c r="E327" s="31">
        <f>IF(ISNUMBER('Неочищенные данные'!D348), 'Неочищенные данные'!D348 * 1000, SUBSTITUTE((SUBSTITUTE('Неочищенные данные'!D348, " ", "")), ",", ".") * 1000)</f>
        <v>0</v>
      </c>
      <c r="F327" s="31">
        <f>IF(ISNUMBER('Неочищенные данные'!E348), 'Неочищенные данные'!E348 * 1000, SUBSTITUTE((SUBSTITUTE('Неочищенные данные'!E348, " ", "")), ",", ".") * 1000)</f>
        <v>0</v>
      </c>
      <c r="G327" s="31">
        <f>IF(ISNUMBER('Неочищенные данные'!F348), 'Неочищенные данные'!F348 * 1000, SUBSTITUTE((SUBSTITUTE('Неочищенные данные'!F348, " ", "")), ",", ".") * 1000)</f>
        <v>0</v>
      </c>
      <c r="H327" s="31">
        <f>IF(ISNUMBER('Неочищенные данные'!G348), 'Неочищенные данные'!G348 * 1000, SUBSTITUTE((SUBSTITUTE('Неочищенные данные'!G348, " ", "")), ",", ".") * 1000)</f>
        <v>0</v>
      </c>
      <c r="I327" s="31">
        <f>IF(ISNUMBER('Неочищенные данные'!H348), 'Неочищенные данные'!H348 * 1000, SUBSTITUTE((SUBSTITUTE('Неочищенные данные'!H348, " ", "")), ",", ".") * 1000)</f>
        <v>0</v>
      </c>
      <c r="J327" s="31">
        <f>IF(ISNUMBER('Неочищенные данные'!I348), 'Неочищенные данные'!I348 * 1000, SUBSTITUTE((SUBSTITUTE('Неочищенные данные'!I348, " ", "")), ",", ".") * 1000)</f>
        <v>0</v>
      </c>
      <c r="K327" s="31">
        <f>IF(ISNUMBER('Неочищенные данные'!J348), 'Неочищенные данные'!J348 * 1000, SUBSTITUTE((SUBSTITUTE('Неочищенные данные'!J348, " ", "")), ",", ".") * 1000)</f>
        <v>0</v>
      </c>
      <c r="L327" s="31">
        <f>IF(ISNUMBER('Неочищенные данные'!K348), 'Неочищенные данные'!K348 * 1000, SUBSTITUTE((SUBSTITUTE('Неочищенные данные'!K348, " ", "")), ",", ".") * 1000)</f>
        <v>0</v>
      </c>
      <c r="M327" s="31">
        <f>IF(ISNUMBER('Неочищенные данные'!L348), 'Неочищенные данные'!L348 * 1000, SUBSTITUTE((SUBSTITUTE('Неочищенные данные'!L348, " ", "")), ",", ".") * 1000)</f>
        <v>0</v>
      </c>
      <c r="N327" s="31">
        <f>IF(ISNUMBER('Неочищенные данные'!M348), 'Неочищенные данные'!M348 * 1000, SUBSTITUTE((SUBSTITUTE('Неочищенные данные'!M348, " ", "")), ",", ".") * 1000)</f>
        <v>0</v>
      </c>
      <c r="O327" s="31">
        <f>IF(ISNUMBER('Неочищенные данные'!N348), 'Неочищенные данные'!N348 * 1000, SUBSTITUTE((SUBSTITUTE('Неочищенные данные'!N348, " ", "")), ",", ".") * 1000)</f>
        <v>0</v>
      </c>
    </row>
    <row r="328" ht="15.75" hidden="1" customHeight="1">
      <c r="A328" s="29" t="s">
        <v>273</v>
      </c>
      <c r="B328" s="44">
        <v>41305.0</v>
      </c>
      <c r="C328" s="29" t="s">
        <v>38</v>
      </c>
      <c r="D328" s="29"/>
      <c r="E328" s="31">
        <f>IF(ISNUMBER('Неочищенные данные'!D349), 'Неочищенные данные'!D349 * 1000, SUBSTITUTE((SUBSTITUTE('Неочищенные данные'!D349, " ", "")), ",", ".") * 1000)</f>
        <v>0</v>
      </c>
      <c r="F328" s="31">
        <f>IF(ISNUMBER('Неочищенные данные'!E349), 'Неочищенные данные'!E349 * 1000, SUBSTITUTE((SUBSTITUTE('Неочищенные данные'!E349, " ", "")), ",", ".") * 1000)</f>
        <v>0</v>
      </c>
      <c r="G328" s="31">
        <f>IF(ISNUMBER('Неочищенные данные'!F349), 'Неочищенные данные'!F349 * 1000, SUBSTITUTE((SUBSTITUTE('Неочищенные данные'!F349, " ", "")), ",", ".") * 1000)</f>
        <v>0</v>
      </c>
      <c r="H328" s="31">
        <f>IF(ISNUMBER('Неочищенные данные'!G349), 'Неочищенные данные'!G349 * 1000, SUBSTITUTE((SUBSTITUTE('Неочищенные данные'!G349, " ", "")), ",", ".") * 1000)</f>
        <v>0</v>
      </c>
      <c r="I328" s="31">
        <f>IF(ISNUMBER('Неочищенные данные'!H349), 'Неочищенные данные'!H349 * 1000, SUBSTITUTE((SUBSTITUTE('Неочищенные данные'!H349, " ", "")), ",", ".") * 1000)</f>
        <v>0</v>
      </c>
      <c r="J328" s="31">
        <f>IF(ISNUMBER('Неочищенные данные'!I349), 'Неочищенные данные'!I349 * 1000, SUBSTITUTE((SUBSTITUTE('Неочищенные данные'!I349, " ", "")), ",", ".") * 1000)</f>
        <v>0</v>
      </c>
      <c r="K328" s="31">
        <f>IF(ISNUMBER('Неочищенные данные'!J349), 'Неочищенные данные'!J349 * 1000, SUBSTITUTE((SUBSTITUTE('Неочищенные данные'!J349, " ", "")), ",", ".") * 1000)</f>
        <v>0</v>
      </c>
      <c r="L328" s="31">
        <f>IF(ISNUMBER('Неочищенные данные'!K349), 'Неочищенные данные'!K349 * 1000, SUBSTITUTE((SUBSTITUTE('Неочищенные данные'!K349, " ", "")), ",", ".") * 1000)</f>
        <v>0</v>
      </c>
      <c r="M328" s="31">
        <f>IF(ISNUMBER('Неочищенные данные'!L349), 'Неочищенные данные'!L349 * 1000, SUBSTITUTE((SUBSTITUTE('Неочищенные данные'!L349, " ", "")), ",", ".") * 1000)</f>
        <v>0</v>
      </c>
      <c r="N328" s="31">
        <f>IF(ISNUMBER('Неочищенные данные'!M349), 'Неочищенные данные'!M349 * 1000, SUBSTITUTE((SUBSTITUTE('Неочищенные данные'!M349, " ", "")), ",", ".") * 1000)</f>
        <v>0</v>
      </c>
      <c r="O328" s="31">
        <f>IF(ISNUMBER('Неочищенные данные'!N349), 'Неочищенные данные'!N349 * 1000, SUBSTITUTE((SUBSTITUTE('Неочищенные данные'!N349, " ", "")), ",", ".") * 1000)</f>
        <v>0</v>
      </c>
    </row>
    <row r="329" ht="15.75" hidden="1" customHeight="1">
      <c r="A329" s="29" t="s">
        <v>273</v>
      </c>
      <c r="B329" s="45">
        <v>40903.0</v>
      </c>
      <c r="C329" s="29" t="s">
        <v>40</v>
      </c>
      <c r="D329" s="29"/>
      <c r="E329" s="31">
        <f>IF(ISNUMBER('Неочищенные данные'!D350), 'Неочищенные данные'!D350 * 1000, SUBSTITUTE((SUBSTITUTE('Неочищенные данные'!D350, " ", "")), ",", ".") * 1000)</f>
        <v>0</v>
      </c>
      <c r="F329" s="31">
        <f>IF(ISNUMBER('Неочищенные данные'!E350), 'Неочищенные данные'!E350 * 1000, SUBSTITUTE((SUBSTITUTE('Неочищенные данные'!E350, " ", "")), ",", ".") * 1000)</f>
        <v>0</v>
      </c>
      <c r="G329" s="31">
        <f>IF(ISNUMBER('Неочищенные данные'!F350), 'Неочищенные данные'!F350 * 1000, SUBSTITUTE((SUBSTITUTE('Неочищенные данные'!F350, " ", "")), ",", ".") * 1000)</f>
        <v>0</v>
      </c>
      <c r="H329" s="31">
        <f>IF(ISNUMBER('Неочищенные данные'!G350), 'Неочищенные данные'!G350 * 1000, SUBSTITUTE((SUBSTITUTE('Неочищенные данные'!G350, " ", "")), ",", ".") * 1000)</f>
        <v>0</v>
      </c>
      <c r="I329" s="31">
        <f>IF(ISNUMBER('Неочищенные данные'!H350), 'Неочищенные данные'!H350 * 1000, SUBSTITUTE((SUBSTITUTE('Неочищенные данные'!H350, " ", "")), ",", ".") * 1000)</f>
        <v>0</v>
      </c>
      <c r="J329" s="31">
        <f>IF(ISNUMBER('Неочищенные данные'!I350), 'Неочищенные данные'!I350 * 1000, SUBSTITUTE((SUBSTITUTE('Неочищенные данные'!I350, " ", "")), ",", ".") * 1000)</f>
        <v>0</v>
      </c>
      <c r="K329" s="31">
        <f>IF(ISNUMBER('Неочищенные данные'!J350), 'Неочищенные данные'!J350 * 1000, SUBSTITUTE((SUBSTITUTE('Неочищенные данные'!J350, " ", "")), ",", ".") * 1000)</f>
        <v>0</v>
      </c>
      <c r="L329" s="31">
        <f>IF(ISNUMBER('Неочищенные данные'!K350), 'Неочищенные данные'!K350 * 1000, SUBSTITUTE((SUBSTITUTE('Неочищенные данные'!K350, " ", "")), ",", ".") * 1000)</f>
        <v>0</v>
      </c>
      <c r="M329" s="31">
        <f>IF(ISNUMBER('Неочищенные данные'!L350), 'Неочищенные данные'!L350 * 1000, SUBSTITUTE((SUBSTITUTE('Неочищенные данные'!L350, " ", "")), ",", ".") * 1000)</f>
        <v>0</v>
      </c>
      <c r="N329" s="31">
        <f>IF(ISNUMBER('Неочищенные данные'!M350), 'Неочищенные данные'!M350 * 1000, SUBSTITUTE((SUBSTITUTE('Неочищенные данные'!M350, " ", "")), ",", ".") * 1000)</f>
        <v>0</v>
      </c>
      <c r="O329" s="31">
        <f>IF(ISNUMBER('Неочищенные данные'!N350), 'Неочищенные данные'!N350 * 1000, SUBSTITUTE((SUBSTITUTE('Неочищенные данные'!N350, " ", "")), ",", ".") * 1000)</f>
        <v>0</v>
      </c>
    </row>
    <row r="330" ht="15.75" hidden="1" customHeight="1">
      <c r="A330" s="29" t="s">
        <v>274</v>
      </c>
      <c r="B330" s="44">
        <v>40042.0</v>
      </c>
      <c r="C330" s="29" t="s">
        <v>240</v>
      </c>
      <c r="D330" s="29"/>
      <c r="E330" s="31">
        <f>IF(ISNUMBER('Неочищенные данные'!D351), 'Неочищенные данные'!D351 * 1000, SUBSTITUTE((SUBSTITUTE('Неочищенные данные'!D351, " ", "")), ",", ".") * 1000)</f>
        <v>0</v>
      </c>
      <c r="F330" s="31">
        <f>IF(ISNUMBER('Неочищенные данные'!E351), 'Неочищенные данные'!E351 * 1000, SUBSTITUTE((SUBSTITUTE('Неочищенные данные'!E351, " ", "")), ",", ".") * 1000)</f>
        <v>0</v>
      </c>
      <c r="G330" s="31">
        <f>IF(ISNUMBER('Неочищенные данные'!F351), 'Неочищенные данные'!F351 * 1000, SUBSTITUTE((SUBSTITUTE('Неочищенные данные'!F351, " ", "")), ",", ".") * 1000)</f>
        <v>0</v>
      </c>
      <c r="H330" s="31">
        <f>IF(ISNUMBER('Неочищенные данные'!G351), 'Неочищенные данные'!G351 * 1000, SUBSTITUTE((SUBSTITUTE('Неочищенные данные'!G351, " ", "")), ",", ".") * 1000)</f>
        <v>0</v>
      </c>
      <c r="I330" s="31">
        <f>IF(ISNUMBER('Неочищенные данные'!H351), 'Неочищенные данные'!H351 * 1000, SUBSTITUTE((SUBSTITUTE('Неочищенные данные'!H351, " ", "")), ",", ".") * 1000)</f>
        <v>0</v>
      </c>
      <c r="J330" s="31">
        <f>IF(ISNUMBER('Неочищенные данные'!I351), 'Неочищенные данные'!I351 * 1000, SUBSTITUTE((SUBSTITUTE('Неочищенные данные'!I351, " ", "")), ",", ".") * 1000)</f>
        <v>0</v>
      </c>
      <c r="K330" s="31">
        <f>IF(ISNUMBER('Неочищенные данные'!J351), 'Неочищенные данные'!J351 * 1000, SUBSTITUTE((SUBSTITUTE('Неочищенные данные'!J351, " ", "")), ",", ".") * 1000)</f>
        <v>0</v>
      </c>
      <c r="L330" s="31">
        <f>IF(ISNUMBER('Неочищенные данные'!K351), 'Неочищенные данные'!K351 * 1000, SUBSTITUTE((SUBSTITUTE('Неочищенные данные'!K351, " ", "")), ",", ".") * 1000)</f>
        <v>0</v>
      </c>
      <c r="M330" s="31">
        <f>IF(ISNUMBER('Неочищенные данные'!L351), 'Неочищенные данные'!L351 * 1000, SUBSTITUTE((SUBSTITUTE('Неочищенные данные'!L351, " ", "")), ",", ".") * 1000)</f>
        <v>0</v>
      </c>
      <c r="N330" s="31">
        <f>IF(ISNUMBER('Неочищенные данные'!M351), 'Неочищенные данные'!M351 * 1000, SUBSTITUTE((SUBSTITUTE('Неочищенные данные'!M351, " ", "")), ",", ".") * 1000)</f>
        <v>0</v>
      </c>
      <c r="O330" s="31">
        <f>IF(ISNUMBER('Неочищенные данные'!N351), 'Неочищенные данные'!N351 * 1000, SUBSTITUTE((SUBSTITUTE('Неочищенные данные'!N351, " ", "")), ",", ".") * 1000)</f>
        <v>0</v>
      </c>
    </row>
    <row r="331" ht="15.75" hidden="1" customHeight="1">
      <c r="A331" s="29" t="s">
        <v>274</v>
      </c>
      <c r="B331" s="45">
        <v>39768.0</v>
      </c>
      <c r="C331" s="29" t="s">
        <v>243</v>
      </c>
      <c r="D331" s="29"/>
      <c r="E331" s="31">
        <f>IF(ISNUMBER('Неочищенные данные'!D352), 'Неочищенные данные'!D352 * 1000, SUBSTITUTE((SUBSTITUTE('Неочищенные данные'!D352, " ", "")), ",", ".") * 1000)</f>
        <v>0</v>
      </c>
      <c r="F331" s="31">
        <f>IF(ISNUMBER('Неочищенные данные'!E352), 'Неочищенные данные'!E352 * 1000, SUBSTITUTE((SUBSTITUTE('Неочищенные данные'!E352, " ", "")), ",", ".") * 1000)</f>
        <v>0</v>
      </c>
      <c r="G331" s="31">
        <f>IF(ISNUMBER('Неочищенные данные'!F352), 'Неочищенные данные'!F352 * 1000, SUBSTITUTE((SUBSTITUTE('Неочищенные данные'!F352, " ", "")), ",", ".") * 1000)</f>
        <v>0</v>
      </c>
      <c r="H331" s="31">
        <f>IF(ISNUMBER('Неочищенные данные'!G352), 'Неочищенные данные'!G352 * 1000, SUBSTITUTE((SUBSTITUTE('Неочищенные данные'!G352, " ", "")), ",", ".") * 1000)</f>
        <v>0</v>
      </c>
      <c r="I331" s="31">
        <f>IF(ISNUMBER('Неочищенные данные'!H352), 'Неочищенные данные'!H352 * 1000, SUBSTITUTE((SUBSTITUTE('Неочищенные данные'!H352, " ", "")), ",", ".") * 1000)</f>
        <v>0</v>
      </c>
      <c r="J331" s="31">
        <f>IF(ISNUMBER('Неочищенные данные'!I352), 'Неочищенные данные'!I352 * 1000, SUBSTITUTE((SUBSTITUTE('Неочищенные данные'!I352, " ", "")), ",", ".") * 1000)</f>
        <v>0</v>
      </c>
      <c r="K331" s="31">
        <f>IF(ISNUMBER('Неочищенные данные'!J352), 'Неочищенные данные'!J352 * 1000, SUBSTITUTE((SUBSTITUTE('Неочищенные данные'!J352, " ", "")), ",", ".") * 1000)</f>
        <v>0</v>
      </c>
      <c r="L331" s="31">
        <f>IF(ISNUMBER('Неочищенные данные'!K352), 'Неочищенные данные'!K352 * 1000, SUBSTITUTE((SUBSTITUTE('Неочищенные данные'!K352, " ", "")), ",", ".") * 1000)</f>
        <v>0</v>
      </c>
      <c r="M331" s="31">
        <f>IF(ISNUMBER('Неочищенные данные'!L352), 'Неочищенные данные'!L352 * 1000, SUBSTITUTE((SUBSTITUTE('Неочищенные данные'!L352, " ", "")), ",", ".") * 1000)</f>
        <v>0</v>
      </c>
      <c r="N331" s="31">
        <f>IF(ISNUMBER('Неочищенные данные'!M352), 'Неочищенные данные'!M352 * 1000, SUBSTITUTE((SUBSTITUTE('Неочищенные данные'!M352, " ", "")), ",", ".") * 1000)</f>
        <v>0</v>
      </c>
      <c r="O331" s="31">
        <f>IF(ISNUMBER('Неочищенные данные'!N352), 'Неочищенные данные'!N352 * 1000, SUBSTITUTE((SUBSTITUTE('Неочищенные данные'!N352, " ", "")), ",", ".") * 1000)</f>
        <v>0</v>
      </c>
    </row>
    <row r="332" ht="15.75" hidden="1" customHeight="1">
      <c r="A332" s="29" t="s">
        <v>275</v>
      </c>
      <c r="B332" s="44">
        <v>40767.0</v>
      </c>
      <c r="C332" s="29" t="s">
        <v>240</v>
      </c>
      <c r="D332" s="29"/>
      <c r="E332" s="31">
        <f>IF(ISNUMBER('Неочищенные данные'!D353), 'Неочищенные данные'!D353 * 1000, SUBSTITUTE((SUBSTITUTE('Неочищенные данные'!D353, " ", "")), ",", ".") * 1000)</f>
        <v>0</v>
      </c>
      <c r="F332" s="31">
        <f>IF(ISNUMBER('Неочищенные данные'!E353), 'Неочищенные данные'!E353 * 1000, SUBSTITUTE((SUBSTITUTE('Неочищенные данные'!E353, " ", "")), ",", ".") * 1000)</f>
        <v>0</v>
      </c>
      <c r="G332" s="31">
        <f>IF(ISNUMBER('Неочищенные данные'!F353), 'Неочищенные данные'!F353 * 1000, SUBSTITUTE((SUBSTITUTE('Неочищенные данные'!F353, " ", "")), ",", ".") * 1000)</f>
        <v>0</v>
      </c>
      <c r="H332" s="31">
        <f>IF(ISNUMBER('Неочищенные данные'!G353), 'Неочищенные данные'!G353 * 1000, SUBSTITUTE((SUBSTITUTE('Неочищенные данные'!G353, " ", "")), ",", ".") * 1000)</f>
        <v>0</v>
      </c>
      <c r="I332" s="31">
        <f>IF(ISNUMBER('Неочищенные данные'!H353), 'Неочищенные данные'!H353 * 1000, SUBSTITUTE((SUBSTITUTE('Неочищенные данные'!H353, " ", "")), ",", ".") * 1000)</f>
        <v>0</v>
      </c>
      <c r="J332" s="31">
        <f>IF(ISNUMBER('Неочищенные данные'!I353), 'Неочищенные данные'!I353 * 1000, SUBSTITUTE((SUBSTITUTE('Неочищенные данные'!I353, " ", "")), ",", ".") * 1000)</f>
        <v>0</v>
      </c>
      <c r="K332" s="31">
        <f>IF(ISNUMBER('Неочищенные данные'!J353), 'Неочищенные данные'!J353 * 1000, SUBSTITUTE((SUBSTITUTE('Неочищенные данные'!J353, " ", "")), ",", ".") * 1000)</f>
        <v>0</v>
      </c>
      <c r="L332" s="31">
        <f>IF(ISNUMBER('Неочищенные данные'!K353), 'Неочищенные данные'!K353 * 1000, SUBSTITUTE((SUBSTITUTE('Неочищенные данные'!K353, " ", "")), ",", ".") * 1000)</f>
        <v>0</v>
      </c>
      <c r="M332" s="31">
        <f>IF(ISNUMBER('Неочищенные данные'!L353), 'Неочищенные данные'!L353 * 1000, SUBSTITUTE((SUBSTITUTE('Неочищенные данные'!L353, " ", "")), ",", ".") * 1000)</f>
        <v>0</v>
      </c>
      <c r="N332" s="31">
        <f>IF(ISNUMBER('Неочищенные данные'!M353), 'Неочищенные данные'!M353 * 1000, SUBSTITUTE((SUBSTITUTE('Неочищенные данные'!M353, " ", "")), ",", ".") * 1000)</f>
        <v>0</v>
      </c>
      <c r="O332" s="31">
        <f>IF(ISNUMBER('Неочищенные данные'!N353), 'Неочищенные данные'!N353 * 1000, SUBSTITUTE((SUBSTITUTE('Неочищенные данные'!N353, " ", "")), ",", ".") * 1000)</f>
        <v>0</v>
      </c>
    </row>
    <row r="333" ht="15.75" hidden="1" customHeight="1">
      <c r="A333" s="29" t="s">
        <v>275</v>
      </c>
      <c r="B333" s="44">
        <v>40282.0</v>
      </c>
      <c r="C333" s="29" t="s">
        <v>40</v>
      </c>
      <c r="D333" s="29"/>
      <c r="E333" s="31">
        <f>IF(ISNUMBER('Неочищенные данные'!D354), 'Неочищенные данные'!D354 * 1000, SUBSTITUTE((SUBSTITUTE('Неочищенные данные'!D354, " ", "")), ",", ".") * 1000)</f>
        <v>0</v>
      </c>
      <c r="F333" s="31">
        <f>IF(ISNUMBER('Неочищенные данные'!E354), 'Неочищенные данные'!E354 * 1000, SUBSTITUTE((SUBSTITUTE('Неочищенные данные'!E354, " ", "")), ",", ".") * 1000)</f>
        <v>0</v>
      </c>
      <c r="G333" s="31">
        <f>IF(ISNUMBER('Неочищенные данные'!F354), 'Неочищенные данные'!F354 * 1000, SUBSTITUTE((SUBSTITUTE('Неочищенные данные'!F354, " ", "")), ",", ".") * 1000)</f>
        <v>0</v>
      </c>
      <c r="H333" s="31">
        <f>IF(ISNUMBER('Неочищенные данные'!G354), 'Неочищенные данные'!G354 * 1000, SUBSTITUTE((SUBSTITUTE('Неочищенные данные'!G354, " ", "")), ",", ".") * 1000)</f>
        <v>0</v>
      </c>
      <c r="I333" s="31">
        <f>IF(ISNUMBER('Неочищенные данные'!H354), 'Неочищенные данные'!H354 * 1000, SUBSTITUTE((SUBSTITUTE('Неочищенные данные'!H354, " ", "")), ",", ".") * 1000)</f>
        <v>0</v>
      </c>
      <c r="J333" s="31">
        <f>IF(ISNUMBER('Неочищенные данные'!I354), 'Неочищенные данные'!I354 * 1000, SUBSTITUTE((SUBSTITUTE('Неочищенные данные'!I354, " ", "")), ",", ".") * 1000)</f>
        <v>0</v>
      </c>
      <c r="K333" s="31">
        <f>IF(ISNUMBER('Неочищенные данные'!J354), 'Неочищенные данные'!J354 * 1000, SUBSTITUTE((SUBSTITUTE('Неочищенные данные'!J354, " ", "")), ",", ".") * 1000)</f>
        <v>0</v>
      </c>
      <c r="L333" s="31">
        <f>IF(ISNUMBER('Неочищенные данные'!K354), 'Неочищенные данные'!K354 * 1000, SUBSTITUTE((SUBSTITUTE('Неочищенные данные'!K354, " ", "")), ",", ".") * 1000)</f>
        <v>0</v>
      </c>
      <c r="M333" s="31">
        <f>IF(ISNUMBER('Неочищенные данные'!L354), 'Неочищенные данные'!L354 * 1000, SUBSTITUTE((SUBSTITUTE('Неочищенные данные'!L354, " ", "")), ",", ".") * 1000)</f>
        <v>0</v>
      </c>
      <c r="N333" s="31">
        <f>IF(ISNUMBER('Неочищенные данные'!M354), 'Неочищенные данные'!M354 * 1000, SUBSTITUTE((SUBSTITUTE('Неочищенные данные'!M354, " ", "")), ",", ".") * 1000)</f>
        <v>0</v>
      </c>
      <c r="O333" s="31">
        <f>IF(ISNUMBER('Неочищенные данные'!N354), 'Неочищенные данные'!N354 * 1000, SUBSTITUTE((SUBSTITUTE('Неочищенные данные'!N354, " ", "")), ",", ".") * 1000)</f>
        <v>0</v>
      </c>
    </row>
    <row r="334" ht="15.75" hidden="1" customHeight="1">
      <c r="A334" s="29" t="s">
        <v>275</v>
      </c>
      <c r="B334" s="45">
        <v>39768.0</v>
      </c>
      <c r="C334" s="29" t="s">
        <v>243</v>
      </c>
      <c r="D334" s="29"/>
      <c r="E334" s="31">
        <f>IF(ISNUMBER('Неочищенные данные'!D355), 'Неочищенные данные'!D355 * 1000, SUBSTITUTE((SUBSTITUTE('Неочищенные данные'!D355, " ", "")), ",", ".") * 1000)</f>
        <v>0</v>
      </c>
      <c r="F334" s="31">
        <f>IF(ISNUMBER('Неочищенные данные'!E355), 'Неочищенные данные'!E355 * 1000, SUBSTITUTE((SUBSTITUTE('Неочищенные данные'!E355, " ", "")), ",", ".") * 1000)</f>
        <v>0</v>
      </c>
      <c r="G334" s="31">
        <f>IF(ISNUMBER('Неочищенные данные'!F355), 'Неочищенные данные'!F355 * 1000, SUBSTITUTE((SUBSTITUTE('Неочищенные данные'!F355, " ", "")), ",", ".") * 1000)</f>
        <v>0</v>
      </c>
      <c r="H334" s="31">
        <f>IF(ISNUMBER('Неочищенные данные'!G355), 'Неочищенные данные'!G355 * 1000, SUBSTITUTE((SUBSTITUTE('Неочищенные данные'!G355, " ", "")), ",", ".") * 1000)</f>
        <v>0</v>
      </c>
      <c r="I334" s="31">
        <f>IF(ISNUMBER('Неочищенные данные'!H355), 'Неочищенные данные'!H355 * 1000, SUBSTITUTE((SUBSTITUTE('Неочищенные данные'!H355, " ", "")), ",", ".") * 1000)</f>
        <v>0</v>
      </c>
      <c r="J334" s="31">
        <f>IF(ISNUMBER('Неочищенные данные'!I355), 'Неочищенные данные'!I355 * 1000, SUBSTITUTE((SUBSTITUTE('Неочищенные данные'!I355, " ", "")), ",", ".") * 1000)</f>
        <v>0</v>
      </c>
      <c r="K334" s="31">
        <f>IF(ISNUMBER('Неочищенные данные'!J355), 'Неочищенные данные'!J355 * 1000, SUBSTITUTE((SUBSTITUTE('Неочищенные данные'!J355, " ", "")), ",", ".") * 1000)</f>
        <v>0</v>
      </c>
      <c r="L334" s="31">
        <f>IF(ISNUMBER('Неочищенные данные'!K355), 'Неочищенные данные'!K355 * 1000, SUBSTITUTE((SUBSTITUTE('Неочищенные данные'!K355, " ", "")), ",", ".") * 1000)</f>
        <v>0</v>
      </c>
      <c r="M334" s="31">
        <f>IF(ISNUMBER('Неочищенные данные'!L355), 'Неочищенные данные'!L355 * 1000, SUBSTITUTE((SUBSTITUTE('Неочищенные данные'!L355, " ", "")), ",", ".") * 1000)</f>
        <v>0</v>
      </c>
      <c r="N334" s="31">
        <f>IF(ISNUMBER('Неочищенные данные'!M355), 'Неочищенные данные'!M355 * 1000, SUBSTITUTE((SUBSTITUTE('Неочищенные данные'!M355, " ", "")), ",", ".") * 1000)</f>
        <v>0</v>
      </c>
      <c r="O334" s="31">
        <f>IF(ISNUMBER('Неочищенные данные'!N355), 'Неочищенные данные'!N355 * 1000, SUBSTITUTE((SUBSTITUTE('Неочищенные данные'!N355, " ", "")), ",", ".") * 1000)</f>
        <v>0</v>
      </c>
    </row>
    <row r="335" ht="15.75" hidden="1" customHeight="1">
      <c r="A335" s="29" t="s">
        <v>276</v>
      </c>
      <c r="B335" s="44">
        <v>40329.0</v>
      </c>
      <c r="C335" s="29" t="s">
        <v>240</v>
      </c>
      <c r="D335" s="29"/>
      <c r="E335" s="31">
        <f>IF(ISNUMBER('Неочищенные данные'!D356), 'Неочищенные данные'!D356 * 1000, SUBSTITUTE((SUBSTITUTE('Неочищенные данные'!D356, " ", "")), ",", ".") * 1000)</f>
        <v>0</v>
      </c>
      <c r="F335" s="31">
        <f>IF(ISNUMBER('Неочищенные данные'!E356), 'Неочищенные данные'!E356 * 1000, SUBSTITUTE((SUBSTITUTE('Неочищенные данные'!E356, " ", "")), ",", ".") * 1000)</f>
        <v>0</v>
      </c>
      <c r="G335" s="31">
        <f>IF(ISNUMBER('Неочищенные данные'!F356), 'Неочищенные данные'!F356 * 1000, SUBSTITUTE((SUBSTITUTE('Неочищенные данные'!F356, " ", "")), ",", ".") * 1000)</f>
        <v>0</v>
      </c>
      <c r="H335" s="31">
        <f>IF(ISNUMBER('Неочищенные данные'!G356), 'Неочищенные данные'!G356 * 1000, SUBSTITUTE((SUBSTITUTE('Неочищенные данные'!G356, " ", "")), ",", ".") * 1000)</f>
        <v>0</v>
      </c>
      <c r="I335" s="31">
        <f>IF(ISNUMBER('Неочищенные данные'!H356), 'Неочищенные данные'!H356 * 1000, SUBSTITUTE((SUBSTITUTE('Неочищенные данные'!H356, " ", "")), ",", ".") * 1000)</f>
        <v>0</v>
      </c>
      <c r="J335" s="31">
        <f>IF(ISNUMBER('Неочищенные данные'!I356), 'Неочищенные данные'!I356 * 1000, SUBSTITUTE((SUBSTITUTE('Неочищенные данные'!I356, " ", "")), ",", ".") * 1000)</f>
        <v>0</v>
      </c>
      <c r="K335" s="31">
        <f>IF(ISNUMBER('Неочищенные данные'!J356), 'Неочищенные данные'!J356 * 1000, SUBSTITUTE((SUBSTITUTE('Неочищенные данные'!J356, " ", "")), ",", ".") * 1000)</f>
        <v>0</v>
      </c>
      <c r="L335" s="31">
        <f>IF(ISNUMBER('Неочищенные данные'!K356), 'Неочищенные данные'!K356 * 1000, SUBSTITUTE((SUBSTITUTE('Неочищенные данные'!K356, " ", "")), ",", ".") * 1000)</f>
        <v>0</v>
      </c>
      <c r="M335" s="31">
        <f>IF(ISNUMBER('Неочищенные данные'!L356), 'Неочищенные данные'!L356 * 1000, SUBSTITUTE((SUBSTITUTE('Неочищенные данные'!L356, " ", "")), ",", ".") * 1000)</f>
        <v>0</v>
      </c>
      <c r="N335" s="31">
        <f>IF(ISNUMBER('Неочищенные данные'!M356), 'Неочищенные данные'!M356 * 1000, SUBSTITUTE((SUBSTITUTE('Неочищенные данные'!M356, " ", "")), ",", ".") * 1000)</f>
        <v>0</v>
      </c>
      <c r="O335" s="31">
        <f>IF(ISNUMBER('Неочищенные данные'!N356), 'Неочищенные данные'!N356 * 1000, SUBSTITUTE((SUBSTITUTE('Неочищенные данные'!N356, " ", "")), ",", ".") * 1000)</f>
        <v>0</v>
      </c>
    </row>
    <row r="336" ht="15.75" hidden="1" customHeight="1">
      <c r="A336" s="29" t="s">
        <v>276</v>
      </c>
      <c r="B336" s="45">
        <v>39768.0</v>
      </c>
      <c r="C336" s="29" t="s">
        <v>40</v>
      </c>
      <c r="D336" s="29"/>
      <c r="E336" s="31">
        <f>IF(ISNUMBER('Неочищенные данные'!D357), 'Неочищенные данные'!D357 * 1000, SUBSTITUTE((SUBSTITUTE('Неочищенные данные'!D357, " ", "")), ",", ".") * 1000)</f>
        <v>0</v>
      </c>
      <c r="F336" s="31">
        <f>IF(ISNUMBER('Неочищенные данные'!E357), 'Неочищенные данные'!E357 * 1000, SUBSTITUTE((SUBSTITUTE('Неочищенные данные'!E357, " ", "")), ",", ".") * 1000)</f>
        <v>0</v>
      </c>
      <c r="G336" s="31">
        <f>IF(ISNUMBER('Неочищенные данные'!F357), 'Неочищенные данные'!F357 * 1000, SUBSTITUTE((SUBSTITUTE('Неочищенные данные'!F357, " ", "")), ",", ".") * 1000)</f>
        <v>0</v>
      </c>
      <c r="H336" s="31">
        <f>IF(ISNUMBER('Неочищенные данные'!G357), 'Неочищенные данные'!G357 * 1000, SUBSTITUTE((SUBSTITUTE('Неочищенные данные'!G357, " ", "")), ",", ".") * 1000)</f>
        <v>0</v>
      </c>
      <c r="I336" s="31">
        <f>IF(ISNUMBER('Неочищенные данные'!H357), 'Неочищенные данные'!H357 * 1000, SUBSTITUTE((SUBSTITUTE('Неочищенные данные'!H357, " ", "")), ",", ".") * 1000)</f>
        <v>0</v>
      </c>
      <c r="J336" s="31">
        <f>IF(ISNUMBER('Неочищенные данные'!I357), 'Неочищенные данные'!I357 * 1000, SUBSTITUTE((SUBSTITUTE('Неочищенные данные'!I357, " ", "")), ",", ".") * 1000)</f>
        <v>0</v>
      </c>
      <c r="K336" s="31">
        <f>IF(ISNUMBER('Неочищенные данные'!J357), 'Неочищенные данные'!J357 * 1000, SUBSTITUTE((SUBSTITUTE('Неочищенные данные'!J357, " ", "")), ",", ".") * 1000)</f>
        <v>0</v>
      </c>
      <c r="L336" s="31">
        <f>IF(ISNUMBER('Неочищенные данные'!K357), 'Неочищенные данные'!K357 * 1000, SUBSTITUTE((SUBSTITUTE('Неочищенные данные'!K357, " ", "")), ",", ".") * 1000)</f>
        <v>0</v>
      </c>
      <c r="M336" s="31">
        <f>IF(ISNUMBER('Неочищенные данные'!L357), 'Неочищенные данные'!L357 * 1000, SUBSTITUTE((SUBSTITUTE('Неочищенные данные'!L357, " ", "")), ",", ".") * 1000)</f>
        <v>0</v>
      </c>
      <c r="N336" s="31">
        <f>IF(ISNUMBER('Неочищенные данные'!M357), 'Неочищенные данные'!M357 * 1000, SUBSTITUTE((SUBSTITUTE('Неочищенные данные'!M357, " ", "")), ",", ".") * 1000)</f>
        <v>0</v>
      </c>
      <c r="O336" s="31">
        <f>IF(ISNUMBER('Неочищенные данные'!N357), 'Неочищенные данные'!N357 * 1000, SUBSTITUTE((SUBSTITUTE('Неочищенные данные'!N357, " ", "")), ",", ".") * 1000)</f>
        <v>0</v>
      </c>
    </row>
    <row r="337" ht="15.75" hidden="1" customHeight="1">
      <c r="A337" s="29" t="s">
        <v>277</v>
      </c>
      <c r="B337" s="44">
        <v>40204.0</v>
      </c>
      <c r="C337" s="29" t="s">
        <v>240</v>
      </c>
      <c r="D337" s="29"/>
      <c r="E337" s="31">
        <f>IF(ISNUMBER('Неочищенные данные'!D358), 'Неочищенные данные'!D358 * 1000, SUBSTITUTE((SUBSTITUTE('Неочищенные данные'!D358, " ", "")), ",", ".") * 1000)</f>
        <v>0</v>
      </c>
      <c r="F337" s="31">
        <f>IF(ISNUMBER('Неочищенные данные'!E358), 'Неочищенные данные'!E358 * 1000, SUBSTITUTE((SUBSTITUTE('Неочищенные данные'!E358, " ", "")), ",", ".") * 1000)</f>
        <v>0</v>
      </c>
      <c r="G337" s="31">
        <f>IF(ISNUMBER('Неочищенные данные'!F358), 'Неочищенные данные'!F358 * 1000, SUBSTITUTE((SUBSTITUTE('Неочищенные данные'!F358, " ", "")), ",", ".") * 1000)</f>
        <v>0</v>
      </c>
      <c r="H337" s="31">
        <f>IF(ISNUMBER('Неочищенные данные'!G358), 'Неочищенные данные'!G358 * 1000, SUBSTITUTE((SUBSTITUTE('Неочищенные данные'!G358, " ", "")), ",", ".") * 1000)</f>
        <v>0</v>
      </c>
      <c r="I337" s="31">
        <f>IF(ISNUMBER('Неочищенные данные'!H358), 'Неочищенные данные'!H358 * 1000, SUBSTITUTE((SUBSTITUTE('Неочищенные данные'!H358, " ", "")), ",", ".") * 1000)</f>
        <v>0</v>
      </c>
      <c r="J337" s="31">
        <f>IF(ISNUMBER('Неочищенные данные'!I358), 'Неочищенные данные'!I358 * 1000, SUBSTITUTE((SUBSTITUTE('Неочищенные данные'!I358, " ", "")), ",", ".") * 1000)</f>
        <v>0</v>
      </c>
      <c r="K337" s="31">
        <f>IF(ISNUMBER('Неочищенные данные'!J358), 'Неочищенные данные'!J358 * 1000, SUBSTITUTE((SUBSTITUTE('Неочищенные данные'!J358, " ", "")), ",", ".") * 1000)</f>
        <v>0</v>
      </c>
      <c r="L337" s="31">
        <f>IF(ISNUMBER('Неочищенные данные'!K358), 'Неочищенные данные'!K358 * 1000, SUBSTITUTE((SUBSTITUTE('Неочищенные данные'!K358, " ", "")), ",", ".") * 1000)</f>
        <v>0</v>
      </c>
      <c r="M337" s="31">
        <f>IF(ISNUMBER('Неочищенные данные'!L358), 'Неочищенные данные'!L358 * 1000, SUBSTITUTE((SUBSTITUTE('Неочищенные данные'!L358, " ", "")), ",", ".") * 1000)</f>
        <v>0</v>
      </c>
      <c r="N337" s="31">
        <f>IF(ISNUMBER('Неочищенные данные'!M358), 'Неочищенные данные'!M358 * 1000, SUBSTITUTE((SUBSTITUTE('Неочищенные данные'!M358, " ", "")), ",", ".") * 1000)</f>
        <v>0</v>
      </c>
      <c r="O337" s="31">
        <f>IF(ISNUMBER('Неочищенные данные'!N358), 'Неочищенные данные'!N358 * 1000, SUBSTITUTE((SUBSTITUTE('Неочищенные данные'!N358, " ", "")), ",", ".") * 1000)</f>
        <v>0</v>
      </c>
    </row>
    <row r="338" ht="15.75" hidden="1" customHeight="1">
      <c r="A338" s="29" t="s">
        <v>277</v>
      </c>
      <c r="B338" s="45">
        <v>39768.0</v>
      </c>
      <c r="C338" s="29" t="s">
        <v>69</v>
      </c>
      <c r="D338" s="29"/>
      <c r="E338" s="31">
        <f>IF(ISNUMBER('Неочищенные данные'!D359), 'Неочищенные данные'!D359 * 1000, SUBSTITUTE((SUBSTITUTE('Неочищенные данные'!D359, " ", "")), ",", ".") * 1000)</f>
        <v>0</v>
      </c>
      <c r="F338" s="31">
        <f>IF(ISNUMBER('Неочищенные данные'!E359), 'Неочищенные данные'!E359 * 1000, SUBSTITUTE((SUBSTITUTE('Неочищенные данные'!E359, " ", "")), ",", ".") * 1000)</f>
        <v>0</v>
      </c>
      <c r="G338" s="31">
        <f>IF(ISNUMBER('Неочищенные данные'!F359), 'Неочищенные данные'!F359 * 1000, SUBSTITUTE((SUBSTITUTE('Неочищенные данные'!F359, " ", "")), ",", ".") * 1000)</f>
        <v>0</v>
      </c>
      <c r="H338" s="31">
        <f>IF(ISNUMBER('Неочищенные данные'!G359), 'Неочищенные данные'!G359 * 1000, SUBSTITUTE((SUBSTITUTE('Неочищенные данные'!G359, " ", "")), ",", ".") * 1000)</f>
        <v>0</v>
      </c>
      <c r="I338" s="31">
        <f>IF(ISNUMBER('Неочищенные данные'!H359), 'Неочищенные данные'!H359 * 1000, SUBSTITUTE((SUBSTITUTE('Неочищенные данные'!H359, " ", "")), ",", ".") * 1000)</f>
        <v>0</v>
      </c>
      <c r="J338" s="31">
        <f>IF(ISNUMBER('Неочищенные данные'!I359), 'Неочищенные данные'!I359 * 1000, SUBSTITUTE((SUBSTITUTE('Неочищенные данные'!I359, " ", "")), ",", ".") * 1000)</f>
        <v>0</v>
      </c>
      <c r="K338" s="31">
        <f>IF(ISNUMBER('Неочищенные данные'!J359), 'Неочищенные данные'!J359 * 1000, SUBSTITUTE((SUBSTITUTE('Неочищенные данные'!J359, " ", "")), ",", ".") * 1000)</f>
        <v>0</v>
      </c>
      <c r="L338" s="31">
        <f>IF(ISNUMBER('Неочищенные данные'!K359), 'Неочищенные данные'!K359 * 1000, SUBSTITUTE((SUBSTITUTE('Неочищенные данные'!K359, " ", "")), ",", ".") * 1000)</f>
        <v>0</v>
      </c>
      <c r="M338" s="31">
        <f>IF(ISNUMBER('Неочищенные данные'!L359), 'Неочищенные данные'!L359 * 1000, SUBSTITUTE((SUBSTITUTE('Неочищенные данные'!L359, " ", "")), ",", ".") * 1000)</f>
        <v>0</v>
      </c>
      <c r="N338" s="31">
        <f>IF(ISNUMBER('Неочищенные данные'!M359), 'Неочищенные данные'!M359 * 1000, SUBSTITUTE((SUBSTITUTE('Неочищенные данные'!M359, " ", "")), ",", ".") * 1000)</f>
        <v>0</v>
      </c>
      <c r="O338" s="31">
        <f>IF(ISNUMBER('Неочищенные данные'!N359), 'Неочищенные данные'!N359 * 1000, SUBSTITUTE((SUBSTITUTE('Неочищенные данные'!N359, " ", "")), ",", ".") * 1000)</f>
        <v>0</v>
      </c>
    </row>
    <row r="339" ht="15.75" hidden="1" customHeight="1">
      <c r="A339" s="29" t="s">
        <v>212</v>
      </c>
      <c r="B339" s="44">
        <v>42447.0</v>
      </c>
      <c r="C339" s="29" t="s">
        <v>240</v>
      </c>
      <c r="D339" s="29"/>
      <c r="E339" s="31">
        <f>IF(ISNUMBER('Неочищенные данные'!D360), 'Неочищенные данные'!D360 * 1000, SUBSTITUTE((SUBSTITUTE('Неочищенные данные'!D360, " ", "")), ",", ".") * 1000)</f>
        <v>0</v>
      </c>
      <c r="F339" s="31">
        <f>IF(ISNUMBER('Неочищенные данные'!E360), 'Неочищенные данные'!E360 * 1000, SUBSTITUTE((SUBSTITUTE('Неочищенные данные'!E360, " ", "")), ",", ".") * 1000)</f>
        <v>0</v>
      </c>
      <c r="G339" s="31">
        <f>IF(ISNUMBER('Неочищенные данные'!F360), 'Неочищенные данные'!F360 * 1000, SUBSTITUTE((SUBSTITUTE('Неочищенные данные'!F360, " ", "")), ",", ".") * 1000)</f>
        <v>0</v>
      </c>
      <c r="H339" s="31">
        <f>IF(ISNUMBER('Неочищенные данные'!G360), 'Неочищенные данные'!G360 * 1000, SUBSTITUTE((SUBSTITUTE('Неочищенные данные'!G360, " ", "")), ",", ".") * 1000)</f>
        <v>0</v>
      </c>
      <c r="I339" s="31">
        <f>IF(ISNUMBER('Неочищенные данные'!H360), 'Неочищенные данные'!H360 * 1000, SUBSTITUTE((SUBSTITUTE('Неочищенные данные'!H360, " ", "")), ",", ".") * 1000)</f>
        <v>0</v>
      </c>
      <c r="J339" s="31">
        <f>IF(ISNUMBER('Неочищенные данные'!I360), 'Неочищенные данные'!I360 * 1000, SUBSTITUTE((SUBSTITUTE('Неочищенные данные'!I360, " ", "")), ",", ".") * 1000)</f>
        <v>0</v>
      </c>
      <c r="K339" s="31">
        <f>IF(ISNUMBER('Неочищенные данные'!J360), 'Неочищенные данные'!J360 * 1000, SUBSTITUTE((SUBSTITUTE('Неочищенные данные'!J360, " ", "")), ",", ".") * 1000)</f>
        <v>0</v>
      </c>
      <c r="L339" s="31">
        <f>IF(ISNUMBER('Неочищенные данные'!K360), 'Неочищенные данные'!K360 * 1000, SUBSTITUTE((SUBSTITUTE('Неочищенные данные'!K360, " ", "")), ",", ".") * 1000)</f>
        <v>0</v>
      </c>
      <c r="M339" s="31">
        <f>IF(ISNUMBER('Неочищенные данные'!L360), 'Неочищенные данные'!L360 * 1000, SUBSTITUTE((SUBSTITUTE('Неочищенные данные'!L360, " ", "")), ",", ".") * 1000)</f>
        <v>0</v>
      </c>
      <c r="N339" s="31">
        <f>IF(ISNUMBER('Неочищенные данные'!M360), 'Неочищенные данные'!M360 * 1000, SUBSTITUTE((SUBSTITUTE('Неочищенные данные'!M360, " ", "")), ",", ".") * 1000)</f>
        <v>0</v>
      </c>
      <c r="O339" s="31">
        <f>IF(ISNUMBER('Неочищенные данные'!N360), 'Неочищенные данные'!N360 * 1000, SUBSTITUTE((SUBSTITUTE('Неочищенные данные'!N360, " ", "")), ",", ".") * 1000)</f>
        <v>0</v>
      </c>
    </row>
    <row r="340" ht="15.75" hidden="1" customHeight="1">
      <c r="A340" s="29" t="s">
        <v>212</v>
      </c>
      <c r="B340" s="44">
        <v>42447.0</v>
      </c>
      <c r="C340" s="29" t="s">
        <v>38</v>
      </c>
      <c r="D340" s="29"/>
      <c r="E340" s="31">
        <f>IF(ISNUMBER('Неочищенные данные'!D361), 'Неочищенные данные'!D361 * 1000, SUBSTITUTE((SUBSTITUTE('Неочищенные данные'!D361, " ", "")), ",", ".") * 1000)</f>
        <v>0</v>
      </c>
      <c r="F340" s="31">
        <f>IF(ISNUMBER('Неочищенные данные'!E361), 'Неочищенные данные'!E361 * 1000, SUBSTITUTE((SUBSTITUTE('Неочищенные данные'!E361, " ", "")), ",", ".") * 1000)</f>
        <v>0</v>
      </c>
      <c r="G340" s="31">
        <f>IF(ISNUMBER('Неочищенные данные'!F361), 'Неочищенные данные'!F361 * 1000, SUBSTITUTE((SUBSTITUTE('Неочищенные данные'!F361, " ", "")), ",", ".") * 1000)</f>
        <v>0</v>
      </c>
      <c r="H340" s="31">
        <f>IF(ISNUMBER('Неочищенные данные'!G361), 'Неочищенные данные'!G361 * 1000, SUBSTITUTE((SUBSTITUTE('Неочищенные данные'!G361, " ", "")), ",", ".") * 1000)</f>
        <v>0</v>
      </c>
      <c r="I340" s="31">
        <f>IF(ISNUMBER('Неочищенные данные'!H361), 'Неочищенные данные'!H361 * 1000, SUBSTITUTE((SUBSTITUTE('Неочищенные данные'!H361, " ", "")), ",", ".") * 1000)</f>
        <v>0</v>
      </c>
      <c r="J340" s="31">
        <f>IF(ISNUMBER('Неочищенные данные'!I361), 'Неочищенные данные'!I361 * 1000, SUBSTITUTE((SUBSTITUTE('Неочищенные данные'!I361, " ", "")), ",", ".") * 1000)</f>
        <v>0</v>
      </c>
      <c r="K340" s="31">
        <f>IF(ISNUMBER('Неочищенные данные'!J361), 'Неочищенные данные'!J361 * 1000, SUBSTITUTE((SUBSTITUTE('Неочищенные данные'!J361, " ", "")), ",", ".") * 1000)</f>
        <v>0</v>
      </c>
      <c r="L340" s="31">
        <f>IF(ISNUMBER('Неочищенные данные'!K361), 'Неочищенные данные'!K361 * 1000, SUBSTITUTE((SUBSTITUTE('Неочищенные данные'!K361, " ", "")), ",", ".") * 1000)</f>
        <v>0</v>
      </c>
      <c r="M340" s="31">
        <f>IF(ISNUMBER('Неочищенные данные'!L361), 'Неочищенные данные'!L361 * 1000, SUBSTITUTE((SUBSTITUTE('Неочищенные данные'!L361, " ", "")), ",", ".") * 1000)</f>
        <v>0</v>
      </c>
      <c r="N340" s="31">
        <f>IF(ISNUMBER('Неочищенные данные'!M361), 'Неочищенные данные'!M361 * 1000, SUBSTITUTE((SUBSTITUTE('Неочищенные данные'!M361, " ", "")), ",", ".") * 1000)</f>
        <v>0</v>
      </c>
      <c r="O340" s="31">
        <f>IF(ISNUMBER('Неочищенные данные'!N361), 'Неочищенные данные'!N361 * 1000, SUBSTITUTE((SUBSTITUTE('Неочищенные данные'!N361, " ", "")), ",", ".") * 1000)</f>
        <v>0</v>
      </c>
    </row>
    <row r="341" ht="15.75" customHeight="1">
      <c r="A341" s="29" t="s">
        <v>212</v>
      </c>
      <c r="B341" s="33">
        <v>42304.0</v>
      </c>
      <c r="C341" s="29" t="s">
        <v>38</v>
      </c>
      <c r="D341" s="29">
        <f>IFNA(VLOOKUP(C341, 'Рейтинг'!$A$2:$C$22, 3, FALSE), VLOOKUP(C341, 'Рейтинг'!$B$2:$C$22, 2, FALSE))</f>
        <v>0.007</v>
      </c>
      <c r="E341" s="31">
        <f>IF(ISNUMBER('Неочищенные данные'!D362), 'Неочищенные данные'!D362 * 1000, SUBSTITUTE((SUBSTITUTE('Неочищенные данные'!D362, " ", "")), ",", ".") * 1000)</f>
        <v>1034171000</v>
      </c>
      <c r="F341" s="31">
        <f>IF(ISNUMBER('Неочищенные данные'!E362), 'Неочищенные данные'!E362 * 1000, SUBSTITUTE((SUBSTITUTE('Неочищенные данные'!E362, " ", "")), ",", ".") * 1000)</f>
        <v>66022894000</v>
      </c>
      <c r="G341" s="31">
        <f>IF(ISNUMBER('Неочищенные данные'!F362), 'Неочищенные данные'!F362 * 1000, SUBSTITUTE((SUBSTITUTE('Неочищенные данные'!F362, " ", "")), ",", ".") * 1000)</f>
        <v>844085000</v>
      </c>
      <c r="H341" s="31">
        <f>IF(ISNUMBER('Неочищенные данные'!G362), 'Неочищенные данные'!G362 * 1000, SUBSTITUTE((SUBSTITUTE('Неочищенные данные'!G362, " ", "")), ",", ".") * 1000)</f>
        <v>68721774000</v>
      </c>
      <c r="I341" s="31">
        <f>IF(ISNUMBER('Неочищенные данные'!H362), 'Неочищенные данные'!H362 * 1000, SUBSTITUTE((SUBSTITUTE('Неочищенные данные'!H362, " ", "")), ",", ".") * 1000)</f>
        <v>573113000</v>
      </c>
      <c r="J341" s="31">
        <f>IF(ISNUMBER('Неочищенные данные'!I362), 'Неочищенные данные'!I362 * 1000, SUBSTITUTE((SUBSTITUTE('Неочищенные данные'!I362, " ", "")), ",", ".") * 1000)</f>
        <v>67647013000</v>
      </c>
      <c r="K341" s="31">
        <f>IF(ISNUMBER('Неочищенные данные'!J362), 'Неочищенные данные'!J362 * 1000, SUBSTITUTE((SUBSTITUTE('Неочищенные данные'!J362, " ", "")), ",", ".") * 1000)</f>
        <v>67062703000</v>
      </c>
      <c r="L341" s="31">
        <f>IF(ISNUMBER('Неочищенные данные'!K362), 'Неочищенные данные'!K362 * 1000, SUBSTITUTE((SUBSTITUTE('Неочищенные данные'!K362, " ", "")), ",", ".") * 1000)</f>
        <v>1074761000</v>
      </c>
      <c r="M341" s="31">
        <f>IF(ISNUMBER('Неочищенные данные'!L362), 'Неочищенные данные'!L362 * 1000, SUBSTITUTE((SUBSTITUTE('Неочищенные данные'!L362, " ", "")), ",", ".") * 1000)</f>
        <v>-3762790000</v>
      </c>
      <c r="N341" s="31">
        <f>IF(ISNUMBER('Неочищенные данные'!M362), 'Неочищенные данные'!M362 * 1000, SUBSTITUTE((SUBSTITUTE('Неочищенные данные'!M362, " ", "")), ",", ".") * 1000)</f>
        <v>33128167000</v>
      </c>
      <c r="O341" s="31">
        <f>IF(ISNUMBER('Неочищенные данные'!N362), 'Неочищенные данные'!N362 * 1000, SUBSTITUTE((SUBSTITUTE('Неочищенные данные'!N362, " ", "")), ",", ".") * 1000)</f>
        <v>11693636000</v>
      </c>
      <c r="P341" s="1">
        <f>VLOOKUP(YEAR(B341), 'ИПЦ ГКС'!$B$5:$D$34, 3, TRUE)</f>
        <v>12.91</v>
      </c>
      <c r="Q341" s="32">
        <f>VLOOKUP(B341, RUONIA!A360:B2825, 2, FALSE)</f>
        <v>11.35</v>
      </c>
      <c r="R341" s="1">
        <f>VLOOKUP(B341, Treasury!$D$1:$G$3498, 2, FALSE)</f>
        <v>0.65</v>
      </c>
      <c r="S341" s="1">
        <f>VLOOKUP(B341, Treasury!$D$1:$G$3498, 3, FALSE)</f>
        <v>1.38</v>
      </c>
      <c r="T341" s="1">
        <f>VLOOKUP(B341, Treasury!$D$1:$G$3498, 4, FALSE)</f>
        <v>2.05</v>
      </c>
      <c r="U341" s="1">
        <f>VLOOKUP(B341, 'OFZ Yield'!$A:$M, 5, FALSE)</f>
        <v>10.4</v>
      </c>
      <c r="V341" s="1">
        <f>VLOOKUP(B341, 'OFZ Yield'!$A:$M, 7, FALSE)</f>
        <v>10.18</v>
      </c>
      <c r="W341" s="1">
        <f>VLOOKUP(B341, 'OFZ Yield'!$A:$M, 9, FALSE)</f>
        <v>10.1</v>
      </c>
      <c r="X341" s="1" t="str">
        <f>VLOOKUP(B341, IMOEX!$A$1:$B$3284, 2, FALSE)</f>
        <v>1.725,89</v>
      </c>
      <c r="Y341" s="1">
        <f t="shared" ref="Y341:Y342" si="46">M341 / L341</f>
        <v>-3.50104814</v>
      </c>
      <c r="Z341" s="1">
        <f t="shared" ref="Z341:Z342" si="47">J341 / L341</f>
        <v>62.94144745</v>
      </c>
      <c r="AA341" s="1">
        <f>IFNA(VLOOKUP(A341, 'Неочищенные данные'!A362:AI796, 35, False), 0)</f>
        <v>1</v>
      </c>
      <c r="AB341" s="1">
        <f t="shared" ref="AB341:AB342" si="48">IF(NOT(H341 = 0), 1, 0)</f>
        <v>1</v>
      </c>
    </row>
    <row r="342" ht="15.75" customHeight="1">
      <c r="A342" s="29" t="s">
        <v>212</v>
      </c>
      <c r="B342" s="33">
        <v>42034.0</v>
      </c>
      <c r="C342" s="29" t="s">
        <v>38</v>
      </c>
      <c r="D342" s="29">
        <f>IFNA(VLOOKUP(C342, 'Рейтинг'!$A$2:$C$22, 3, FALSE), VLOOKUP(C342, 'Рейтинг'!$B$2:$C$22, 2, FALSE))</f>
        <v>0.007</v>
      </c>
      <c r="E342" s="31">
        <f>IF(ISNUMBER('Неочищенные данные'!D363), 'Неочищенные данные'!D363 * 1000, SUBSTITUTE((SUBSTITUTE('Неочищенные данные'!D363, " ", "")), ",", ".") * 1000)</f>
        <v>497394000</v>
      </c>
      <c r="F342" s="31">
        <f>IF(ISNUMBER('Неочищенные данные'!E363), 'Неочищенные данные'!E363 * 1000, SUBSTITUTE((SUBSTITUTE('Неочищенные данные'!E363, " ", "")), ",", ".") * 1000)</f>
        <v>40723846000</v>
      </c>
      <c r="G342" s="31">
        <f>IF(ISNUMBER('Неочищенные данные'!F363), 'Неочищенные данные'!F363 * 1000, SUBSTITUTE((SUBSTITUTE('Неочищенные данные'!F363, " ", "")), ",", ".") * 1000)</f>
        <v>4308002000</v>
      </c>
      <c r="H342" s="31">
        <f>IF(ISNUMBER('Неочищенные данные'!G363), 'Неочищенные данные'!G363 * 1000, SUBSTITUTE((SUBSTITUTE('Неочищенные данные'!G363, " ", "")), ",", ".") * 1000)</f>
        <v>45884980000</v>
      </c>
      <c r="I342" s="31">
        <f>IF(ISNUMBER('Неочищенные данные'!H363), 'Неочищенные данные'!H363 * 1000, SUBSTITUTE((SUBSTITUTE('Неочищенные данные'!H363, " ", "")), ",", ".") * 1000)</f>
        <v>338063000</v>
      </c>
      <c r="J342" s="31">
        <f>IF(ISNUMBER('Неочищенные данные'!I363), 'Неочищенные данные'!I363 * 1000, SUBSTITUTE((SUBSTITUTE('Неочищенные данные'!I363, " ", "")), ",", ".") * 1000)</f>
        <v>41299934000</v>
      </c>
      <c r="K342" s="31">
        <f>IF(ISNUMBER('Неочищенные данные'!J363), 'Неочищенные данные'!J363 * 1000, SUBSTITUTE((SUBSTITUTE('Неочищенные данные'!J363, " ", "")), ",", ".") * 1000)</f>
        <v>40953659000</v>
      </c>
      <c r="L342" s="31">
        <f>IF(ISNUMBER('Неочищенные данные'!K363), 'Неочищенные данные'!K363 * 1000, SUBSTITUTE((SUBSTITUTE('Неочищенные данные'!K363, " ", "")), ",", ".") * 1000)</f>
        <v>4585046000</v>
      </c>
      <c r="M342" s="31">
        <f>IF(ISNUMBER('Неочищенные данные'!L363), 'Неочищенные данные'!L363 * 1000, SUBSTITUTE((SUBSTITUTE('Неочищенные данные'!L363, " ", "")), ",", ".") * 1000)</f>
        <v>-414846000</v>
      </c>
      <c r="N342" s="31">
        <f>IF(ISNUMBER('Неочищенные данные'!M363), 'Неочищенные данные'!M363 * 1000, SUBSTITUTE((SUBSTITUTE('Неочищенные данные'!M363, " ", "")), ",", ".") * 1000)</f>
        <v>195465000</v>
      </c>
      <c r="O342" s="31">
        <f>IF(ISNUMBER('Неочищенные данные'!N363), 'Неочищенные данные'!N363 * 1000, SUBSTITUTE((SUBSTITUTE('Неочищенные данные'!N363, " ", "")), ",", ".") * 1000)</f>
        <v>641015000</v>
      </c>
      <c r="P342" s="1">
        <f>VLOOKUP(YEAR(B342), 'ИПЦ ГКС'!$B$5:$D$34, 3, TRUE)</f>
        <v>12.91</v>
      </c>
      <c r="Q342" s="32">
        <f>VLOOKUP(B342, RUONIA!A361:B2826, 2, FALSE)</f>
        <v>16.63</v>
      </c>
      <c r="R342" s="1">
        <f>VLOOKUP(B342, Treasury!$D$1:$G$3498, 2, FALSE)</f>
        <v>0.47</v>
      </c>
      <c r="S342" s="1">
        <f>VLOOKUP(B342, Treasury!$D$1:$G$3498, 3, FALSE)</f>
        <v>1.18</v>
      </c>
      <c r="T342" s="1">
        <f>VLOOKUP(B342, Treasury!$D$1:$G$3498, 4, FALSE)</f>
        <v>1.68</v>
      </c>
      <c r="U342" s="1">
        <f>VLOOKUP(B342, 'OFZ Yield'!$A:$M, 5, FALSE)</f>
        <v>14.56</v>
      </c>
      <c r="V342" s="1">
        <f>VLOOKUP(B342, 'OFZ Yield'!$A:$M, 7, FALSE)</f>
        <v>15.06</v>
      </c>
      <c r="W342" s="1">
        <f>VLOOKUP(B342, 'OFZ Yield'!$A:$M, 9, FALSE)</f>
        <v>14.14</v>
      </c>
      <c r="X342" s="1" t="str">
        <f>VLOOKUP(B342, IMOEX!$A$1:$B$3284, 2, FALSE)</f>
        <v>1.647,69</v>
      </c>
      <c r="Y342" s="1">
        <f t="shared" si="46"/>
        <v>-0.09047804537</v>
      </c>
      <c r="Z342" s="1">
        <f t="shared" si="47"/>
        <v>9.007528823</v>
      </c>
      <c r="AA342" s="1">
        <f>IFNA(VLOOKUP(A342, 'Неочищенные данные'!A363:AI797, 35, False), 0)</f>
        <v>0</v>
      </c>
      <c r="AB342" s="1">
        <f t="shared" si="48"/>
        <v>1</v>
      </c>
    </row>
    <row r="343" ht="15.75" hidden="1" customHeight="1">
      <c r="A343" s="29" t="s">
        <v>212</v>
      </c>
      <c r="B343" s="45">
        <v>41269.0</v>
      </c>
      <c r="C343" s="29" t="s">
        <v>38</v>
      </c>
      <c r="D343" s="29"/>
      <c r="E343" s="31">
        <f>IF(ISNUMBER('Неочищенные данные'!D364), 'Неочищенные данные'!D364 * 1000, SUBSTITUTE((SUBSTITUTE('Неочищенные данные'!D364, " ", "")), ",", ".") * 1000)</f>
        <v>0</v>
      </c>
      <c r="F343" s="31">
        <f>IF(ISNUMBER('Неочищенные данные'!E364), 'Неочищенные данные'!E364 * 1000, SUBSTITUTE((SUBSTITUTE('Неочищенные данные'!E364, " ", "")), ",", ".") * 1000)</f>
        <v>0</v>
      </c>
      <c r="G343" s="31">
        <f>IF(ISNUMBER('Неочищенные данные'!F364), 'Неочищенные данные'!F364 * 1000, SUBSTITUTE((SUBSTITUTE('Неочищенные данные'!F364, " ", "")), ",", ".") * 1000)</f>
        <v>0</v>
      </c>
      <c r="H343" s="31">
        <f>IF(ISNUMBER('Неочищенные данные'!G364), 'Неочищенные данные'!G364 * 1000, SUBSTITUTE((SUBSTITUTE('Неочищенные данные'!G364, " ", "")), ",", ".") * 1000)</f>
        <v>0</v>
      </c>
      <c r="I343" s="31">
        <f>IF(ISNUMBER('Неочищенные данные'!H364), 'Неочищенные данные'!H364 * 1000, SUBSTITUTE((SUBSTITUTE('Неочищенные данные'!H364, " ", "")), ",", ".") * 1000)</f>
        <v>0</v>
      </c>
      <c r="J343" s="31">
        <f>IF(ISNUMBER('Неочищенные данные'!I364), 'Неочищенные данные'!I364 * 1000, SUBSTITUTE((SUBSTITUTE('Неочищенные данные'!I364, " ", "")), ",", ".") * 1000)</f>
        <v>0</v>
      </c>
      <c r="K343" s="31">
        <f>IF(ISNUMBER('Неочищенные данные'!J364), 'Неочищенные данные'!J364 * 1000, SUBSTITUTE((SUBSTITUTE('Неочищенные данные'!J364, " ", "")), ",", ".") * 1000)</f>
        <v>0</v>
      </c>
      <c r="L343" s="31">
        <f>IF(ISNUMBER('Неочищенные данные'!K364), 'Неочищенные данные'!K364 * 1000, SUBSTITUTE((SUBSTITUTE('Неочищенные данные'!K364, " ", "")), ",", ".") * 1000)</f>
        <v>0</v>
      </c>
      <c r="M343" s="31">
        <f>IF(ISNUMBER('Неочищенные данные'!L364), 'Неочищенные данные'!L364 * 1000, SUBSTITUTE((SUBSTITUTE('Неочищенные данные'!L364, " ", "")), ",", ".") * 1000)</f>
        <v>0</v>
      </c>
      <c r="N343" s="31">
        <f>IF(ISNUMBER('Неочищенные данные'!M364), 'Неочищенные данные'!M364 * 1000, SUBSTITUTE((SUBSTITUTE('Неочищенные данные'!M364, " ", "")), ",", ".") * 1000)</f>
        <v>0</v>
      </c>
      <c r="O343" s="31">
        <f>IF(ISNUMBER('Неочищенные данные'!N364), 'Неочищенные данные'!N364 * 1000, SUBSTITUTE((SUBSTITUTE('Неочищенные данные'!N364, " ", "")), ",", ".") * 1000)</f>
        <v>0</v>
      </c>
    </row>
    <row r="344" ht="15.75" hidden="1" customHeight="1">
      <c r="A344" s="29" t="s">
        <v>212</v>
      </c>
      <c r="B344" s="45">
        <v>40876.0</v>
      </c>
      <c r="C344" s="29" t="s">
        <v>38</v>
      </c>
      <c r="D344" s="29"/>
      <c r="E344" s="31">
        <f>IF(ISNUMBER('Неочищенные данные'!D365), 'Неочищенные данные'!D365 * 1000, SUBSTITUTE((SUBSTITUTE('Неочищенные данные'!D365, " ", "")), ",", ".") * 1000)</f>
        <v>0</v>
      </c>
      <c r="F344" s="31">
        <f>IF(ISNUMBER('Неочищенные данные'!E365), 'Неочищенные данные'!E365 * 1000, SUBSTITUTE((SUBSTITUTE('Неочищенные данные'!E365, " ", "")), ",", ".") * 1000)</f>
        <v>0</v>
      </c>
      <c r="G344" s="31">
        <f>IF(ISNUMBER('Неочищенные данные'!F365), 'Неочищенные данные'!F365 * 1000, SUBSTITUTE((SUBSTITUTE('Неочищенные данные'!F365, " ", "")), ",", ".") * 1000)</f>
        <v>0</v>
      </c>
      <c r="H344" s="31">
        <f>IF(ISNUMBER('Неочищенные данные'!G365), 'Неочищенные данные'!G365 * 1000, SUBSTITUTE((SUBSTITUTE('Неочищенные данные'!G365, " ", "")), ",", ".") * 1000)</f>
        <v>0</v>
      </c>
      <c r="I344" s="31">
        <f>IF(ISNUMBER('Неочищенные данные'!H365), 'Неочищенные данные'!H365 * 1000, SUBSTITUTE((SUBSTITUTE('Неочищенные данные'!H365, " ", "")), ",", ".") * 1000)</f>
        <v>0</v>
      </c>
      <c r="J344" s="31">
        <f>IF(ISNUMBER('Неочищенные данные'!I365), 'Неочищенные данные'!I365 * 1000, SUBSTITUTE((SUBSTITUTE('Неочищенные данные'!I365, " ", "")), ",", ".") * 1000)</f>
        <v>0</v>
      </c>
      <c r="K344" s="31">
        <f>IF(ISNUMBER('Неочищенные данные'!J365), 'Неочищенные данные'!J365 * 1000, SUBSTITUTE((SUBSTITUTE('Неочищенные данные'!J365, " ", "")), ",", ".") * 1000)</f>
        <v>0</v>
      </c>
      <c r="L344" s="31">
        <f>IF(ISNUMBER('Неочищенные данные'!K365), 'Неочищенные данные'!K365 * 1000, SUBSTITUTE((SUBSTITUTE('Неочищенные данные'!K365, " ", "")), ",", ".") * 1000)</f>
        <v>0</v>
      </c>
      <c r="M344" s="31">
        <f>IF(ISNUMBER('Неочищенные данные'!L365), 'Неочищенные данные'!L365 * 1000, SUBSTITUTE((SUBSTITUTE('Неочищенные данные'!L365, " ", "")), ",", ".") * 1000)</f>
        <v>0</v>
      </c>
      <c r="N344" s="31">
        <f>IF(ISNUMBER('Неочищенные данные'!M365), 'Неочищенные данные'!M365 * 1000, SUBSTITUTE((SUBSTITUTE('Неочищенные данные'!M365, " ", "")), ",", ".") * 1000)</f>
        <v>0</v>
      </c>
      <c r="O344" s="31">
        <f>IF(ISNUMBER('Неочищенные данные'!N365), 'Неочищенные данные'!N365 * 1000, SUBSTITUTE((SUBSTITUTE('Неочищенные данные'!N365, " ", "")), ",", ".") * 1000)</f>
        <v>0</v>
      </c>
    </row>
    <row r="345" ht="15.75" hidden="1" customHeight="1">
      <c r="A345" s="29" t="s">
        <v>278</v>
      </c>
      <c r="B345" s="44">
        <v>40329.0</v>
      </c>
      <c r="C345" s="29" t="s">
        <v>240</v>
      </c>
      <c r="D345" s="29"/>
      <c r="E345" s="31">
        <f>IF(ISNUMBER('Неочищенные данные'!D366), 'Неочищенные данные'!D366 * 1000, SUBSTITUTE((SUBSTITUTE('Неочищенные данные'!D366, " ", "")), ",", ".") * 1000)</f>
        <v>0</v>
      </c>
      <c r="F345" s="31">
        <f>IF(ISNUMBER('Неочищенные данные'!E366), 'Неочищенные данные'!E366 * 1000, SUBSTITUTE((SUBSTITUTE('Неочищенные данные'!E366, " ", "")), ",", ".") * 1000)</f>
        <v>0</v>
      </c>
      <c r="G345" s="31">
        <f>IF(ISNUMBER('Неочищенные данные'!F366), 'Неочищенные данные'!F366 * 1000, SUBSTITUTE((SUBSTITUTE('Неочищенные данные'!F366, " ", "")), ",", ".") * 1000)</f>
        <v>0</v>
      </c>
      <c r="H345" s="31">
        <f>IF(ISNUMBER('Неочищенные данные'!G366), 'Неочищенные данные'!G366 * 1000, SUBSTITUTE((SUBSTITUTE('Неочищенные данные'!G366, " ", "")), ",", ".") * 1000)</f>
        <v>0</v>
      </c>
      <c r="I345" s="31">
        <f>IF(ISNUMBER('Неочищенные данные'!H366), 'Неочищенные данные'!H366 * 1000, SUBSTITUTE((SUBSTITUTE('Неочищенные данные'!H366, " ", "")), ",", ".") * 1000)</f>
        <v>0</v>
      </c>
      <c r="J345" s="31">
        <f>IF(ISNUMBER('Неочищенные данные'!I366), 'Неочищенные данные'!I366 * 1000, SUBSTITUTE((SUBSTITUTE('Неочищенные данные'!I366, " ", "")), ",", ".") * 1000)</f>
        <v>0</v>
      </c>
      <c r="K345" s="31">
        <f>IF(ISNUMBER('Неочищенные данные'!J366), 'Неочищенные данные'!J366 * 1000, SUBSTITUTE((SUBSTITUTE('Неочищенные данные'!J366, " ", "")), ",", ".") * 1000)</f>
        <v>0</v>
      </c>
      <c r="L345" s="31">
        <f>IF(ISNUMBER('Неочищенные данные'!K366), 'Неочищенные данные'!K366 * 1000, SUBSTITUTE((SUBSTITUTE('Неочищенные данные'!K366, " ", "")), ",", ".") * 1000)</f>
        <v>0</v>
      </c>
      <c r="M345" s="31">
        <f>IF(ISNUMBER('Неочищенные данные'!L366), 'Неочищенные данные'!L366 * 1000, SUBSTITUTE((SUBSTITUTE('Неочищенные данные'!L366, " ", "")), ",", ".") * 1000)</f>
        <v>0</v>
      </c>
      <c r="N345" s="31">
        <f>IF(ISNUMBER('Неочищенные данные'!M366), 'Неочищенные данные'!M366 * 1000, SUBSTITUTE((SUBSTITUTE('Неочищенные данные'!M366, " ", "")), ",", ".") * 1000)</f>
        <v>0</v>
      </c>
      <c r="O345" s="31">
        <f>IF(ISNUMBER('Неочищенные данные'!N366), 'Неочищенные данные'!N366 * 1000, SUBSTITUTE((SUBSTITUTE('Неочищенные данные'!N366, " ", "")), ",", ".") * 1000)</f>
        <v>0</v>
      </c>
    </row>
    <row r="346" ht="15.75" hidden="1" customHeight="1">
      <c r="A346" s="29" t="s">
        <v>278</v>
      </c>
      <c r="B346" s="45">
        <v>39768.0</v>
      </c>
      <c r="C346" s="29" t="s">
        <v>38</v>
      </c>
      <c r="D346" s="29"/>
      <c r="E346" s="31">
        <f>IF(ISNUMBER('Неочищенные данные'!D367), 'Неочищенные данные'!D367 * 1000, SUBSTITUTE((SUBSTITUTE('Неочищенные данные'!D367, " ", "")), ",", ".") * 1000)</f>
        <v>0</v>
      </c>
      <c r="F346" s="31">
        <f>IF(ISNUMBER('Неочищенные данные'!E367), 'Неочищенные данные'!E367 * 1000, SUBSTITUTE((SUBSTITUTE('Неочищенные данные'!E367, " ", "")), ",", ".") * 1000)</f>
        <v>0</v>
      </c>
      <c r="G346" s="31">
        <f>IF(ISNUMBER('Неочищенные данные'!F367), 'Неочищенные данные'!F367 * 1000, SUBSTITUTE((SUBSTITUTE('Неочищенные данные'!F367, " ", "")), ",", ".") * 1000)</f>
        <v>0</v>
      </c>
      <c r="H346" s="31">
        <f>IF(ISNUMBER('Неочищенные данные'!G367), 'Неочищенные данные'!G367 * 1000, SUBSTITUTE((SUBSTITUTE('Неочищенные данные'!G367, " ", "")), ",", ".") * 1000)</f>
        <v>0</v>
      </c>
      <c r="I346" s="31">
        <f>IF(ISNUMBER('Неочищенные данные'!H367), 'Неочищенные данные'!H367 * 1000, SUBSTITUTE((SUBSTITUTE('Неочищенные данные'!H367, " ", "")), ",", ".") * 1000)</f>
        <v>0</v>
      </c>
      <c r="J346" s="31">
        <f>IF(ISNUMBER('Неочищенные данные'!I367), 'Неочищенные данные'!I367 * 1000, SUBSTITUTE((SUBSTITUTE('Неочищенные данные'!I367, " ", "")), ",", ".") * 1000)</f>
        <v>0</v>
      </c>
      <c r="K346" s="31">
        <f>IF(ISNUMBER('Неочищенные данные'!J367), 'Неочищенные данные'!J367 * 1000, SUBSTITUTE((SUBSTITUTE('Неочищенные данные'!J367, " ", "")), ",", ".") * 1000)</f>
        <v>0</v>
      </c>
      <c r="L346" s="31">
        <f>IF(ISNUMBER('Неочищенные данные'!K367), 'Неочищенные данные'!K367 * 1000, SUBSTITUTE((SUBSTITUTE('Неочищенные данные'!K367, " ", "")), ",", ".") * 1000)</f>
        <v>0</v>
      </c>
      <c r="M346" s="31">
        <f>IF(ISNUMBER('Неочищенные данные'!L367), 'Неочищенные данные'!L367 * 1000, SUBSTITUTE((SUBSTITUTE('Неочищенные данные'!L367, " ", "")), ",", ".") * 1000)</f>
        <v>0</v>
      </c>
      <c r="N346" s="31">
        <f>IF(ISNUMBER('Неочищенные данные'!M367), 'Неочищенные данные'!M367 * 1000, SUBSTITUTE((SUBSTITUTE('Неочищенные данные'!M367, " ", "")), ",", ".") * 1000)</f>
        <v>0</v>
      </c>
      <c r="O346" s="31">
        <f>IF(ISNUMBER('Неочищенные данные'!N367), 'Неочищенные данные'!N367 * 1000, SUBSTITUTE((SUBSTITUTE('Неочищенные данные'!N367, " ", "")), ",", ".") * 1000)</f>
        <v>0</v>
      </c>
    </row>
    <row r="347" ht="15.75" customHeight="1">
      <c r="A347" s="29" t="s">
        <v>215</v>
      </c>
      <c r="B347" s="33">
        <v>41592.0</v>
      </c>
      <c r="C347" s="29" t="s">
        <v>36</v>
      </c>
      <c r="D347" s="29">
        <f>IFNA(VLOOKUP(C347, 'Рейтинг'!$A$2:$C$22, 3, FALSE), VLOOKUP(C347, 'Рейтинг'!$B$2:$C$22, 2, FALSE))</f>
        <v>0</v>
      </c>
      <c r="E347" s="31">
        <f>IF(ISNUMBER('Неочищенные данные'!D369), 'Неочищенные данные'!D369 * 1000, SUBSTITUTE((SUBSTITUTE('Неочищенные данные'!D369, " ", "")), ",", ".") * 1000)</f>
        <v>470083000</v>
      </c>
      <c r="F347" s="31">
        <f>IF(ISNUMBER('Неочищенные данные'!E369), 'Неочищенные данные'!E369 * 1000, SUBSTITUTE((SUBSTITUTE('Неочищенные данные'!E369, " ", "")), ",", ".") * 1000)</f>
        <v>28436935000</v>
      </c>
      <c r="G347" s="31">
        <f>IF(ISNUMBER('Неочищенные данные'!F369), 'Неочищенные данные'!F369 * 1000, SUBSTITUTE((SUBSTITUTE('Неочищенные данные'!F369, " ", "")), ",", ".") * 1000)</f>
        <v>0</v>
      </c>
      <c r="H347" s="31">
        <f>IF(ISNUMBER('Неочищенные данные'!G369), 'Неочищенные данные'!G369 * 1000, SUBSTITUTE((SUBSTITUTE('Неочищенные данные'!G369, " ", "")), ",", ".") * 1000)</f>
        <v>29375608000</v>
      </c>
      <c r="I347" s="31">
        <f>IF(ISNUMBER('Неочищенные данные'!H369), 'Неочищенные данные'!H369 * 1000, SUBSTITUTE((SUBSTITUTE('Неочищенные данные'!H369, " ", "")), ",", ".") * 1000)</f>
        <v>31967000</v>
      </c>
      <c r="J347" s="31">
        <f>IF(ISNUMBER('Неочищенные данные'!I369), 'Неочищенные данные'!I369 * 1000, SUBSTITUTE((SUBSTITUTE('Неочищенные данные'!I369, " ", "")), ",", ".") * 1000)</f>
        <v>20971201000</v>
      </c>
      <c r="K347" s="31">
        <f>IF(ISNUMBER('Неочищенные данные'!J369), 'Неочищенные данные'!J369 * 1000, SUBSTITUTE((SUBSTITUTE('Неочищенные данные'!J369, " ", "")), ",", ".") * 1000)</f>
        <v>20971201000</v>
      </c>
      <c r="L347" s="31">
        <f>IF(ISNUMBER('Неочищенные данные'!K369), 'Неочищенные данные'!K369 * 1000, SUBSTITUTE((SUBSTITUTE('Неочищенные данные'!K369, " ", "")), ",", ".") * 1000)</f>
        <v>8355772000</v>
      </c>
      <c r="M347" s="31">
        <f>IF(ISNUMBER('Неочищенные данные'!L369), 'Неочищенные данные'!L369 * 1000, SUBSTITUTE((SUBSTITUTE('Неочищенные данные'!L369, " ", "")), ",", ".") * 1000)</f>
        <v>1082238000</v>
      </c>
      <c r="N347" s="31">
        <f>IF(ISNUMBER('Неочищенные данные'!M369), 'Неочищенные данные'!M369 * 1000, SUBSTITUTE((SUBSTITUTE('Неочищенные данные'!M369, " ", "")), ",", ".") * 1000)</f>
        <v>0</v>
      </c>
      <c r="O347" s="31">
        <f>IF(ISNUMBER('Неочищенные данные'!N369), 'Неочищенные данные'!N369 * 1000, SUBSTITUTE((SUBSTITUTE('Неочищенные данные'!N369, " ", "")), ",", ".") * 1000)</f>
        <v>0</v>
      </c>
      <c r="P347" s="1">
        <f>VLOOKUP(YEAR(B347), 'ИПЦ ГКС'!$B$5:$D$34, 3, TRUE)</f>
        <v>6.47</v>
      </c>
      <c r="Q347" s="32">
        <f>VLOOKUP(B347, RUONIA!A367:B2832, 2, FALSE)</f>
        <v>6</v>
      </c>
      <c r="R347" s="1">
        <f>VLOOKUP(B347, Treasury!$D$1:$G$3498, 2, FALSE)</f>
        <v>0.29</v>
      </c>
      <c r="S347" s="1">
        <f>VLOOKUP(B347, Treasury!$D$1:$G$3498, 3, FALSE)</f>
        <v>1.34</v>
      </c>
      <c r="T347" s="1">
        <f>VLOOKUP(B347, Treasury!$D$1:$G$3498, 4, FALSE)</f>
        <v>2.69</v>
      </c>
      <c r="U347" s="1">
        <f>VLOOKUP(B347, 'OFZ Yield'!$A:$M, 5, FALSE)</f>
        <v>6.17</v>
      </c>
      <c r="V347" s="1">
        <f>VLOOKUP(B347, 'OFZ Yield'!$A:$M, 7, FALSE)</f>
        <v>6.67</v>
      </c>
      <c r="W347" s="1">
        <f>VLOOKUP(B347, 'OFZ Yield'!$A:$M, 9, FALSE)</f>
        <v>7.38</v>
      </c>
      <c r="X347" s="1" t="str">
        <f>VLOOKUP(B347, IMOEX!$A$1:$B$3284, 2, FALSE)</f>
        <v>1.490,89</v>
      </c>
      <c r="Y347" s="1">
        <f t="shared" ref="Y347:Y350" si="49">M347 / L347</f>
        <v>0.1295198098</v>
      </c>
      <c r="Z347" s="1">
        <f t="shared" ref="Z347:Z350" si="50">J347 / L347</f>
        <v>2.509786169</v>
      </c>
      <c r="AA347" s="1">
        <f>IFNA(VLOOKUP(A347, 'Неочищенные данные'!A369:AI803, 35, False), 0)</f>
        <v>0</v>
      </c>
      <c r="AB347" s="1">
        <f t="shared" ref="AB347:AB350" si="51">IF(NOT(H347 = 0), 1, 0)</f>
        <v>1</v>
      </c>
    </row>
    <row r="348" ht="15.75" customHeight="1">
      <c r="A348" s="29" t="s">
        <v>215</v>
      </c>
      <c r="B348" s="33">
        <v>41159.0</v>
      </c>
      <c r="C348" s="29" t="s">
        <v>36</v>
      </c>
      <c r="D348" s="29">
        <f>IFNA(VLOOKUP(C348, 'Рейтинг'!$A$2:$C$22, 3, FALSE), VLOOKUP(C348, 'Рейтинг'!$B$2:$C$22, 2, FALSE))</f>
        <v>0</v>
      </c>
      <c r="E348" s="31">
        <f>IF(ISNUMBER('Неочищенные данные'!D370), 'Неочищенные данные'!D370 * 1000, SUBSTITUTE((SUBSTITUTE('Неочищенные данные'!D370, " ", "")), ",", ".") * 1000)</f>
        <v>192794000</v>
      </c>
      <c r="F348" s="31">
        <f>IF(ISNUMBER('Неочищенные данные'!E370), 'Неочищенные данные'!E370 * 1000, SUBSTITUTE((SUBSTITUTE('Неочищенные данные'!E370, " ", "")), ",", ".") * 1000)</f>
        <v>19359001000</v>
      </c>
      <c r="G348" s="31">
        <f>IF(ISNUMBER('Неочищенные данные'!F370), 'Неочищенные данные'!F370 * 1000, SUBSTITUTE((SUBSTITUTE('Неочищенные данные'!F370, " ", "")), ",", ".") * 1000)</f>
        <v>0</v>
      </c>
      <c r="H348" s="31">
        <f>IF(ISNUMBER('Неочищенные данные'!G370), 'Неочищенные данные'!G370 * 1000, SUBSTITUTE((SUBSTITUTE('Неочищенные данные'!G370, " ", "")), ",", ".") * 1000)</f>
        <v>20189137000</v>
      </c>
      <c r="I348" s="31">
        <f>IF(ISNUMBER('Неочищенные данные'!H370), 'Неочищенные данные'!H370 * 1000, SUBSTITUTE((SUBSTITUTE('Неочищенные данные'!H370, " ", "")), ",", ".") * 1000)</f>
        <v>25103000</v>
      </c>
      <c r="J348" s="31">
        <f>IF(ISNUMBER('Неочищенные данные'!I370), 'Неочищенные данные'!I370 * 1000, SUBSTITUTE((SUBSTITUTE('Неочищенные данные'!I370, " ", "")), ",", ".") * 1000)</f>
        <v>19789408000</v>
      </c>
      <c r="K348" s="31">
        <f>IF(ISNUMBER('Неочищенные данные'!J370), 'Неочищенные данные'!J370 * 1000, SUBSTITUTE((SUBSTITUTE('Неочищенные данные'!J370, " ", "")), ",", ".") * 1000)</f>
        <v>19746113000</v>
      </c>
      <c r="L348" s="31">
        <f>IF(ISNUMBER('Неочищенные данные'!K370), 'Неочищенные данные'!K370 * 1000, SUBSTITUTE((SUBSTITUTE('Неочищенные данные'!K370, " ", "")), ",", ".") * 1000)</f>
        <v>260374000</v>
      </c>
      <c r="M348" s="31">
        <f>IF(ISNUMBER('Неочищенные данные'!L370), 'Неочищенные данные'!L370 * 1000, SUBSTITUTE((SUBSTITUTE('Неочищенные данные'!L370, " ", "")), ",", ".") * 1000)</f>
        <v>2057615000</v>
      </c>
      <c r="N348" s="31">
        <f>IF(ISNUMBER('Неочищенные данные'!M370), 'Неочищенные данные'!M370 * 1000, SUBSTITUTE((SUBSTITUTE('Неочищенные данные'!M370, " ", "")), ",", ".") * 1000)</f>
        <v>0</v>
      </c>
      <c r="O348" s="31">
        <f>IF(ISNUMBER('Неочищенные данные'!N370), 'Неочищенные данные'!N370 * 1000, SUBSTITUTE((SUBSTITUTE('Неочищенные данные'!N370, " ", "")), ",", ".") * 1000)</f>
        <v>0</v>
      </c>
      <c r="P348" s="1">
        <f>VLOOKUP(YEAR(B348), 'ИПЦ ГКС'!$B$5:$D$34, 3, TRUE)</f>
        <v>6.57</v>
      </c>
      <c r="Q348" s="32">
        <f>VLOOKUP(B348, RUONIA!A368:B2833, 2, FALSE)</f>
        <v>4.71</v>
      </c>
      <c r="R348" s="1">
        <f>VLOOKUP(B348, Treasury!$D$1:$G$3498, 2, FALSE)</f>
        <v>0.25</v>
      </c>
      <c r="S348" s="1">
        <f>VLOOKUP(B348, Treasury!$D$1:$G$3498, 3, FALSE)</f>
        <v>0.64</v>
      </c>
      <c r="T348" s="1">
        <f>VLOOKUP(B348, Treasury!$D$1:$G$3498, 4, FALSE)</f>
        <v>1.67</v>
      </c>
      <c r="U348" s="1">
        <f>VLOOKUP(B348, 'OFZ Yield'!$A:$M, 5, FALSE)</f>
        <v>6.31</v>
      </c>
      <c r="V348" s="1">
        <f>VLOOKUP(B348, 'OFZ Yield'!$A:$M, 7, FALSE)</f>
        <v>7.11</v>
      </c>
      <c r="W348" s="1">
        <f>VLOOKUP(B348, 'OFZ Yield'!$A:$M, 9, FALSE)</f>
        <v>7.74</v>
      </c>
      <c r="X348" s="1" t="str">
        <f>VLOOKUP(B348, IMOEX!$A$1:$B$3284, 2, FALSE)</f>
        <v>1.474,58</v>
      </c>
      <c r="Y348" s="1">
        <f t="shared" si="49"/>
        <v>7.902536352</v>
      </c>
      <c r="Z348" s="1">
        <f t="shared" si="50"/>
        <v>76.00377918</v>
      </c>
      <c r="AA348" s="1">
        <f>IFNA(VLOOKUP(A348, 'Неочищенные данные'!A370:AI804, 35, False), 0)</f>
        <v>0</v>
      </c>
      <c r="AB348" s="1">
        <f t="shared" si="51"/>
        <v>1</v>
      </c>
    </row>
    <row r="349" ht="15.75" customHeight="1">
      <c r="A349" s="29" t="s">
        <v>215</v>
      </c>
      <c r="B349" s="33">
        <v>40843.0</v>
      </c>
      <c r="C349" s="29" t="s">
        <v>36</v>
      </c>
      <c r="D349" s="29">
        <f>IFNA(VLOOKUP(C349, 'Рейтинг'!$A$2:$C$22, 3, FALSE), VLOOKUP(C349, 'Рейтинг'!$B$2:$C$22, 2, FALSE))</f>
        <v>0</v>
      </c>
      <c r="E349" s="31">
        <f>IF(ISNUMBER('Неочищенные данные'!D371), 'Неочищенные данные'!D371 * 1000, SUBSTITUTE((SUBSTITUTE('Неочищенные данные'!D371, " ", "")), ",", ".") * 1000)</f>
        <v>3907000</v>
      </c>
      <c r="F349" s="31">
        <f>IF(ISNUMBER('Неочищенные данные'!E371), 'Неочищенные данные'!E371 * 1000, SUBSTITUTE((SUBSTITUTE('Неочищенные данные'!E371, " ", "")), ",", ".") * 1000)</f>
        <v>16994957000</v>
      </c>
      <c r="G349" s="31">
        <f>IF(ISNUMBER('Неочищенные данные'!F371), 'Неочищенные данные'!F371 * 1000, SUBSTITUTE((SUBSTITUTE('Неочищенные данные'!F371, " ", "")), ",", ".") * 1000)</f>
        <v>0</v>
      </c>
      <c r="H349" s="31">
        <f>IF(ISNUMBER('Неочищенные данные'!G371), 'Неочищенные данные'!G371 * 1000, SUBSTITUTE((SUBSTITUTE('Неочищенные данные'!G371, " ", "")), ",", ".") * 1000)</f>
        <v>17457475000</v>
      </c>
      <c r="I349" s="31">
        <f>IF(ISNUMBER('Неочищенные данные'!H371), 'Неочищенные данные'!H371 * 1000, SUBSTITUTE((SUBSTITUTE('Неочищенные данные'!H371, " ", "")), ",", ".") * 1000)</f>
        <v>14699000</v>
      </c>
      <c r="J349" s="31">
        <f>IF(ISNUMBER('Неочищенные данные'!I371), 'Неочищенные данные'!I371 * 1000, SUBSTITUTE((SUBSTITUTE('Неочищенные данные'!I371, " ", "")), ",", ".") * 1000)</f>
        <v>17290017000</v>
      </c>
      <c r="K349" s="31">
        <f>IF(ISNUMBER('Неочищенные данные'!J371), 'Неочищенные данные'!J371 * 1000, SUBSTITUTE((SUBSTITUTE('Неочищенные данные'!J371, " ", "")), ",", ".") * 1000)</f>
        <v>17169365000</v>
      </c>
      <c r="L349" s="31">
        <f>IF(ISNUMBER('Неочищенные данные'!K371), 'Неочищенные данные'!K371 * 1000, SUBSTITUTE((SUBSTITUTE('Неочищенные данные'!K371, " ", "")), ",", ".") * 1000)</f>
        <v>270167000</v>
      </c>
      <c r="M349" s="31">
        <f>IF(ISNUMBER('Неочищенные данные'!L371), 'Неочищенные данные'!L371 * 1000, SUBSTITUTE((SUBSTITUTE('Неочищенные данные'!L371, " ", "")), ",", ".") * 1000)</f>
        <v>-728324000</v>
      </c>
      <c r="N349" s="31">
        <f>IF(ISNUMBER('Неочищенные данные'!M371), 'Неочищенные данные'!M371 * 1000, SUBSTITUTE((SUBSTITUTE('Неочищенные данные'!M371, " ", "")), ",", ".") * 1000)</f>
        <v>0</v>
      </c>
      <c r="O349" s="31">
        <f>IF(ISNUMBER('Неочищенные данные'!N371), 'Неочищенные данные'!N371 * 1000, SUBSTITUTE((SUBSTITUTE('Неочищенные данные'!N371, " ", "")), ",", ".") * 1000)</f>
        <v>0</v>
      </c>
      <c r="P349" s="1">
        <f>VLOOKUP(YEAR(B349), 'ИПЦ ГКС'!$B$5:$D$34, 3, TRUE)</f>
        <v>6.1</v>
      </c>
      <c r="Q349" s="32">
        <f>VLOOKUP(B349, RUONIA!A369:B2834, 2, FALSE)</f>
        <v>4.92</v>
      </c>
      <c r="R349" s="1">
        <f>VLOOKUP(B349, Treasury!$D$1:$G$3498, 2, FALSE)</f>
        <v>0.31</v>
      </c>
      <c r="S349" s="1">
        <f>VLOOKUP(B349, Treasury!$D$1:$G$3498, 3, FALSE)</f>
        <v>1.2</v>
      </c>
      <c r="T349" s="1">
        <f>VLOOKUP(B349, Treasury!$D$1:$G$3498, 4, FALSE)</f>
        <v>2.42</v>
      </c>
      <c r="U349" s="1">
        <f>VLOOKUP(B349, 'OFZ Yield'!$A:$M, 5, FALSE)</f>
        <v>6.2</v>
      </c>
      <c r="V349" s="1">
        <f>VLOOKUP(B349, 'OFZ Yield'!$A:$M, 7, FALSE)</f>
        <v>7.76</v>
      </c>
      <c r="W349" s="1">
        <f>VLOOKUP(B349, 'OFZ Yield'!$A:$M, 9, FALSE)</f>
        <v>8.2</v>
      </c>
      <c r="X349" s="1" t="str">
        <f>VLOOKUP(B349, IMOEX!$A$1:$B$3284, 2, FALSE)</f>
        <v>1.525,52</v>
      </c>
      <c r="Y349" s="1">
        <f t="shared" si="49"/>
        <v>-2.695828876</v>
      </c>
      <c r="Z349" s="1">
        <f t="shared" si="50"/>
        <v>63.99751635</v>
      </c>
      <c r="AA349" s="1">
        <f>IFNA(VLOOKUP(A349, 'Неочищенные данные'!A371:AI805, 35, False), 0)</f>
        <v>0</v>
      </c>
      <c r="AB349" s="1">
        <f t="shared" si="51"/>
        <v>1</v>
      </c>
    </row>
    <row r="350" ht="15.75" customHeight="1">
      <c r="A350" s="29" t="s">
        <v>215</v>
      </c>
      <c r="B350" s="33">
        <v>40834.0</v>
      </c>
      <c r="C350" s="29" t="s">
        <v>36</v>
      </c>
      <c r="D350" s="29">
        <f>IFNA(VLOOKUP(C350, 'Рейтинг'!$A$2:$C$22, 3, FALSE), VLOOKUP(C350, 'Рейтинг'!$B$2:$C$22, 2, FALSE))</f>
        <v>0</v>
      </c>
      <c r="E350" s="31">
        <f>IF(ISNUMBER('Неочищенные данные'!D372), 'Неочищенные данные'!D372 * 1000, SUBSTITUTE((SUBSTITUTE('Неочищенные данные'!D372, " ", "")), ",", ".") * 1000)</f>
        <v>3907000</v>
      </c>
      <c r="F350" s="31">
        <f>IF(ISNUMBER('Неочищенные данные'!E372), 'Неочищенные данные'!E372 * 1000, SUBSTITUTE((SUBSTITUTE('Неочищенные данные'!E372, " ", "")), ",", ".") * 1000)</f>
        <v>16994957000</v>
      </c>
      <c r="G350" s="31">
        <f>IF(ISNUMBER('Неочищенные данные'!F372), 'Неочищенные данные'!F372 * 1000, SUBSTITUTE((SUBSTITUTE('Неочищенные данные'!F372, " ", "")), ",", ".") * 1000)</f>
        <v>0</v>
      </c>
      <c r="H350" s="31">
        <f>IF(ISNUMBER('Неочищенные данные'!G372), 'Неочищенные данные'!G372 * 1000, SUBSTITUTE((SUBSTITUTE('Неочищенные данные'!G372, " ", "")), ",", ".") * 1000)</f>
        <v>17457475000</v>
      </c>
      <c r="I350" s="31">
        <f>IF(ISNUMBER('Неочищенные данные'!H372), 'Неочищенные данные'!H372 * 1000, SUBSTITUTE((SUBSTITUTE('Неочищенные данные'!H372, " ", "")), ",", ".") * 1000)</f>
        <v>14699000</v>
      </c>
      <c r="J350" s="31">
        <f>IF(ISNUMBER('Неочищенные данные'!I372), 'Неочищенные данные'!I372 * 1000, SUBSTITUTE((SUBSTITUTE('Неочищенные данные'!I372, " ", "")), ",", ".") * 1000)</f>
        <v>17290017000</v>
      </c>
      <c r="K350" s="31">
        <f>IF(ISNUMBER('Неочищенные данные'!J372), 'Неочищенные данные'!J372 * 1000, SUBSTITUTE((SUBSTITUTE('Неочищенные данные'!J372, " ", "")), ",", ".") * 1000)</f>
        <v>17169365000</v>
      </c>
      <c r="L350" s="31">
        <f>IF(ISNUMBER('Неочищенные данные'!K372), 'Неочищенные данные'!K372 * 1000, SUBSTITUTE((SUBSTITUTE('Неочищенные данные'!K372, " ", "")), ",", ".") * 1000)</f>
        <v>270167000</v>
      </c>
      <c r="M350" s="31">
        <f>IF(ISNUMBER('Неочищенные данные'!L372), 'Неочищенные данные'!L372 * 1000, SUBSTITUTE((SUBSTITUTE('Неочищенные данные'!L372, " ", "")), ",", ".") * 1000)</f>
        <v>-728324000</v>
      </c>
      <c r="N350" s="31">
        <f>IF(ISNUMBER('Неочищенные данные'!M372), 'Неочищенные данные'!M372 * 1000, SUBSTITUTE((SUBSTITUTE('Неочищенные данные'!M372, " ", "")), ",", ".") * 1000)</f>
        <v>0</v>
      </c>
      <c r="O350" s="31">
        <f>IF(ISNUMBER('Неочищенные данные'!N372), 'Неочищенные данные'!N372 * 1000, SUBSTITUTE((SUBSTITUTE('Неочищенные данные'!N372, " ", "")), ",", ".") * 1000)</f>
        <v>0</v>
      </c>
      <c r="P350" s="1">
        <f>VLOOKUP(YEAR(B350), 'ИПЦ ГКС'!$B$5:$D$34, 3, TRUE)</f>
        <v>6.1</v>
      </c>
      <c r="Q350" s="32">
        <f>VLOOKUP(B350, RUONIA!A370:B2835, 2, FALSE)</f>
        <v>5.04</v>
      </c>
      <c r="R350" s="1">
        <f>VLOOKUP(B350, Treasury!$D$1:$G$3498, 2, FALSE)</f>
        <v>0.28</v>
      </c>
      <c r="S350" s="1">
        <f>VLOOKUP(B350, Treasury!$D$1:$G$3498, 3, FALSE)</f>
        <v>1.07</v>
      </c>
      <c r="T350" s="1">
        <f>VLOOKUP(B350, Treasury!$D$1:$G$3498, 4, FALSE)</f>
        <v>2.19</v>
      </c>
      <c r="U350" s="1">
        <f>VLOOKUP(B350, 'OFZ Yield'!$A:$M, 5, FALSE)</f>
        <v>6.55</v>
      </c>
      <c r="V350" s="1">
        <f>VLOOKUP(B350, 'OFZ Yield'!$A:$M, 7, FALSE)</f>
        <v>8.19</v>
      </c>
      <c r="W350" s="1">
        <f>VLOOKUP(B350, 'OFZ Yield'!$A:$M, 9, FALSE)</f>
        <v>8.65</v>
      </c>
      <c r="X350" s="1" t="str">
        <f>VLOOKUP(B350, IMOEX!$A$1:$B$3284, 2, FALSE)</f>
        <v>1.425,24</v>
      </c>
      <c r="Y350" s="1">
        <f t="shared" si="49"/>
        <v>-2.695828876</v>
      </c>
      <c r="Z350" s="1">
        <f t="shared" si="50"/>
        <v>63.99751635</v>
      </c>
      <c r="AA350" s="1">
        <f>IFNA(VLOOKUP(A350, 'Неочищенные данные'!A372:AI806, 35, False), 0)</f>
        <v>0</v>
      </c>
      <c r="AB350" s="1">
        <f t="shared" si="51"/>
        <v>1</v>
      </c>
    </row>
    <row r="351" ht="15.75" hidden="1" customHeight="1">
      <c r="A351" s="29" t="s">
        <v>215</v>
      </c>
      <c r="B351" s="44">
        <v>40749.0</v>
      </c>
      <c r="C351" s="29" t="s">
        <v>36</v>
      </c>
      <c r="D351" s="29"/>
      <c r="E351" s="31">
        <f>IF(ISNUMBER('Неочищенные данные'!D373), 'Неочищенные данные'!D373 * 1000, SUBSTITUTE((SUBSTITUTE('Неочищенные данные'!D373, " ", "")), ",", ".") * 1000)</f>
        <v>0</v>
      </c>
      <c r="F351" s="31">
        <f>IF(ISNUMBER('Неочищенные данные'!E373), 'Неочищенные данные'!E373 * 1000, SUBSTITUTE((SUBSTITUTE('Неочищенные данные'!E373, " ", "")), ",", ".") * 1000)</f>
        <v>0</v>
      </c>
      <c r="G351" s="31">
        <f>IF(ISNUMBER('Неочищенные данные'!F373), 'Неочищенные данные'!F373 * 1000, SUBSTITUTE((SUBSTITUTE('Неочищенные данные'!F373, " ", "")), ",", ".") * 1000)</f>
        <v>0</v>
      </c>
      <c r="H351" s="31">
        <f>IF(ISNUMBER('Неочищенные данные'!G373), 'Неочищенные данные'!G373 * 1000, SUBSTITUTE((SUBSTITUTE('Неочищенные данные'!G373, " ", "")), ",", ".") * 1000)</f>
        <v>0</v>
      </c>
      <c r="I351" s="31">
        <f>IF(ISNUMBER('Неочищенные данные'!H373), 'Неочищенные данные'!H373 * 1000, SUBSTITUTE((SUBSTITUTE('Неочищенные данные'!H373, " ", "")), ",", ".") * 1000)</f>
        <v>0</v>
      </c>
      <c r="J351" s="31">
        <f>IF(ISNUMBER('Неочищенные данные'!I373), 'Неочищенные данные'!I373 * 1000, SUBSTITUTE((SUBSTITUTE('Неочищенные данные'!I373, " ", "")), ",", ".") * 1000)</f>
        <v>0</v>
      </c>
      <c r="K351" s="31">
        <f>IF(ISNUMBER('Неочищенные данные'!J373), 'Неочищенные данные'!J373 * 1000, SUBSTITUTE((SUBSTITUTE('Неочищенные данные'!J373, " ", "")), ",", ".") * 1000)</f>
        <v>0</v>
      </c>
      <c r="L351" s="31">
        <f>IF(ISNUMBER('Неочищенные данные'!K373), 'Неочищенные данные'!K373 * 1000, SUBSTITUTE((SUBSTITUTE('Неочищенные данные'!K373, " ", "")), ",", ".") * 1000)</f>
        <v>0</v>
      </c>
      <c r="M351" s="31">
        <f>IF(ISNUMBER('Неочищенные данные'!L373), 'Неочищенные данные'!L373 * 1000, SUBSTITUTE((SUBSTITUTE('Неочищенные данные'!L373, " ", "")), ",", ".") * 1000)</f>
        <v>0</v>
      </c>
      <c r="N351" s="31">
        <f>IF(ISNUMBER('Неочищенные данные'!M373), 'Неочищенные данные'!M373 * 1000, SUBSTITUTE((SUBSTITUTE('Неочищенные данные'!M373, " ", "")), ",", ".") * 1000)</f>
        <v>0</v>
      </c>
      <c r="O351" s="31">
        <f>IF(ISNUMBER('Неочищенные данные'!N373), 'Неочищенные данные'!N373 * 1000, SUBSTITUTE((SUBSTITUTE('Неочищенные данные'!N373, " ", "")), ",", ".") * 1000)</f>
        <v>0</v>
      </c>
    </row>
    <row r="352" ht="15.75" customHeight="1">
      <c r="A352" s="29" t="s">
        <v>215</v>
      </c>
      <c r="B352" s="33">
        <v>40192.0</v>
      </c>
      <c r="C352" s="29" t="s">
        <v>38</v>
      </c>
      <c r="D352" s="29">
        <f>IFNA(VLOOKUP(C352, 'Рейтинг'!$A$2:$C$22, 3, FALSE), VLOOKUP(C352, 'Рейтинг'!$B$2:$C$22, 2, FALSE))</f>
        <v>0.007</v>
      </c>
      <c r="E352" s="31">
        <f>IF(ISNUMBER('Неочищенные данные'!D374), 'Неочищенные данные'!D374 * 1000, SUBSTITUTE((SUBSTITUTE('Неочищенные данные'!D374, " ", "")), ",", ".") * 1000)</f>
        <v>324624000</v>
      </c>
      <c r="F352" s="31">
        <f>IF(ISNUMBER('Неочищенные данные'!E374), 'Неочищенные данные'!E374 * 1000, SUBSTITUTE((SUBSTITUTE('Неочищенные данные'!E374, " ", "")), ",", ".") * 1000)</f>
        <v>11762890000</v>
      </c>
      <c r="G352" s="31">
        <f>IF(ISNUMBER('Неочищенные данные'!F374), 'Неочищенные данные'!F374 * 1000, SUBSTITUTE((SUBSTITUTE('Неочищенные данные'!F374, " ", "")), ",", ".") * 1000)</f>
        <v>0</v>
      </c>
      <c r="H352" s="31">
        <f>IF(ISNUMBER('Неочищенные данные'!G374), 'Неочищенные данные'!G374 * 1000, SUBSTITUTE((SUBSTITUTE('Неочищенные данные'!G374, " ", "")), ",", ".") * 1000)</f>
        <v>12836835000</v>
      </c>
      <c r="I352" s="31">
        <f>IF(ISNUMBER('Неочищенные данные'!H374), 'Неочищенные данные'!H374 * 1000, SUBSTITUTE((SUBSTITUTE('Неочищенные данные'!H374, " ", "")), ",", ".") * 1000)</f>
        <v>155116000</v>
      </c>
      <c r="J352" s="31">
        <f>IF(ISNUMBER('Неочищенные данные'!I374), 'Неочищенные данные'!I374 * 1000, SUBSTITUTE((SUBSTITUTE('Неочищенные данные'!I374, " ", "")), ",", ".") * 1000)</f>
        <v>16654853000</v>
      </c>
      <c r="K352" s="31">
        <f>IF(ISNUMBER('Неочищенные данные'!J374), 'Неочищенные данные'!J374 * 1000, SUBSTITUTE((SUBSTITUTE('Неочищенные данные'!J374, " ", "")), ",", ".") * 1000)</f>
        <v>16499737000</v>
      </c>
      <c r="L352" s="31">
        <f>IF(ISNUMBER('Неочищенные данные'!K374), 'Неочищенные данные'!K374 * 1000, SUBSTITUTE((SUBSTITUTE('Неочищенные данные'!K374, " ", "")), ",", ".") * 1000)</f>
        <v>374270000</v>
      </c>
      <c r="M352" s="31">
        <f>IF(ISNUMBER('Неочищенные данные'!L374), 'Неочищенные данные'!L374 * 1000, SUBSTITUTE((SUBSTITUTE('Неочищенные данные'!L374, " ", "")), ",", ".") * 1000)</f>
        <v>1608282000</v>
      </c>
      <c r="N352" s="31">
        <f>IF(ISNUMBER('Неочищенные данные'!M374), 'Неочищенные данные'!M374 * 1000, SUBSTITUTE((SUBSTITUTE('Неочищенные данные'!M374, " ", "")), ",", ".") * 1000)</f>
        <v>0</v>
      </c>
      <c r="O352" s="31">
        <f>IF(ISNUMBER('Неочищенные данные'!N374), 'Неочищенные данные'!N374 * 1000, SUBSTITUTE((SUBSTITUTE('Неочищенные данные'!N374, " ", "")), ",", ".") * 1000)</f>
        <v>0</v>
      </c>
      <c r="P352" s="1">
        <f>VLOOKUP(YEAR(B352), 'ИПЦ ГКС'!$B$5:$D$34, 3, TRUE)</f>
        <v>8.78</v>
      </c>
      <c r="Q352" s="1" t="str">
        <f>VLOOKUP(B352, RUONIA!A372:B2837, 2, FALSE)</f>
        <v>#N/A</v>
      </c>
      <c r="R352" s="1">
        <f>VLOOKUP(B352, Treasury!$D$1:$G$3498, 2, FALSE)</f>
        <v>0.94</v>
      </c>
      <c r="S352" s="1">
        <f>VLOOKUP(B352, Treasury!$D$1:$G$3498, 3, FALSE)</f>
        <v>2.51</v>
      </c>
      <c r="T352" s="1">
        <f>VLOOKUP(B352, Treasury!$D$1:$G$3498, 4, FALSE)</f>
        <v>3.76</v>
      </c>
      <c r="U352" s="1" t="str">
        <f>VLOOKUP(B352, 'OFZ Yield'!$A:$M, 5, FALSE)</f>
        <v>#N/A</v>
      </c>
      <c r="V352" s="1" t="str">
        <f>VLOOKUP(B352, 'OFZ Yield'!$A:$M, 7, FALSE)</f>
        <v>#N/A</v>
      </c>
      <c r="W352" s="1" t="str">
        <f>VLOOKUP(B352, 'OFZ Yield'!$A:$M, 9, FALSE)</f>
        <v>#N/A</v>
      </c>
      <c r="X352" s="1" t="str">
        <f>VLOOKUP(B352, IMOEX!$A$1:$B$3284, 2, FALSE)</f>
        <v>1.455,65</v>
      </c>
      <c r="Y352" s="1">
        <f t="shared" ref="Y352:Y361" si="52">M352 / L352</f>
        <v>4.297117055</v>
      </c>
      <c r="Z352" s="1">
        <f t="shared" ref="Z352:Z361" si="53">J352 / L352</f>
        <v>44.49956716</v>
      </c>
      <c r="AA352" s="1">
        <f>IFNA(VLOOKUP(A352, 'Неочищенные данные'!A374:AI808, 35, False), 0)</f>
        <v>0</v>
      </c>
      <c r="AB352" s="1">
        <f t="shared" ref="AB352:AB361" si="54">IF(NOT(H352 = 0), 1, 0)</f>
        <v>1</v>
      </c>
    </row>
    <row r="353" ht="15.75" customHeight="1">
      <c r="A353" s="29" t="s">
        <v>215</v>
      </c>
      <c r="B353" s="33">
        <v>39768.0</v>
      </c>
      <c r="C353" s="29" t="s">
        <v>38</v>
      </c>
      <c r="D353" s="29">
        <f>IFNA(VLOOKUP(C353, 'Рейтинг'!$A$2:$C$22, 3, FALSE), VLOOKUP(C353, 'Рейтинг'!$B$2:$C$22, 2, FALSE))</f>
        <v>0.007</v>
      </c>
      <c r="E353" s="31">
        <f>IF(ISNUMBER('Неочищенные данные'!D375), 'Неочищенные данные'!D375 * 1000, SUBSTITUTE((SUBSTITUTE('Неочищенные данные'!D375, " ", "")), ",", ".") * 1000)</f>
        <v>185718000</v>
      </c>
      <c r="F353" s="31">
        <f>IF(ISNUMBER('Неочищенные данные'!E375), 'Неочищенные данные'!E375 * 1000, SUBSTITUTE((SUBSTITUTE('Неочищенные данные'!E375, " ", "")), ",", ".") * 1000)</f>
        <v>8652092000</v>
      </c>
      <c r="G353" s="31">
        <f>IF(ISNUMBER('Неочищенные данные'!F375), 'Неочищенные данные'!F375 * 1000, SUBSTITUTE((SUBSTITUTE('Неочищенные данные'!F375, " ", "")), ",", ".") * 1000)</f>
        <v>0</v>
      </c>
      <c r="H353" s="31">
        <f>IF(ISNUMBER('Неочищенные данные'!G375), 'Неочищенные данные'!G375 * 1000, SUBSTITUTE((SUBSTITUTE('Неочищенные данные'!G375, " ", "")), ",", ".") * 1000)</f>
        <v>8920188000</v>
      </c>
      <c r="I353" s="31">
        <f>IF(ISNUMBER('Неочищенные данные'!H375), 'Неочищенные данные'!H375 * 1000, SUBSTITUTE((SUBSTITUTE('Неочищенные данные'!H375, " ", "")), ",", ".") * 1000)</f>
        <v>55815000</v>
      </c>
      <c r="J353" s="31">
        <f>IF(ISNUMBER('Неочищенные данные'!I375), 'Неочищенные данные'!I375 * 1000, SUBSTITUTE((SUBSTITUTE('Неочищенные данные'!I375, " ", "")), ",", ".") * 1000)</f>
        <v>8860868000</v>
      </c>
      <c r="K353" s="31">
        <f>IF(ISNUMBER('Неочищенные данные'!J375), 'Неочищенные данные'!J375 * 1000, SUBSTITUTE((SUBSTITUTE('Неочищенные данные'!J375, " ", "")), ",", ".") * 1000)</f>
        <v>8677765000</v>
      </c>
      <c r="L353" s="31">
        <f>IF(ISNUMBER('Неочищенные данные'!K375), 'Неочищенные данные'!K375 * 1000, SUBSTITUTE((SUBSTITUTE('Неочищенные данные'!K375, " ", "")), ",", ".") * 1000)</f>
        <v>160731000</v>
      </c>
      <c r="M353" s="31">
        <f>IF(ISNUMBER('Неочищенные данные'!L375), 'Неочищенные данные'!L375 * 1000, SUBSTITUTE((SUBSTITUTE('Неочищенные данные'!L375, " ", "")), ",", ".") * 1000)</f>
        <v>-1079576000</v>
      </c>
      <c r="N353" s="31">
        <f>IF(ISNUMBER('Неочищенные данные'!M375), 'Неочищенные данные'!M375 * 1000, SUBSTITUTE((SUBSTITUTE('Неочищенные данные'!M375, " ", "")), ",", ".") * 1000)</f>
        <v>0</v>
      </c>
      <c r="O353" s="31">
        <f>IF(ISNUMBER('Неочищенные данные'!N375), 'Неочищенные данные'!N375 * 1000, SUBSTITUTE((SUBSTITUTE('Неочищенные данные'!N375, " ", "")), ",", ".") * 1000)</f>
        <v>0</v>
      </c>
      <c r="P353" s="1">
        <f>VLOOKUP(YEAR(B353), 'ИПЦ ГКС'!$B$5:$D$34, 3, TRUE)</f>
        <v>13.28</v>
      </c>
      <c r="Q353" s="1" t="str">
        <f>VLOOKUP(B353, RUONIA!A373:B2838, 2, FALSE)</f>
        <v>#N/A</v>
      </c>
      <c r="R353" s="1" t="str">
        <f>VLOOKUP(B353, Treasury!$D$1:$G$3498, 2, FALSE)</f>
        <v>#N/A</v>
      </c>
      <c r="S353" s="1" t="str">
        <f>VLOOKUP(B353, Treasury!$D$1:$G$3498, 3, FALSE)</f>
        <v>#N/A</v>
      </c>
      <c r="T353" s="1" t="str">
        <f>VLOOKUP(B353, Treasury!$D$1:$G$3498, 4, FALSE)</f>
        <v>#N/A</v>
      </c>
      <c r="U353" s="1" t="str">
        <f>VLOOKUP(B353, 'OFZ Yield'!$A:$M, 5, FALSE)</f>
        <v>#N/A</v>
      </c>
      <c r="V353" s="1" t="str">
        <f>VLOOKUP(B353, 'OFZ Yield'!$A:$M, 7, FALSE)</f>
        <v>#N/A</v>
      </c>
      <c r="W353" s="1" t="str">
        <f>VLOOKUP(B353, 'OFZ Yield'!$A:$M, 9, FALSE)</f>
        <v>#N/A</v>
      </c>
      <c r="X353" s="1" t="str">
        <f>VLOOKUP(B353, IMOEX!$A$1:$B$3284, 2, FALSE)</f>
        <v>#N/A</v>
      </c>
      <c r="Y353" s="1">
        <f t="shared" si="52"/>
        <v>-6.716663245</v>
      </c>
      <c r="Z353" s="1">
        <f t="shared" si="53"/>
        <v>55.12855641</v>
      </c>
      <c r="AA353" s="1">
        <f>IFNA(VLOOKUP(A353, 'Неочищенные данные'!A375:AI809, 35, False), 0)</f>
        <v>0</v>
      </c>
      <c r="AB353" s="1">
        <f t="shared" si="54"/>
        <v>1</v>
      </c>
    </row>
    <row r="354" ht="15.75" customHeight="1">
      <c r="A354" s="29" t="s">
        <v>219</v>
      </c>
      <c r="B354" s="33">
        <v>42381.0</v>
      </c>
      <c r="C354" s="29" t="s">
        <v>36</v>
      </c>
      <c r="D354" s="29">
        <f>IFNA(VLOOKUP(C354, 'Рейтинг'!$A$2:$C$22, 3, FALSE), VLOOKUP(C354, 'Рейтинг'!$B$2:$C$22, 2, FALSE))</f>
        <v>0</v>
      </c>
      <c r="E354" s="31">
        <f>IF(ISNUMBER('Неочищенные данные'!D377), 'Неочищенные данные'!D377 * 1000, SUBSTITUTE((SUBSTITUTE('Неочищенные данные'!D377, " ", "")), ",", ".") * 1000)</f>
        <v>5193175000</v>
      </c>
      <c r="F354" s="31">
        <f>IF(ISNUMBER('Неочищенные данные'!E377), 'Неочищенные данные'!E377 * 1000, SUBSTITUTE((SUBSTITUTE('Неочищенные данные'!E377, " ", "")), ",", ".") * 1000)</f>
        <v>68830789000</v>
      </c>
      <c r="G354" s="31">
        <f>IF(ISNUMBER('Неочищенные данные'!F377), 'Неочищенные данные'!F377 * 1000, SUBSTITUTE((SUBSTITUTE('Неочищенные данные'!F377, " ", "")), ",", ".") * 1000)</f>
        <v>0</v>
      </c>
      <c r="H354" s="31">
        <f>IF(ISNUMBER('Неочищенные данные'!G377), 'Неочищенные данные'!G377 * 1000, SUBSTITUTE((SUBSTITUTE('Неочищенные данные'!G377, " ", "")), ",", ".") * 1000)</f>
        <v>76252390000</v>
      </c>
      <c r="I354" s="31">
        <f>IF(ISNUMBER('Неочищенные данные'!H377), 'Неочищенные данные'!H377 * 1000, SUBSTITUTE((SUBSTITUTE('Неочищенные данные'!H377, " ", "")), ",", ".") * 1000)</f>
        <v>246137000</v>
      </c>
      <c r="J354" s="31">
        <f>IF(ISNUMBER('Неочищенные данные'!I377), 'Неочищенные данные'!I377 * 1000, SUBSTITUTE((SUBSTITUTE('Неочищенные данные'!I377, " ", "")), ",", ".") * 1000)</f>
        <v>75259998000</v>
      </c>
      <c r="K354" s="31">
        <f>IF(ISNUMBER('Неочищенные данные'!J377), 'Неочищенные данные'!J377 * 1000, SUBSTITUTE((SUBSTITUTE('Неочищенные данные'!J377, " ", "")), ",", ".") * 1000)</f>
        <v>74997080000</v>
      </c>
      <c r="L354" s="31">
        <f>IF(ISNUMBER('Неочищенные данные'!K377), 'Неочищенные данные'!K377 * 1000, SUBSTITUTE((SUBSTITUTE('Неочищенные данные'!K377, " ", "")), ",", ".") * 1000)</f>
        <v>992392000</v>
      </c>
      <c r="M354" s="31">
        <f>IF(ISNUMBER('Неочищенные данные'!L377), 'Неочищенные данные'!L377 * 1000, SUBSTITUTE((SUBSTITUTE('Неочищенные данные'!L377, " ", "")), ",", ".") * 1000)</f>
        <v>7604474000</v>
      </c>
      <c r="N354" s="31">
        <f>IF(ISNUMBER('Неочищенные данные'!M377), 'Неочищенные данные'!M377 * 1000, SUBSTITUTE((SUBSTITUTE('Неочищенные данные'!M377, " ", "")), ",", ".") * 1000)</f>
        <v>0</v>
      </c>
      <c r="O354" s="31">
        <f>IF(ISNUMBER('Неочищенные данные'!N377), 'Неочищенные данные'!N377 * 1000, SUBSTITUTE((SUBSTITUTE('Неочищенные данные'!N377, " ", "")), ",", ".") * 1000)</f>
        <v>0</v>
      </c>
      <c r="P354" s="1">
        <f>VLOOKUP(YEAR(B354), 'ИПЦ ГКС'!$B$5:$D$34, 3, TRUE)</f>
        <v>5.39</v>
      </c>
      <c r="Q354" s="32">
        <f>VLOOKUP(B354, RUONIA!A375:B2840, 2, FALSE)</f>
        <v>10.95</v>
      </c>
      <c r="R354" s="1">
        <f>VLOOKUP(B354, Treasury!$D$1:$G$3498, 2, FALSE)</f>
        <v>0.93</v>
      </c>
      <c r="S354" s="1">
        <f>VLOOKUP(B354, Treasury!$D$1:$G$3498, 3, FALSE)</f>
        <v>1.55</v>
      </c>
      <c r="T354" s="1">
        <f>VLOOKUP(B354, Treasury!$D$1:$G$3498, 4, FALSE)</f>
        <v>2.12</v>
      </c>
      <c r="U354" s="1">
        <f>VLOOKUP(B354, 'OFZ Yield'!$A:$M, 5, FALSE)</f>
        <v>10.74</v>
      </c>
      <c r="V354" s="1">
        <f>VLOOKUP(B354, 'OFZ Yield'!$A:$M, 7, FALSE)</f>
        <v>10.54</v>
      </c>
      <c r="W354" s="1">
        <f>VLOOKUP(B354, 'OFZ Yield'!$A:$M, 9, FALSE)</f>
        <v>10.39</v>
      </c>
      <c r="X354" s="1" t="str">
        <f>VLOOKUP(B354, IMOEX!$A$1:$B$3284, 2, FALSE)</f>
        <v>1.690,30</v>
      </c>
      <c r="Y354" s="1">
        <f t="shared" si="52"/>
        <v>7.662772372</v>
      </c>
      <c r="Z354" s="1">
        <f t="shared" si="53"/>
        <v>75.83696563</v>
      </c>
      <c r="AA354" s="1">
        <f>IFNA(VLOOKUP(A354, 'Неочищенные данные'!A377:AI811, 35, False), 0)</f>
        <v>0</v>
      </c>
      <c r="AB354" s="1">
        <f t="shared" si="54"/>
        <v>1</v>
      </c>
    </row>
    <row r="355" ht="15.75" customHeight="1">
      <c r="A355" s="29" t="s">
        <v>219</v>
      </c>
      <c r="B355" s="33">
        <v>42122.0</v>
      </c>
      <c r="C355" s="29" t="s">
        <v>36</v>
      </c>
      <c r="D355" s="29">
        <f>IFNA(VLOOKUP(C355, 'Рейтинг'!$A$2:$C$22, 3, FALSE), VLOOKUP(C355, 'Рейтинг'!$B$2:$C$22, 2, FALSE))</f>
        <v>0</v>
      </c>
      <c r="E355" s="31">
        <f>IF(ISNUMBER('Неочищенные данные'!D378), 'Неочищенные данные'!D378 * 1000, SUBSTITUTE((SUBSTITUTE('Неочищенные данные'!D378, " ", "")), ",", ".") * 1000)</f>
        <v>419489000</v>
      </c>
      <c r="F355" s="31">
        <f>IF(ISNUMBER('Неочищенные данные'!E378), 'Неочищенные данные'!E378 * 1000, SUBSTITUTE((SUBSTITUTE('Неочищенные данные'!E378, " ", "")), ",", ".") * 1000)</f>
        <v>67801791000</v>
      </c>
      <c r="G355" s="31">
        <f>IF(ISNUMBER('Неочищенные данные'!F378), 'Неочищенные данные'!F378 * 1000, SUBSTITUTE((SUBSTITUTE('Неочищенные данные'!F378, " ", "")), ",", ".") * 1000)</f>
        <v>0</v>
      </c>
      <c r="H355" s="31">
        <f>IF(ISNUMBER('Неочищенные данные'!G378), 'Неочищенные данные'!G378 * 1000, SUBSTITUTE((SUBSTITUTE('Неочищенные данные'!G378, " ", "")), ",", ".") * 1000)</f>
        <v>70757943000</v>
      </c>
      <c r="I355" s="31">
        <f>IF(ISNUMBER('Неочищенные данные'!H378), 'Неочищенные данные'!H378 * 1000, SUBSTITUTE((SUBSTITUTE('Неочищенные данные'!H378, " ", "")), ",", ".") * 1000)</f>
        <v>195006000</v>
      </c>
      <c r="J355" s="31">
        <f>IF(ISNUMBER('Неочищенные данные'!I378), 'Неочищенные данные'!I378 * 1000, SUBSTITUTE((SUBSTITUTE('Неочищенные данные'!I378, " ", "")), ",", ".") * 1000)</f>
        <v>69967783000</v>
      </c>
      <c r="K355" s="31">
        <f>IF(ISNUMBER('Неочищенные данные'!J378), 'Неочищенные данные'!J378 * 1000, SUBSTITUTE((SUBSTITUTE('Неочищенные данные'!J378, " ", "")), ",", ".") * 1000)</f>
        <v>69765388000</v>
      </c>
      <c r="L355" s="31">
        <f>IF(ISNUMBER('Неочищенные данные'!K378), 'Неочищенные данные'!K378 * 1000, SUBSTITUTE((SUBSTITUTE('Неочищенные данные'!K378, " ", "")), ",", ".") * 1000)</f>
        <v>790160000</v>
      </c>
      <c r="M355" s="31">
        <f>IF(ISNUMBER('Неочищенные данные'!L378), 'Неочищенные данные'!L378 * 1000, SUBSTITUTE((SUBSTITUTE('Неочищенные данные'!L378, " ", "")), ",", ".") * 1000)</f>
        <v>3458497000</v>
      </c>
      <c r="N355" s="31">
        <f>IF(ISNUMBER('Неочищенные данные'!M378), 'Неочищенные данные'!M378 * 1000, SUBSTITUTE((SUBSTITUTE('Неочищенные данные'!M378, " ", "")), ",", ".") * 1000)</f>
        <v>0</v>
      </c>
      <c r="O355" s="31">
        <f>IF(ISNUMBER('Неочищенные данные'!N378), 'Неочищенные данные'!N378 * 1000, SUBSTITUTE((SUBSTITUTE('Неочищенные данные'!N378, " ", "")), ",", ".") * 1000)</f>
        <v>0</v>
      </c>
      <c r="P355" s="1">
        <f>VLOOKUP(YEAR(B355), 'ИПЦ ГКС'!$B$5:$D$34, 3, TRUE)</f>
        <v>12.91</v>
      </c>
      <c r="Q355" s="32">
        <f>VLOOKUP(B355, RUONIA!A376:B2841, 2, FALSE)</f>
        <v>14.57</v>
      </c>
      <c r="R355" s="1">
        <f>VLOOKUP(B355, Treasury!$D$1:$G$3498, 2, FALSE)</f>
        <v>0.56</v>
      </c>
      <c r="S355" s="1">
        <f>VLOOKUP(B355, Treasury!$D$1:$G$3498, 3, FALSE)</f>
        <v>1.39</v>
      </c>
      <c r="T355" s="1">
        <f>VLOOKUP(B355, Treasury!$D$1:$G$3498, 4, FALSE)</f>
        <v>2</v>
      </c>
      <c r="U355" s="1">
        <f>VLOOKUP(B355, 'OFZ Yield'!$A:$M, 5, FALSE)</f>
        <v>11.16</v>
      </c>
      <c r="V355" s="1">
        <f>VLOOKUP(B355, 'OFZ Yield'!$A:$M, 7, FALSE)</f>
        <v>11.41</v>
      </c>
      <c r="W355" s="1">
        <f>VLOOKUP(B355, 'OFZ Yield'!$A:$M, 9, FALSE)</f>
        <v>11.29</v>
      </c>
      <c r="X355" s="1" t="str">
        <f>VLOOKUP(B355, IMOEX!$A$1:$B$3284, 2, FALSE)</f>
        <v>1.677,89</v>
      </c>
      <c r="Y355" s="1">
        <f t="shared" si="52"/>
        <v>4.376957831</v>
      </c>
      <c r="Z355" s="1">
        <f t="shared" si="53"/>
        <v>88.54887997</v>
      </c>
      <c r="AA355" s="1">
        <f>IFNA(VLOOKUP(A355, 'Неочищенные данные'!A378:AI812, 35, False), 0)</f>
        <v>0</v>
      </c>
      <c r="AB355" s="1">
        <f t="shared" si="54"/>
        <v>1</v>
      </c>
    </row>
    <row r="356" ht="15.75" customHeight="1">
      <c r="A356" s="29" t="s">
        <v>219</v>
      </c>
      <c r="B356" s="33">
        <v>41759.0</v>
      </c>
      <c r="C356" s="29" t="s">
        <v>36</v>
      </c>
      <c r="D356" s="29">
        <f>IFNA(VLOOKUP(C356, 'Рейтинг'!$A$2:$C$22, 3, FALSE), VLOOKUP(C356, 'Рейтинг'!$B$2:$C$22, 2, FALSE))</f>
        <v>0</v>
      </c>
      <c r="E356" s="31">
        <f>IF(ISNUMBER('Неочищенные данные'!D379), 'Неочищенные данные'!D379 * 1000, SUBSTITUTE((SUBSTITUTE('Неочищенные данные'!D379, " ", "")), ",", ".") * 1000)</f>
        <v>1603805000</v>
      </c>
      <c r="F356" s="31">
        <f>IF(ISNUMBER('Неочищенные данные'!E379), 'Неочищенные данные'!E379 * 1000, SUBSTITUTE((SUBSTITUTE('Неочищенные данные'!E379, " ", "")), ",", ".") * 1000)</f>
        <v>55149831000</v>
      </c>
      <c r="G356" s="31">
        <f>IF(ISNUMBER('Неочищенные данные'!F379), 'Неочищенные данные'!F379 * 1000, SUBSTITUTE((SUBSTITUTE('Неочищенные данные'!F379, " ", "")), ",", ".") * 1000)</f>
        <v>0</v>
      </c>
      <c r="H356" s="31">
        <f>IF(ISNUMBER('Неочищенные данные'!G379), 'Неочищенные данные'!G379 * 1000, SUBSTITUTE((SUBSTITUTE('Неочищенные данные'!G379, " ", "")), ",", ".") * 1000)</f>
        <v>57339633000</v>
      </c>
      <c r="I356" s="31">
        <f>IF(ISNUMBER('Неочищенные данные'!H379), 'Неочищенные данные'!H379 * 1000, SUBSTITUTE((SUBSTITUTE('Неочищенные данные'!H379, " ", "")), ",", ".") * 1000)</f>
        <v>138185000</v>
      </c>
      <c r="J356" s="31">
        <f>IF(ISNUMBER('Неочищенные данные'!I379), 'Неочищенные данные'!I379 * 1000, SUBSTITUTE((SUBSTITUTE('Неочищенные данные'!I379, " ", "")), ",", ".") * 1000)</f>
        <v>56629797000</v>
      </c>
      <c r="K356" s="31">
        <f>IF(ISNUMBER('Неочищенные данные'!J379), 'Неочищенные данные'!J379 * 1000, SUBSTITUTE((SUBSTITUTE('Неочищенные данные'!J379, " ", "")), ",", ".") * 1000)</f>
        <v>56480820000</v>
      </c>
      <c r="L356" s="31">
        <f>IF(ISNUMBER('Неочищенные данные'!K379), 'Неочищенные данные'!K379 * 1000, SUBSTITUTE((SUBSTITUTE('Неочищенные данные'!K379, " ", "")), ",", ".") * 1000)</f>
        <v>709836000</v>
      </c>
      <c r="M356" s="31">
        <f>IF(ISNUMBER('Неочищенные данные'!L379), 'Неочищенные данные'!L379 * 1000, SUBSTITUTE((SUBSTITUTE('Неочищенные данные'!L379, " ", "")), ",", ".") * 1000)</f>
        <v>3678394000</v>
      </c>
      <c r="N356" s="31">
        <f>IF(ISNUMBER('Неочищенные данные'!M379), 'Неочищенные данные'!M379 * 1000, SUBSTITUTE((SUBSTITUTE('Неочищенные данные'!M379, " ", "")), ",", ".") * 1000)</f>
        <v>0</v>
      </c>
      <c r="O356" s="31">
        <f>IF(ISNUMBER('Неочищенные данные'!N379), 'Неочищенные данные'!N379 * 1000, SUBSTITUTE((SUBSTITUTE('Неочищенные данные'!N379, " ", "")), ",", ".") * 1000)</f>
        <v>0</v>
      </c>
      <c r="P356" s="1">
        <f>VLOOKUP(YEAR(B356), 'ИПЦ ГКС'!$B$5:$D$34, 3, TRUE)</f>
        <v>11.35</v>
      </c>
      <c r="Q356" s="32">
        <f>VLOOKUP(B356, RUONIA!A377:B2842, 2, FALSE)</f>
        <v>8.69</v>
      </c>
      <c r="R356" s="1">
        <f>VLOOKUP(B356, Treasury!$D$1:$G$3498, 2, FALSE)</f>
        <v>0.42</v>
      </c>
      <c r="S356" s="1">
        <f>VLOOKUP(B356, Treasury!$D$1:$G$3498, 3, FALSE)</f>
        <v>1.69</v>
      </c>
      <c r="T356" s="1">
        <f>VLOOKUP(B356, Treasury!$D$1:$G$3498, 4, FALSE)</f>
        <v>2.67</v>
      </c>
      <c r="U356" s="1">
        <f>VLOOKUP(B356, 'OFZ Yield'!$A:$M, 5, FALSE)</f>
        <v>7.63</v>
      </c>
      <c r="V356" s="1">
        <f>VLOOKUP(B356, 'OFZ Yield'!$A:$M, 7, FALSE)</f>
        <v>8.95</v>
      </c>
      <c r="W356" s="1">
        <f>VLOOKUP(B356, 'OFZ Yield'!$A:$M, 9, FALSE)</f>
        <v>9.42</v>
      </c>
      <c r="X356" s="1" t="str">
        <f>VLOOKUP(B356, IMOEX!$A$1:$B$3284, 2, FALSE)</f>
        <v>1.306,01</v>
      </c>
      <c r="Y356" s="1">
        <f t="shared" si="52"/>
        <v>5.182033596</v>
      </c>
      <c r="Z356" s="1">
        <f t="shared" si="53"/>
        <v>79.77870522</v>
      </c>
      <c r="AA356" s="1">
        <f>IFNA(VLOOKUP(A356, 'Неочищенные данные'!A379:AI813, 35, False), 0)</f>
        <v>0</v>
      </c>
      <c r="AB356" s="1">
        <f t="shared" si="54"/>
        <v>1</v>
      </c>
    </row>
    <row r="357" ht="15.75" customHeight="1">
      <c r="A357" s="29" t="s">
        <v>219</v>
      </c>
      <c r="B357" s="33">
        <v>41492.0</v>
      </c>
      <c r="C357" s="29" t="s">
        <v>36</v>
      </c>
      <c r="D357" s="29">
        <f>IFNA(VLOOKUP(C357, 'Рейтинг'!$A$2:$C$22, 3, FALSE), VLOOKUP(C357, 'Рейтинг'!$B$2:$C$22, 2, FALSE))</f>
        <v>0</v>
      </c>
      <c r="E357" s="31">
        <f>IF(ISNUMBER('Неочищенные данные'!D380), 'Неочищенные данные'!D380 * 1000, SUBSTITUTE((SUBSTITUTE('Неочищенные данные'!D380, " ", "")), ",", ".") * 1000)</f>
        <v>1603805000</v>
      </c>
      <c r="F357" s="31">
        <f>IF(ISNUMBER('Неочищенные данные'!E380), 'Неочищенные данные'!E380 * 1000, SUBSTITUTE((SUBSTITUTE('Неочищенные данные'!E380, " ", "")), ",", ".") * 1000)</f>
        <v>55149831000</v>
      </c>
      <c r="G357" s="31">
        <f>IF(ISNUMBER('Неочищенные данные'!F380), 'Неочищенные данные'!F380 * 1000, SUBSTITUTE((SUBSTITUTE('Неочищенные данные'!F380, " ", "")), ",", ".") * 1000)</f>
        <v>0</v>
      </c>
      <c r="H357" s="31">
        <f>IF(ISNUMBER('Неочищенные данные'!G380), 'Неочищенные данные'!G380 * 1000, SUBSTITUTE((SUBSTITUTE('Неочищенные данные'!G380, " ", "")), ",", ".") * 1000)</f>
        <v>57200548000</v>
      </c>
      <c r="I357" s="31">
        <f>IF(ISNUMBER('Неочищенные данные'!H380), 'Неочищенные данные'!H380 * 1000, SUBSTITUTE((SUBSTITUTE('Неочищенные данные'!H380, " ", "")), ",", ".") * 1000)</f>
        <v>138185000</v>
      </c>
      <c r="J357" s="31">
        <f>IF(ISNUMBER('Неочищенные данные'!I380), 'Неочищенные данные'!I380 * 1000, SUBSTITUTE((SUBSTITUTE('Неочищенные данные'!I380, " ", "")), ",", ".") * 1000)</f>
        <v>56629797000</v>
      </c>
      <c r="K357" s="31">
        <f>IF(ISNUMBER('Неочищенные данные'!J380), 'Неочищенные данные'!J380 * 1000, SUBSTITUTE((SUBSTITUTE('Неочищенные данные'!J380, " ", "")), ",", ".") * 1000)</f>
        <v>56480820000</v>
      </c>
      <c r="L357" s="31">
        <f>IF(ISNUMBER('Неочищенные данные'!K380), 'Неочищенные данные'!K380 * 1000, SUBSTITUTE((SUBSTITUTE('Неочищенные данные'!K380, " ", "")), ",", ".") * 1000)</f>
        <v>709836000</v>
      </c>
      <c r="M357" s="31">
        <f>IF(ISNUMBER('Неочищенные данные'!L380), 'Неочищенные данные'!L380 * 1000, SUBSTITUTE((SUBSTITUTE('Неочищенные данные'!L380, " ", "")), ",", ".") * 1000)</f>
        <v>3678394000</v>
      </c>
      <c r="N357" s="31">
        <f>IF(ISNUMBER('Неочищенные данные'!M380), 'Неочищенные данные'!M380 * 1000, SUBSTITUTE((SUBSTITUTE('Неочищенные данные'!M380, " ", "")), ",", ".") * 1000)</f>
        <v>0</v>
      </c>
      <c r="O357" s="31">
        <f>IF(ISNUMBER('Неочищенные данные'!N380), 'Неочищенные данные'!N380 * 1000, SUBSTITUTE((SUBSTITUTE('Неочищенные данные'!N380, " ", "")), ",", ".") * 1000)</f>
        <v>0</v>
      </c>
      <c r="P357" s="1">
        <f>VLOOKUP(YEAR(B357), 'ИПЦ ГКС'!$B$5:$D$34, 3, TRUE)</f>
        <v>6.47</v>
      </c>
      <c r="Q357" s="32">
        <f>VLOOKUP(B357, RUONIA!A378:B2843, 2, FALSE)</f>
        <v>5.98</v>
      </c>
      <c r="R357" s="1">
        <f>VLOOKUP(B357, Treasury!$D$1:$G$3498, 2, FALSE)</f>
        <v>0.32</v>
      </c>
      <c r="S357" s="1">
        <f>VLOOKUP(B357, Treasury!$D$1:$G$3498, 3, FALSE)</f>
        <v>1.39</v>
      </c>
      <c r="T357" s="1">
        <f>VLOOKUP(B357, Treasury!$D$1:$G$3498, 4, FALSE)</f>
        <v>2.67</v>
      </c>
      <c r="U357" s="1">
        <f>VLOOKUP(B357, 'OFZ Yield'!$A:$M, 5, FALSE)</f>
        <v>5.96</v>
      </c>
      <c r="V357" s="1">
        <f>VLOOKUP(B357, 'OFZ Yield'!$A:$M, 7, FALSE)</f>
        <v>6.22</v>
      </c>
      <c r="W357" s="1">
        <f>VLOOKUP(B357, 'OFZ Yield'!$A:$M, 9, FALSE)</f>
        <v>6.97</v>
      </c>
      <c r="X357" s="1" t="str">
        <f>VLOOKUP(B357, IMOEX!$A$1:$B$3284, 2, FALSE)</f>
        <v>1.364,65</v>
      </c>
      <c r="Y357" s="1">
        <f t="shared" si="52"/>
        <v>5.182033596</v>
      </c>
      <c r="Z357" s="1">
        <f t="shared" si="53"/>
        <v>79.77870522</v>
      </c>
      <c r="AA357" s="1">
        <f>IFNA(VLOOKUP(A357, 'Неочищенные данные'!A380:AI814, 35, False), 0)</f>
        <v>0</v>
      </c>
      <c r="AB357" s="1">
        <f t="shared" si="54"/>
        <v>1</v>
      </c>
    </row>
    <row r="358" ht="15.75" customHeight="1">
      <c r="A358" s="29" t="s">
        <v>219</v>
      </c>
      <c r="B358" s="33">
        <v>40905.0</v>
      </c>
      <c r="C358" s="29" t="s">
        <v>36</v>
      </c>
      <c r="D358" s="29">
        <f>IFNA(VLOOKUP(C358, 'Рейтинг'!$A$2:$C$22, 3, FALSE), VLOOKUP(C358, 'Рейтинг'!$B$2:$C$22, 2, FALSE))</f>
        <v>0</v>
      </c>
      <c r="E358" s="31">
        <f>IF(ISNUMBER('Неочищенные данные'!D381), 'Неочищенные данные'!D381 * 1000, SUBSTITUTE((SUBSTITUTE('Неочищенные данные'!D381, " ", "")), ",", ".") * 1000)</f>
        <v>209790000</v>
      </c>
      <c r="F358" s="31">
        <f>IF(ISNUMBER('Неочищенные данные'!E381), 'Неочищенные данные'!E381 * 1000, SUBSTITUTE((SUBSTITUTE('Неочищенные данные'!E381, " ", "")), ",", ".") * 1000)</f>
        <v>35198106000</v>
      </c>
      <c r="G358" s="31">
        <f>IF(ISNUMBER('Неочищенные данные'!F381), 'Неочищенные данные'!F381 * 1000, SUBSTITUTE((SUBSTITUTE('Неочищенные данные'!F381, " ", "")), ",", ".") * 1000)</f>
        <v>0</v>
      </c>
      <c r="H358" s="31">
        <f>IF(ISNUMBER('Неочищенные данные'!G381), 'Неочищенные данные'!G381 * 1000, SUBSTITUTE((SUBSTITUTE('Неочищенные данные'!G381, " ", "")), ",", ".") * 1000)</f>
        <v>37811599000</v>
      </c>
      <c r="I358" s="31">
        <f>IF(ISNUMBER('Неочищенные данные'!H381), 'Неочищенные данные'!H381 * 1000, SUBSTITUTE((SUBSTITUTE('Неочищенные данные'!H381, " ", "")), ",", ".") * 1000)</f>
        <v>89401000</v>
      </c>
      <c r="J358" s="31">
        <f>IF(ISNUMBER('Неочищенные данные'!I381), 'Неочищенные данные'!I381 * 1000, SUBSTITUTE((SUBSTITUTE('Неочищенные данные'!I381, " ", "")), ",", ".") * 1000)</f>
        <v>37438513000</v>
      </c>
      <c r="K358" s="31">
        <f>IF(ISNUMBER('Неочищенные данные'!J381), 'Неочищенные данные'!J381 * 1000, SUBSTITUTE((SUBSTITUTE('Неочищенные данные'!J381, " ", "")), ",", ".") * 1000)</f>
        <v>37438513000</v>
      </c>
      <c r="L358" s="31">
        <f>IF(ISNUMBER('Неочищенные данные'!K381), 'Неочищенные данные'!K381 * 1000, SUBSTITUTE((SUBSTITUTE('Неочищенные данные'!K381, " ", "")), ",", ".") * 1000)</f>
        <v>265995000</v>
      </c>
      <c r="M358" s="31">
        <f>IF(ISNUMBER('Неочищенные данные'!L381), 'Неочищенные данные'!L381 * 1000, SUBSTITUTE((SUBSTITUTE('Неочищенные данные'!L381, " ", "")), ",", ".") * 1000)</f>
        <v>1190522000</v>
      </c>
      <c r="N358" s="31">
        <f>IF(ISNUMBER('Неочищенные данные'!M381), 'Неочищенные данные'!M381 * 1000, SUBSTITUTE((SUBSTITUTE('Неочищенные данные'!M381, " ", "")), ",", ".") * 1000)</f>
        <v>0</v>
      </c>
      <c r="O358" s="31">
        <f>IF(ISNUMBER('Неочищенные данные'!N381), 'Неочищенные данные'!N381 * 1000, SUBSTITUTE((SUBSTITUTE('Неочищенные данные'!N381, " ", "")), ",", ".") * 1000)</f>
        <v>0</v>
      </c>
      <c r="P358" s="1">
        <f>VLOOKUP(YEAR(B358), 'ИПЦ ГКС'!$B$5:$D$34, 3, TRUE)</f>
        <v>6.1</v>
      </c>
      <c r="Q358" s="32">
        <f>VLOOKUP(B358, RUONIA!A379:B2844, 2, FALSE)</f>
        <v>5.47</v>
      </c>
      <c r="R358" s="1">
        <f>VLOOKUP(B358, Treasury!$D$1:$G$3498, 2, FALSE)</f>
        <v>0.28</v>
      </c>
      <c r="S358" s="1">
        <f>VLOOKUP(B358, Treasury!$D$1:$G$3498, 3, FALSE)</f>
        <v>0.91</v>
      </c>
      <c r="T358" s="1">
        <f>VLOOKUP(B358, Treasury!$D$1:$G$3498, 4, FALSE)</f>
        <v>1.93</v>
      </c>
      <c r="U358" s="1">
        <f>VLOOKUP(B358, 'OFZ Yield'!$A:$M, 5, FALSE)</f>
        <v>6.56</v>
      </c>
      <c r="V358" s="1">
        <f>VLOOKUP(B358, 'OFZ Yield'!$A:$M, 7, FALSE)</f>
        <v>7.69</v>
      </c>
      <c r="W358" s="1">
        <f>VLOOKUP(B358, 'OFZ Yield'!$A:$M, 9, FALSE)</f>
        <v>8.46</v>
      </c>
      <c r="X358" s="1" t="str">
        <f>VLOOKUP(B358, IMOEX!$A$1:$B$3284, 2, FALSE)</f>
        <v>1.383,09</v>
      </c>
      <c r="Y358" s="1">
        <f t="shared" si="52"/>
        <v>4.475730747</v>
      </c>
      <c r="Z358" s="1">
        <f t="shared" si="53"/>
        <v>140.7489351</v>
      </c>
      <c r="AA358" s="1">
        <f>IFNA(VLOOKUP(A358, 'Неочищенные данные'!A381:AI815, 35, False), 0)</f>
        <v>0</v>
      </c>
      <c r="AB358" s="1">
        <f t="shared" si="54"/>
        <v>1</v>
      </c>
    </row>
    <row r="359" ht="15.75" customHeight="1">
      <c r="A359" s="29" t="s">
        <v>225</v>
      </c>
      <c r="B359" s="33">
        <v>43014.0</v>
      </c>
      <c r="C359" s="29" t="s">
        <v>166</v>
      </c>
      <c r="D359" s="29">
        <f>IFNA(VLOOKUP(C359, 'Рейтинг'!$A$2:$C$22, 3, FALSE), VLOOKUP(C359, 'Рейтинг'!$B$2:$C$22, 2, FALSE))</f>
        <v>0.007</v>
      </c>
      <c r="E359" s="31">
        <f>IF(ISNUMBER('Неочищенные данные'!D383), 'Неочищенные данные'!D383 * 1000, SUBSTITUTE((SUBSTITUTE('Неочищенные данные'!D383, " ", "")), ",", ".") * 1000)</f>
        <v>1232928000</v>
      </c>
      <c r="F359" s="31">
        <f>IF(ISNUMBER('Неочищенные данные'!E383), 'Неочищенные данные'!E383 * 1000, SUBSTITUTE((SUBSTITUTE('Неочищенные данные'!E383, " ", "")), ",", ".") * 1000)</f>
        <v>9619057000</v>
      </c>
      <c r="G359" s="31">
        <f>IF(ISNUMBER('Неочищенные данные'!F383), 'Неочищенные данные'!F383 * 1000, SUBSTITUTE((SUBSTITUTE('Неочищенные данные'!F383, " ", "")), ",", ".") * 1000)</f>
        <v>0</v>
      </c>
      <c r="H359" s="31">
        <f>IF(ISNUMBER('Неочищенные данные'!G383), 'Неочищенные данные'!G383 * 1000, SUBSTITUTE((SUBSTITUTE('Неочищенные данные'!G383, " ", "")), ",", ".") * 1000)</f>
        <v>11029128000</v>
      </c>
      <c r="I359" s="31">
        <f>IF(ISNUMBER('Неочищенные данные'!H383), 'Неочищенные данные'!H383 * 1000, SUBSTITUTE((SUBSTITUTE('Неочищенные данные'!H383, " ", "")), ",", ".") * 1000)</f>
        <v>55608000</v>
      </c>
      <c r="J359" s="31">
        <f>IF(ISNUMBER('Неочищенные данные'!I383), 'Неочищенные данные'!I383 * 1000, SUBSTITUTE((SUBSTITUTE('Неочищенные данные'!I383, " ", "")), ",", ".") * 1000)</f>
        <v>9856908000</v>
      </c>
      <c r="K359" s="31">
        <f>IF(ISNUMBER('Неочищенные данные'!J383), 'Неочищенные данные'!J383 * 1000, SUBSTITUTE((SUBSTITUTE('Неочищенные данные'!J383, " ", "")), ",", ".") * 1000)</f>
        <v>9772223000</v>
      </c>
      <c r="L359" s="31">
        <f>IF(ISNUMBER('Неочищенные данные'!K383), 'Неочищенные данные'!K383 * 1000, SUBSTITUTE((SUBSTITUTE('Неочищенные данные'!K383, " ", "")), ",", ".") * 1000)</f>
        <v>1172220000</v>
      </c>
      <c r="M359" s="31">
        <f>IF(ISNUMBER('Неочищенные данные'!L383), 'Неочищенные данные'!L383 * 1000, SUBSTITUTE((SUBSTITUTE('Неочищенные данные'!L383, " ", "")), ",", ".") * 1000)</f>
        <v>994816000</v>
      </c>
      <c r="N359" s="31">
        <f>IF(ISNUMBER('Неочищенные данные'!M383), 'Неочищенные данные'!M383 * 1000, SUBSTITUTE((SUBSTITUTE('Неочищенные данные'!M383, " ", "")), ",", ".") * 1000)</f>
        <v>979959000</v>
      </c>
      <c r="O359" s="31">
        <f>IF(ISNUMBER('Неочищенные данные'!N383), 'Неочищенные данные'!N383 * 1000, SUBSTITUTE((SUBSTITUTE('Неочищенные данные'!N383, " ", "")), ",", ".") * 1000)</f>
        <v>695244000</v>
      </c>
      <c r="P359" s="1">
        <f>VLOOKUP(YEAR(B359), 'ИПЦ ГКС'!$B$5:$D$34, 3, TRUE)</f>
        <v>2.51</v>
      </c>
      <c r="Q359" s="32">
        <f>VLOOKUP(B359, RUONIA!A381:B2846, 2, FALSE)</f>
        <v>8.3</v>
      </c>
      <c r="R359" s="1">
        <f>VLOOKUP(B359, Treasury!$D$1:$G$3498, 2, FALSE)</f>
        <v>1.54</v>
      </c>
      <c r="S359" s="1">
        <f>VLOOKUP(B359, Treasury!$D$1:$G$3498, 3, FALSE)</f>
        <v>1.97</v>
      </c>
      <c r="T359" s="1">
        <f>VLOOKUP(B359, Treasury!$D$1:$G$3498, 4, FALSE)</f>
        <v>2.37</v>
      </c>
      <c r="U359" s="1">
        <f>VLOOKUP(B359, 'OFZ Yield'!$A:$M, 5, FALSE)</f>
        <v>7.56</v>
      </c>
      <c r="V359" s="1">
        <f>VLOOKUP(B359, 'OFZ Yield'!$A:$M, 7, FALSE)</f>
        <v>7.48</v>
      </c>
      <c r="W359" s="1">
        <f>VLOOKUP(B359, 'OFZ Yield'!$A:$M, 9, FALSE)</f>
        <v>7.55</v>
      </c>
      <c r="X359" s="1" t="str">
        <f>VLOOKUP(B359, IMOEX!$A$1:$B$3284, 2, FALSE)</f>
        <v>2.093,86</v>
      </c>
      <c r="Y359" s="1">
        <f t="shared" si="52"/>
        <v>0.8486598079</v>
      </c>
      <c r="Z359" s="1">
        <f t="shared" si="53"/>
        <v>8.408752623</v>
      </c>
      <c r="AA359" s="1">
        <f>IFNA(VLOOKUP(A359, 'Неочищенные данные'!A383:AI817, 35, False), 0)</f>
        <v>1</v>
      </c>
      <c r="AB359" s="1">
        <f t="shared" si="54"/>
        <v>1</v>
      </c>
    </row>
    <row r="360" ht="15.75" customHeight="1">
      <c r="A360" s="29" t="s">
        <v>225</v>
      </c>
      <c r="B360" s="33">
        <v>42943.0</v>
      </c>
      <c r="C360" s="29" t="s">
        <v>166</v>
      </c>
      <c r="D360" s="29">
        <f>IFNA(VLOOKUP(C360, 'Рейтинг'!$A$2:$C$22, 3, FALSE), VLOOKUP(C360, 'Рейтинг'!$B$2:$C$22, 2, FALSE))</f>
        <v>0.007</v>
      </c>
      <c r="E360" s="31">
        <f>IF(ISNUMBER('Неочищенные данные'!D384), 'Неочищенные данные'!D384 * 1000, SUBSTITUTE((SUBSTITUTE('Неочищенные данные'!D384, " ", "")), ",", ".") * 1000)</f>
        <v>553058000</v>
      </c>
      <c r="F360" s="31">
        <f>IF(ISNUMBER('Неочищенные данные'!E384), 'Неочищенные данные'!E384 * 1000, SUBSTITUTE((SUBSTITUTE('Неочищенные данные'!E384, " ", "")), ",", ".") * 1000)</f>
        <v>9759357000</v>
      </c>
      <c r="G360" s="31">
        <f>IF(ISNUMBER('Неочищенные данные'!F384), 'Неочищенные данные'!F384 * 1000, SUBSTITUTE((SUBSTITUTE('Неочищенные данные'!F384, " ", "")), ",", ".") * 1000)</f>
        <v>0</v>
      </c>
      <c r="H360" s="31">
        <f>IF(ISNUMBER('Неочищенные данные'!G384), 'Неочищенные данные'!G384 * 1000, SUBSTITUTE((SUBSTITUTE('Неочищенные данные'!G384, " ", "")), ",", ".") * 1000)</f>
        <v>10538387000</v>
      </c>
      <c r="I360" s="31">
        <f>IF(ISNUMBER('Неочищенные данные'!H384), 'Неочищенные данные'!H384 * 1000, SUBSTITUTE((SUBSTITUTE('Неочищенные данные'!H384, " ", "")), ",", ".") * 1000)</f>
        <v>40000</v>
      </c>
      <c r="J360" s="31">
        <f>IF(ISNUMBER('Неочищенные данные'!I384), 'Неочищенные данные'!I384 * 1000, SUBSTITUTE((SUBSTITUTE('Неочищенные данные'!I384, " ", "")), ",", ".") * 1000)</f>
        <v>9031213000</v>
      </c>
      <c r="K360" s="31">
        <f>IF(ISNUMBER('Неочищенные данные'!J384), 'Неочищенные данные'!J384 * 1000, SUBSTITUTE((SUBSTITUTE('Неочищенные данные'!J384, " ", "")), ",", ".") * 1000)</f>
        <v>9026308000</v>
      </c>
      <c r="L360" s="31">
        <f>IF(ISNUMBER('Неочищенные данные'!K384), 'Неочищенные данные'!K384 * 1000, SUBSTITUTE((SUBSTITUTE('Неочищенные данные'!K384, " ", "")), ",", ".") * 1000)</f>
        <v>1507174000</v>
      </c>
      <c r="M360" s="31">
        <f>IF(ISNUMBER('Неочищенные данные'!L384), 'Неочищенные данные'!L384 * 1000, SUBSTITUTE((SUBSTITUTE('Неочищенные данные'!L384, " ", "")), ",", ".") * 1000)</f>
        <v>555004000</v>
      </c>
      <c r="N360" s="31">
        <f>IF(ISNUMBER('Неочищенные данные'!M384), 'Неочищенные данные'!M384 * 1000, SUBSTITUTE((SUBSTITUTE('Неочищенные данные'!M384, " ", "")), ",", ".") * 1000)</f>
        <v>900879000</v>
      </c>
      <c r="O360" s="31">
        <f>IF(ISNUMBER('Неочищенные данные'!N384), 'Неочищенные данные'!N384 * 1000, SUBSTITUTE((SUBSTITUTE('Неочищенные данные'!N384, " ", "")), ",", ".") * 1000)</f>
        <v>585144000</v>
      </c>
      <c r="P360" s="1">
        <f>VLOOKUP(YEAR(B360), 'ИПЦ ГКС'!$B$5:$D$34, 3, TRUE)</f>
        <v>2.51</v>
      </c>
      <c r="Q360" s="32">
        <f>VLOOKUP(B360, RUONIA!A382:B2847, 2, FALSE)</f>
        <v>9.13</v>
      </c>
      <c r="R360" s="1">
        <f>VLOOKUP(B360, Treasury!$D$1:$G$3498, 2, FALSE)</f>
        <v>1.36</v>
      </c>
      <c r="S360" s="1">
        <f>VLOOKUP(B360, Treasury!$D$1:$G$3498, 3, FALSE)</f>
        <v>1.84</v>
      </c>
      <c r="T360" s="1">
        <f>VLOOKUP(B360, Treasury!$D$1:$G$3498, 4, FALSE)</f>
        <v>2.32</v>
      </c>
      <c r="U360" s="1">
        <f>VLOOKUP(B360, 'OFZ Yield'!$A:$M, 5, FALSE)</f>
        <v>8.04</v>
      </c>
      <c r="V360" s="1">
        <f>VLOOKUP(B360, 'OFZ Yield'!$A:$M, 7, FALSE)</f>
        <v>8</v>
      </c>
      <c r="W360" s="1">
        <f>VLOOKUP(B360, 'OFZ Yield'!$A:$M, 9, FALSE)</f>
        <v>7.82</v>
      </c>
      <c r="X360" s="1" t="str">
        <f>VLOOKUP(B360, IMOEX!$A$1:$B$3284, 2, FALSE)</f>
        <v>1.945,12</v>
      </c>
      <c r="Y360" s="1">
        <f t="shared" si="52"/>
        <v>0.3682414904</v>
      </c>
      <c r="Z360" s="1">
        <f t="shared" si="53"/>
        <v>5.99215021</v>
      </c>
      <c r="AA360" s="1">
        <f>IFNA(VLOOKUP(A360, 'Неочищенные данные'!A384:AI818, 35, False), 0)</f>
        <v>1</v>
      </c>
      <c r="AB360" s="1">
        <f t="shared" si="54"/>
        <v>1</v>
      </c>
    </row>
    <row r="361" ht="15.75" customHeight="1">
      <c r="A361" s="29" t="s">
        <v>225</v>
      </c>
      <c r="B361" s="33">
        <v>42636.0</v>
      </c>
      <c r="C361" s="29" t="s">
        <v>38</v>
      </c>
      <c r="D361" s="29">
        <f>IFNA(VLOOKUP(C361, 'Рейтинг'!$A$2:$C$22, 3, FALSE), VLOOKUP(C361, 'Рейтинг'!$B$2:$C$22, 2, FALSE))</f>
        <v>0.007</v>
      </c>
      <c r="E361" s="31">
        <f>IF(ISNUMBER('Неочищенные данные'!D385), 'Неочищенные данные'!D385 * 1000, SUBSTITUTE((SUBSTITUTE('Неочищенные данные'!D385, " ", "")), ",", ".") * 1000)</f>
        <v>449520000</v>
      </c>
      <c r="F361" s="31">
        <f>IF(ISNUMBER('Неочищенные данные'!E385), 'Неочищенные данные'!E385 * 1000, SUBSTITUTE((SUBSTITUTE('Неочищенные данные'!E385, " ", "")), ",", ".") * 1000)</f>
        <v>9204048000</v>
      </c>
      <c r="G361" s="31">
        <f>IF(ISNUMBER('Неочищенные данные'!F385), 'Неочищенные данные'!F385 * 1000, SUBSTITUTE((SUBSTITUTE('Неочищенные данные'!F385, " ", "")), ",", ".") * 1000)</f>
        <v>0</v>
      </c>
      <c r="H361" s="31">
        <f>IF(ISNUMBER('Неочищенные данные'!G385), 'Неочищенные данные'!G385 * 1000, SUBSTITUTE((SUBSTITUTE('Неочищенные данные'!G385, " ", "")), ",", ".") * 1000)</f>
        <v>9781635000</v>
      </c>
      <c r="I361" s="31">
        <f>IF(ISNUMBER('Неочищенные данные'!H385), 'Неочищенные данные'!H385 * 1000, SUBSTITUTE((SUBSTITUTE('Неочищенные данные'!H385, " ", "")), ",", ".") * 1000)</f>
        <v>45520000</v>
      </c>
      <c r="J361" s="31">
        <f>IF(ISNUMBER('Неочищенные данные'!I385), 'Неочищенные данные'!I385 * 1000, SUBSTITUTE((SUBSTITUTE('Неочищенные данные'!I385, " ", "")), ",", ".") * 1000)</f>
        <v>8827665000</v>
      </c>
      <c r="K361" s="31">
        <f>IF(ISNUMBER('Неочищенные данные'!J385), 'Неочищенные данные'!J385 * 1000, SUBSTITUTE((SUBSTITUTE('Неочищенные данные'!J385, " ", "")), ",", ".") * 1000)</f>
        <v>8759087000</v>
      </c>
      <c r="L361" s="31">
        <f>IF(ISNUMBER('Неочищенные данные'!K385), 'Неочищенные данные'!K385 * 1000, SUBSTITUTE((SUBSTITUTE('Неочищенные данные'!K385, " ", "")), ",", ".") * 1000)</f>
        <v>953970000</v>
      </c>
      <c r="M361" s="31">
        <f>IF(ISNUMBER('Неочищенные данные'!L385), 'Неочищенные данные'!L385 * 1000, SUBSTITUTE((SUBSTITUTE('Неочищенные данные'!L385, " ", "")), ",", ".") * 1000)</f>
        <v>1002755000</v>
      </c>
      <c r="N361" s="31">
        <f>IF(ISNUMBER('Неочищенные данные'!M385), 'Неочищенные данные'!M385 * 1000, SUBSTITUTE((SUBSTITUTE('Неочищенные данные'!M385, " ", "")), ",", ".") * 1000)</f>
        <v>1851677000</v>
      </c>
      <c r="O361" s="31">
        <f>IF(ISNUMBER('Неочищенные данные'!N385), 'Неочищенные данные'!N385 * 1000, SUBSTITUTE((SUBSTITUTE('Неочищенные данные'!N385, " ", "")), ",", ".") * 1000)</f>
        <v>664434000</v>
      </c>
      <c r="P361" s="1">
        <f>VLOOKUP(YEAR(B361), 'ИПЦ ГКС'!$B$5:$D$34, 3, TRUE)</f>
        <v>5.39</v>
      </c>
      <c r="Q361" s="32">
        <f>VLOOKUP(B361, RUONIA!A383:B2848, 2, FALSE)</f>
        <v>9.66</v>
      </c>
      <c r="R361" s="1">
        <f>VLOOKUP(B361, Treasury!$D$1:$G$3498, 2, FALSE)</f>
        <v>0.77</v>
      </c>
      <c r="S361" s="1">
        <f>VLOOKUP(B361, Treasury!$D$1:$G$3498, 3, FALSE)</f>
        <v>1.16</v>
      </c>
      <c r="T361" s="1">
        <f>VLOOKUP(B361, Treasury!$D$1:$G$3498, 4, FALSE)</f>
        <v>1.62</v>
      </c>
      <c r="U361" s="1">
        <f>VLOOKUP(B361, 'OFZ Yield'!$A:$M, 5, FALSE)</f>
        <v>9.09</v>
      </c>
      <c r="V361" s="1">
        <f>VLOOKUP(B361, 'OFZ Yield'!$A:$M, 7, FALSE)</f>
        <v>8.47</v>
      </c>
      <c r="W361" s="1">
        <f>VLOOKUP(B361, 'OFZ Yield'!$A:$M, 9, FALSE)</f>
        <v>8.28</v>
      </c>
      <c r="X361" s="1" t="str">
        <f>VLOOKUP(B361, IMOEX!$A$1:$B$3284, 2, FALSE)</f>
        <v>2.011,83</v>
      </c>
      <c r="Y361" s="1">
        <f t="shared" si="52"/>
        <v>1.051138925</v>
      </c>
      <c r="Z361" s="1">
        <f t="shared" si="53"/>
        <v>9.253608604</v>
      </c>
      <c r="AA361" s="1">
        <f>IFNA(VLOOKUP(A361, 'Неочищенные данные'!A385:AI819, 35, False), 0)</f>
        <v>1</v>
      </c>
      <c r="AB361" s="1">
        <f t="shared" si="54"/>
        <v>1</v>
      </c>
    </row>
    <row r="362" ht="15.75" hidden="1" customHeight="1">
      <c r="A362" s="29" t="s">
        <v>228</v>
      </c>
      <c r="B362" s="44">
        <v>44032.0</v>
      </c>
      <c r="C362" s="29" t="s">
        <v>240</v>
      </c>
      <c r="D362" s="29"/>
      <c r="E362" s="31">
        <f>IF(ISNUMBER('Неочищенные данные'!D386), 'Неочищенные данные'!D386 * 1000, SUBSTITUTE((SUBSTITUTE('Неочищенные данные'!D386, " ", "")), ",", ".") * 1000)</f>
        <v>0</v>
      </c>
      <c r="F362" s="31">
        <f>IF(ISNUMBER('Неочищенные данные'!E386), 'Неочищенные данные'!E386 * 1000, SUBSTITUTE((SUBSTITUTE('Неочищенные данные'!E386, " ", "")), ",", ".") * 1000)</f>
        <v>0</v>
      </c>
      <c r="G362" s="31">
        <f>IF(ISNUMBER('Неочищенные данные'!F386), 'Неочищенные данные'!F386 * 1000, SUBSTITUTE((SUBSTITUTE('Неочищенные данные'!F386, " ", "")), ",", ".") * 1000)</f>
        <v>0</v>
      </c>
      <c r="H362" s="31">
        <f>IF(ISNUMBER('Неочищенные данные'!G386), 'Неочищенные данные'!G386 * 1000, SUBSTITUTE((SUBSTITUTE('Неочищенные данные'!G386, " ", "")), ",", ".") * 1000)</f>
        <v>0</v>
      </c>
      <c r="I362" s="31">
        <f>IF(ISNUMBER('Неочищенные данные'!H386), 'Неочищенные данные'!H386 * 1000, SUBSTITUTE((SUBSTITUTE('Неочищенные данные'!H386, " ", "")), ",", ".") * 1000)</f>
        <v>0</v>
      </c>
      <c r="J362" s="31">
        <f>IF(ISNUMBER('Неочищенные данные'!I386), 'Неочищенные данные'!I386 * 1000, SUBSTITUTE((SUBSTITUTE('Неочищенные данные'!I386, " ", "")), ",", ".") * 1000)</f>
        <v>0</v>
      </c>
      <c r="K362" s="31">
        <f>IF(ISNUMBER('Неочищенные данные'!J386), 'Неочищенные данные'!J386 * 1000, SUBSTITUTE((SUBSTITUTE('Неочищенные данные'!J386, " ", "")), ",", ".") * 1000)</f>
        <v>0</v>
      </c>
      <c r="L362" s="31">
        <f>IF(ISNUMBER('Неочищенные данные'!K386), 'Неочищенные данные'!K386 * 1000, SUBSTITUTE((SUBSTITUTE('Неочищенные данные'!K386, " ", "")), ",", ".") * 1000)</f>
        <v>0</v>
      </c>
      <c r="M362" s="31">
        <f>IF(ISNUMBER('Неочищенные данные'!L386), 'Неочищенные данные'!L386 * 1000, SUBSTITUTE((SUBSTITUTE('Неочищенные данные'!L386, " ", "")), ",", ".") * 1000)</f>
        <v>0</v>
      </c>
      <c r="N362" s="31">
        <f>IF(ISNUMBER('Неочищенные данные'!M386), 'Неочищенные данные'!M386 * 1000, SUBSTITUTE((SUBSTITUTE('Неочищенные данные'!M386, " ", "")), ",", ".") * 1000)</f>
        <v>0</v>
      </c>
      <c r="O362" s="31">
        <f>IF(ISNUMBER('Неочищенные данные'!N386), 'Неочищенные данные'!N386 * 1000, SUBSTITUTE((SUBSTITUTE('Неочищенные данные'!N386, " ", "")), ",", ".") * 1000)</f>
        <v>0</v>
      </c>
    </row>
    <row r="363" ht="15.75" customHeight="1">
      <c r="A363" s="29" t="s">
        <v>228</v>
      </c>
      <c r="B363" s="33">
        <v>43675.0</v>
      </c>
      <c r="C363" s="29" t="s">
        <v>154</v>
      </c>
      <c r="D363" s="29">
        <f>IFNA(VLOOKUP(C363, 'Рейтинг'!$A$2:$C$22, 3, FALSE), VLOOKUP(C363, 'Рейтинг'!$B$2:$C$22, 2, FALSE))</f>
        <v>0.02</v>
      </c>
      <c r="E363" s="31">
        <f>IF(ISNUMBER('Неочищенные данные'!D387), 'Неочищенные данные'!D387 * 1000, SUBSTITUTE((SUBSTITUTE('Неочищенные данные'!D387, " ", "")), ",", ".") * 1000)</f>
        <v>1541229000</v>
      </c>
      <c r="F363" s="31">
        <f>IF(ISNUMBER('Неочищенные данные'!E387), 'Неочищенные данные'!E387 * 1000, SUBSTITUTE((SUBSTITUTE('Неочищенные данные'!E387, " ", "")), ",", ".") * 1000)</f>
        <v>26247595000</v>
      </c>
      <c r="G363" s="31">
        <f>IF(ISNUMBER('Неочищенные данные'!F387), 'Неочищенные данные'!F387 * 1000, SUBSTITUTE((SUBSTITUTE('Неочищенные данные'!F387, " ", "")), ",", ".") * 1000)</f>
        <v>0</v>
      </c>
      <c r="H363" s="31">
        <f>IF(ISNUMBER('Неочищенные данные'!G387), 'Неочищенные данные'!G387 * 1000, SUBSTITUTE((SUBSTITUTE('Неочищенные данные'!G387, " ", "")), ",", ".") * 1000)</f>
        <v>32577877000</v>
      </c>
      <c r="I363" s="31">
        <f>IF(ISNUMBER('Неочищенные данные'!H387), 'Неочищенные данные'!H387 * 1000, SUBSTITUTE((SUBSTITUTE('Неочищенные данные'!H387, " ", "")), ",", ".") * 1000)</f>
        <v>561553000</v>
      </c>
      <c r="J363" s="31">
        <f>IF(ISNUMBER('Неочищенные данные'!I387), 'Неочищенные данные'!I387 * 1000, SUBSTITUTE((SUBSTITUTE('Неочищенные данные'!I387, " ", "")), ",", ".") * 1000)</f>
        <v>31903490000</v>
      </c>
      <c r="K363" s="31">
        <f>IF(ISNUMBER('Неочищенные данные'!J387), 'Неочищенные данные'!J387 * 1000, SUBSTITUTE((SUBSTITUTE('Неочищенные данные'!J387, " ", "")), ",", ".") * 1000)</f>
        <v>31087952000</v>
      </c>
      <c r="L363" s="31">
        <f>IF(ISNUMBER('Неочищенные данные'!K387), 'Неочищенные данные'!K387 * 1000, SUBSTITUTE((SUBSTITUTE('Неочищенные данные'!K387, " ", "")), ",", ".") * 1000)</f>
        <v>674375000</v>
      </c>
      <c r="M363" s="31">
        <f>IF(ISNUMBER('Неочищенные данные'!L387), 'Неочищенные данные'!L387 * 1000, SUBSTITUTE((SUBSTITUTE('Неочищенные данные'!L387, " ", "")), ",", ".") * 1000)</f>
        <v>904986000</v>
      </c>
      <c r="N363" s="31">
        <f>IF(ISNUMBER('Неочищенные данные'!M387), 'Неочищенные данные'!M387 * 1000, SUBSTITUTE((SUBSTITUTE('Неочищенные данные'!M387, " ", "")), ",", ".") * 1000)</f>
        <v>3438934000</v>
      </c>
      <c r="O363" s="31">
        <f>IF(ISNUMBER('Неочищенные данные'!N387), 'Неочищенные данные'!N387 * 1000, SUBSTITUTE((SUBSTITUTE('Неочищенные данные'!N387, " ", "")), ",", ".") * 1000)</f>
        <v>99454000</v>
      </c>
      <c r="P363" s="1">
        <f>VLOOKUP(YEAR(B363), 'ИПЦ ГКС'!$B$5:$D$34, 3, TRUE)</f>
        <v>3.04</v>
      </c>
      <c r="Q363" s="1" t="str">
        <f>VLOOKUP(B363, RUONIA!A385:B2850, 2, FALSE)</f>
        <v>#N/A</v>
      </c>
      <c r="R363" s="1">
        <f>VLOOKUP(B363, Treasury!$D$1:$G$3498, 2, FALSE)</f>
        <v>1.85</v>
      </c>
      <c r="S363" s="1">
        <f>VLOOKUP(B363, Treasury!$D$1:$G$3498, 3, FALSE)</f>
        <v>1.84</v>
      </c>
      <c r="T363" s="1">
        <f>VLOOKUP(B363, Treasury!$D$1:$G$3498, 4, FALSE)</f>
        <v>2.06</v>
      </c>
      <c r="U363" s="1">
        <f>VLOOKUP(B363, 'OFZ Yield'!$A:$M, 5, FALSE)</f>
        <v>6.76</v>
      </c>
      <c r="V363" s="1">
        <f>VLOOKUP(B363, 'OFZ Yield'!$A:$M, 7, FALSE)</f>
        <v>7.01</v>
      </c>
      <c r="W363" s="1">
        <f>VLOOKUP(B363, 'OFZ Yield'!$A:$M, 9, FALSE)</f>
        <v>7.22</v>
      </c>
      <c r="X363" s="1" t="str">
        <f>VLOOKUP(B363, IMOEX!$A$1:$B$3284, 2, FALSE)</f>
        <v>2.728,27</v>
      </c>
      <c r="Y363" s="1">
        <f t="shared" ref="Y363:Y366" si="55">M363 / L363</f>
        <v>1.341962558</v>
      </c>
      <c r="Z363" s="1">
        <f t="shared" ref="Z363:Z366" si="56">J363 / L363</f>
        <v>47.30823355</v>
      </c>
      <c r="AA363" s="1">
        <f>IFNA(VLOOKUP(A363, 'Неочищенные данные'!A387:AI821, 35, False), 0)</f>
        <v>1</v>
      </c>
      <c r="AB363" s="1">
        <f t="shared" ref="AB363:AB366" si="57">IF(NOT(H363 = 0), 1, 0)</f>
        <v>1</v>
      </c>
    </row>
    <row r="364" ht="15.75" customHeight="1">
      <c r="A364" s="29" t="s">
        <v>228</v>
      </c>
      <c r="B364" s="33">
        <v>43312.0</v>
      </c>
      <c r="C364" s="29" t="s">
        <v>154</v>
      </c>
      <c r="D364" s="29">
        <f>IFNA(VLOOKUP(C364, 'Рейтинг'!$A$2:$C$22, 3, FALSE), VLOOKUP(C364, 'Рейтинг'!$B$2:$C$22, 2, FALSE))</f>
        <v>0.02</v>
      </c>
      <c r="E364" s="31">
        <f>IF(ISNUMBER('Неочищенные данные'!D388), 'Неочищенные данные'!D388 * 1000, SUBSTITUTE((SUBSTITUTE('Неочищенные данные'!D388, " ", "")), ",", ".") * 1000)</f>
        <v>5072919000</v>
      </c>
      <c r="F364" s="31">
        <f>IF(ISNUMBER('Неочищенные данные'!E388), 'Неочищенные данные'!E388 * 1000, SUBSTITUTE((SUBSTITUTE('Неочищенные данные'!E388, " ", "")), ",", ".") * 1000)</f>
        <v>22273685000</v>
      </c>
      <c r="G364" s="31">
        <f>IF(ISNUMBER('Неочищенные данные'!F388), 'Неочищенные данные'!F388 * 1000, SUBSTITUTE((SUBSTITUTE('Неочищенные данные'!F388, " ", "")), ",", ".") * 1000)</f>
        <v>0</v>
      </c>
      <c r="H364" s="31">
        <f>IF(ISNUMBER('Неочищенные данные'!G388), 'Неочищенные данные'!G388 * 1000, SUBSTITUTE((SUBSTITUTE('Неочищенные данные'!G388, " ", "")), ",", ".") * 1000)</f>
        <v>34539468000</v>
      </c>
      <c r="I364" s="31">
        <f>IF(ISNUMBER('Неочищенные данные'!H388), 'Неочищенные данные'!H388 * 1000, SUBSTITUTE((SUBSTITUTE('Неочищенные данные'!H388, " ", "")), ",", ".") * 1000)</f>
        <v>1353278000</v>
      </c>
      <c r="J364" s="31">
        <f>IF(ISNUMBER('Неочищенные данные'!I388), 'Неочищенные данные'!I388 * 1000, SUBSTITUTE((SUBSTITUTE('Неочищенные данные'!I388, " ", "")), ",", ".") * 1000)</f>
        <v>33964535000</v>
      </c>
      <c r="K364" s="31">
        <f>IF(ISNUMBER('Неочищенные данные'!J388), 'Неочищенные данные'!J388 * 1000, SUBSTITUTE((SUBSTITUTE('Неочищенные данные'!J388, " ", "")), ",", ".") * 1000)</f>
        <v>32421353000</v>
      </c>
      <c r="L364" s="31">
        <f>IF(ISNUMBER('Неочищенные данные'!K388), 'Неочищенные данные'!K388 * 1000, SUBSTITUTE((SUBSTITUTE('Неочищенные данные'!K388, " ", "")), ",", ".") * 1000)</f>
        <v>574918000</v>
      </c>
      <c r="M364" s="31">
        <f>IF(ISNUMBER('Неочищенные данные'!L388), 'Неочищенные данные'!L388 * 1000, SUBSTITUTE((SUBSTITUTE('Неочищенные данные'!L388, " ", "")), ",", ".") * 1000)</f>
        <v>698844000</v>
      </c>
      <c r="N364" s="31">
        <f>IF(ISNUMBER('Неочищенные данные'!M388), 'Неочищенные данные'!M388 * 1000, SUBSTITUTE((SUBSTITUTE('Неочищенные данные'!M388, " ", "")), ",", ".") * 1000)</f>
        <v>6259474000</v>
      </c>
      <c r="O364" s="31">
        <f>IF(ISNUMBER('Неочищенные данные'!N388), 'Неочищенные данные'!N388 * 1000, SUBSTITUTE((SUBSTITUTE('Неочищенные данные'!N388, " ", "")), ",", ".") * 1000)</f>
        <v>3870463000</v>
      </c>
      <c r="P364" s="1">
        <f>VLOOKUP(YEAR(B364), 'ИПЦ ГКС'!$B$5:$D$34, 3, TRUE)</f>
        <v>4.26</v>
      </c>
      <c r="Q364" s="32">
        <f>VLOOKUP(B364, RUONIA!A386:B2851, 2, FALSE)</f>
        <v>7.74</v>
      </c>
      <c r="R364" s="1">
        <f>VLOOKUP(B364, Treasury!$D$1:$G$3498, 2, FALSE)</f>
        <v>2.67</v>
      </c>
      <c r="S364" s="1">
        <f>VLOOKUP(B364, Treasury!$D$1:$G$3498, 3, FALSE)</f>
        <v>2.85</v>
      </c>
      <c r="T364" s="1">
        <f>VLOOKUP(B364, Treasury!$D$1:$G$3498, 4, FALSE)</f>
        <v>2.96</v>
      </c>
      <c r="U364" s="1">
        <f>VLOOKUP(B364, 'OFZ Yield'!$A:$M, 5, FALSE)</f>
        <v>7.08</v>
      </c>
      <c r="V364" s="1">
        <f>VLOOKUP(B364, 'OFZ Yield'!$A:$M, 7, FALSE)</f>
        <v>7.37</v>
      </c>
      <c r="W364" s="1">
        <f>VLOOKUP(B364, 'OFZ Yield'!$A:$M, 9, FALSE)</f>
        <v>7.64</v>
      </c>
      <c r="X364" s="1" t="str">
        <f>VLOOKUP(B364, IMOEX!$A$1:$B$3284, 2, FALSE)</f>
        <v>2.321,11</v>
      </c>
      <c r="Y364" s="1">
        <f t="shared" si="55"/>
        <v>1.215554218</v>
      </c>
      <c r="Z364" s="1">
        <f t="shared" si="56"/>
        <v>59.07718144</v>
      </c>
      <c r="AA364" s="1">
        <f>IFNA(VLOOKUP(A364, 'Неочищенные данные'!A388:AI822, 35, False), 0)</f>
        <v>1</v>
      </c>
      <c r="AB364" s="1">
        <f t="shared" si="57"/>
        <v>1</v>
      </c>
    </row>
    <row r="365" ht="15.75" customHeight="1">
      <c r="A365" s="29" t="s">
        <v>228</v>
      </c>
      <c r="B365" s="33">
        <v>42955.0</v>
      </c>
      <c r="C365" s="29" t="s">
        <v>204</v>
      </c>
      <c r="D365" s="29">
        <f>IFNA(VLOOKUP(C365, 'Рейтинг'!$A$2:$C$22, 3, FALSE), VLOOKUP(C365, 'Рейтинг'!$B$2:$C$22, 2, FALSE))</f>
        <v>0.0113</v>
      </c>
      <c r="E365" s="31">
        <f>IF(ISNUMBER('Неочищенные данные'!D389), 'Неочищенные данные'!D389 * 1000, SUBSTITUTE((SUBSTITUTE('Неочищенные данные'!D389, " ", "")), ",", ".") * 1000)</f>
        <v>5842619000</v>
      </c>
      <c r="F365" s="31">
        <f>IF(ISNUMBER('Неочищенные данные'!E389), 'Неочищенные данные'!E389 * 1000, SUBSTITUTE((SUBSTITUTE('Неочищенные данные'!E389, " ", "")), ",", ".") * 1000)</f>
        <v>16975048000</v>
      </c>
      <c r="G365" s="31">
        <f>IF(ISNUMBER('Неочищенные данные'!F389), 'Неочищенные данные'!F389 * 1000, SUBSTITUTE((SUBSTITUTE('Неочищенные данные'!F389, " ", "")), ",", ".") * 1000)</f>
        <v>0</v>
      </c>
      <c r="H365" s="31">
        <f>IF(ISNUMBER('Неочищенные данные'!G389), 'Неочищенные данные'!G389 * 1000, SUBSTITUTE((SUBSTITUTE('Неочищенные данные'!G389, " ", "")), ",", ".") * 1000)</f>
        <v>33021994000</v>
      </c>
      <c r="I365" s="31">
        <f>IF(ISNUMBER('Неочищенные данные'!H389), 'Неочищенные данные'!H389 * 1000, SUBSTITUTE((SUBSTITUTE('Неочищенные данные'!H389, " ", "")), ",", ".") * 1000)</f>
        <v>1665424000</v>
      </c>
      <c r="J365" s="31">
        <f>IF(ISNUMBER('Неочищенные данные'!I389), 'Неочищенные данные'!I389 * 1000, SUBSTITUTE((SUBSTITUTE('Неочищенные данные'!I389, " ", "")), ",", ".") * 1000)</f>
        <v>31595276000</v>
      </c>
      <c r="K365" s="31">
        <f>IF(ISNUMBER('Неочищенные данные'!J389), 'Неочищенные данные'!J389 * 1000, SUBSTITUTE((SUBSTITUTE('Неочищенные данные'!J389, " ", "")), ",", ".") * 1000)</f>
        <v>28461276000</v>
      </c>
      <c r="L365" s="31">
        <f>IF(ISNUMBER('Неочищенные данные'!K389), 'Неочищенные данные'!K389 * 1000, SUBSTITUTE((SUBSTITUTE('Неочищенные данные'!K389, " ", "")), ",", ".") * 1000)</f>
        <v>1426703000</v>
      </c>
      <c r="M365" s="31">
        <f>IF(ISNUMBER('Неочищенные данные'!L389), 'Неочищенные данные'!L389 * 1000, SUBSTITUTE((SUBSTITUTE('Неочищенные данные'!L389, " ", "")), ",", ".") * 1000)</f>
        <v>324099000</v>
      </c>
      <c r="N365" s="31">
        <f>IF(ISNUMBER('Неочищенные данные'!M389), 'Неочищенные данные'!M389 * 1000, SUBSTITUTE((SUBSTITUTE('Неочищенные данные'!M389, " ", "")), ",", ".") * 1000)</f>
        <v>2562151000</v>
      </c>
      <c r="O365" s="31">
        <f>IF(ISNUMBER('Неочищенные данные'!N389), 'Неочищенные данные'!N389 * 1000, SUBSTITUTE((SUBSTITUTE('Неочищенные данные'!N389, " ", "")), ",", ".") * 1000)</f>
        <v>4278003000</v>
      </c>
      <c r="P365" s="1">
        <f>VLOOKUP(YEAR(B365), 'ИПЦ ГКС'!$B$5:$D$34, 3, TRUE)</f>
        <v>2.51</v>
      </c>
      <c r="Q365" s="32">
        <f>VLOOKUP(B365, RUONIA!A387:B2852, 2, FALSE)</f>
        <v>8.22</v>
      </c>
      <c r="R365" s="1">
        <f>VLOOKUP(B365, Treasury!$D$1:$G$3498, 2, FALSE)</f>
        <v>1.36</v>
      </c>
      <c r="S365" s="1">
        <f>VLOOKUP(B365, Treasury!$D$1:$G$3498, 3, FALSE)</f>
        <v>1.84</v>
      </c>
      <c r="T365" s="1">
        <f>VLOOKUP(B365, Treasury!$D$1:$G$3498, 4, FALSE)</f>
        <v>2.29</v>
      </c>
      <c r="U365" s="1">
        <f>VLOOKUP(B365, 'OFZ Yield'!$A:$M, 5, FALSE)</f>
        <v>7.97</v>
      </c>
      <c r="V365" s="1">
        <f>VLOOKUP(B365, 'OFZ Yield'!$A:$M, 7, FALSE)</f>
        <v>7.96</v>
      </c>
      <c r="W365" s="1">
        <f>VLOOKUP(B365, 'OFZ Yield'!$A:$M, 9, FALSE)</f>
        <v>7.79</v>
      </c>
      <c r="X365" s="1" t="str">
        <f>VLOOKUP(B365, IMOEX!$A$1:$B$3284, 2, FALSE)</f>
        <v>1.989,61</v>
      </c>
      <c r="Y365" s="1">
        <f t="shared" si="55"/>
        <v>0.2271664109</v>
      </c>
      <c r="Z365" s="1">
        <f t="shared" si="56"/>
        <v>22.14565751</v>
      </c>
      <c r="AA365" s="1">
        <f>IFNA(VLOOKUP(A365, 'Неочищенные данные'!A389:AI823, 35, False), 0)</f>
        <v>1</v>
      </c>
      <c r="AB365" s="1">
        <f t="shared" si="57"/>
        <v>1</v>
      </c>
    </row>
    <row r="366" ht="15.75" customHeight="1">
      <c r="A366" s="29" t="s">
        <v>228</v>
      </c>
      <c r="B366" s="33">
        <v>42664.0</v>
      </c>
      <c r="C366" s="29" t="s">
        <v>38</v>
      </c>
      <c r="D366" s="29">
        <f>IFNA(VLOOKUP(C366, 'Рейтинг'!$A$2:$C$22, 3, FALSE), VLOOKUP(C366, 'Рейтинг'!$B$2:$C$22, 2, FALSE))</f>
        <v>0.007</v>
      </c>
      <c r="E366" s="31">
        <f>IF(ISNUMBER('Неочищенные данные'!D390), 'Неочищенные данные'!D390 * 1000, SUBSTITUTE((SUBSTITUTE('Неочищенные данные'!D390, " ", "")), ",", ".") * 1000)</f>
        <v>5880727000</v>
      </c>
      <c r="F366" s="31">
        <f>IF(ISNUMBER('Неочищенные данные'!E390), 'Неочищенные данные'!E390 * 1000, SUBSTITUTE((SUBSTITUTE('Неочищенные данные'!E390, " ", "")), ",", ".") * 1000)</f>
        <v>16317065000</v>
      </c>
      <c r="G366" s="31">
        <f>IF(ISNUMBER('Неочищенные данные'!F390), 'Неочищенные данные'!F390 * 1000, SUBSTITUTE((SUBSTITUTE('Неочищенные данные'!F390, " ", "")), ",", ".") * 1000)</f>
        <v>0</v>
      </c>
      <c r="H366" s="31">
        <f>IF(ISNUMBER('Неочищенные данные'!G390), 'Неочищенные данные'!G390 * 1000, SUBSTITUTE((SUBSTITUTE('Неочищенные данные'!G390, " ", "")), ",", ".") * 1000)</f>
        <v>35095430000</v>
      </c>
      <c r="I366" s="31">
        <f>IF(ISNUMBER('Неочищенные данные'!H390), 'Неочищенные данные'!H390 * 1000, SUBSTITUTE((SUBSTITUTE('Неочищенные данные'!H390, " ", "")), ",", ".") * 1000)</f>
        <v>3295210000</v>
      </c>
      <c r="J366" s="31">
        <f>IF(ISNUMBER('Неочищенные данные'!I390), 'Неочищенные данные'!I390 * 1000, SUBSTITUTE((SUBSTITUTE('Неочищенные данные'!I390, " ", "")), ",", ".") * 1000)</f>
        <v>34066715000</v>
      </c>
      <c r="K366" s="31">
        <f>IF(ISNUMBER('Неочищенные данные'!J390), 'Неочищенные данные'!J390 * 1000, SUBSTITUTE((SUBSTITUTE('Неочищенные данные'!J390, " ", "")), ",", ".") * 1000)</f>
        <v>29416505000</v>
      </c>
      <c r="L366" s="31">
        <f>IF(ISNUMBER('Неочищенные данные'!K390), 'Неочищенные данные'!K390 * 1000, SUBSTITUTE((SUBSTITUTE('Неочищенные данные'!K390, " ", "")), ",", ".") * 1000)</f>
        <v>1028715000</v>
      </c>
      <c r="M366" s="31">
        <f>IF(ISNUMBER('Неочищенные данные'!L390), 'Неочищенные данные'!L390 * 1000, SUBSTITUTE((SUBSTITUTE('Неочищенные данные'!L390, " ", "")), ",", ".") * 1000)</f>
        <v>70285000</v>
      </c>
      <c r="N366" s="31">
        <f>IF(ISNUMBER('Неочищенные данные'!M390), 'Неочищенные данные'!M390 * 1000, SUBSTITUTE((SUBSTITUTE('Неочищенные данные'!M390, " ", "")), ",", ".") * 1000)</f>
        <v>6638868000</v>
      </c>
      <c r="O366" s="31">
        <f>IF(ISNUMBER('Неочищенные данные'!N390), 'Неочищенные данные'!N390 * 1000, SUBSTITUTE((SUBSTITUTE('Неочищенные данные'!N390, " ", "")), ",", ".") * 1000)</f>
        <v>4297745000</v>
      </c>
      <c r="P366" s="1">
        <f>VLOOKUP(YEAR(B366), 'ИПЦ ГКС'!$B$5:$D$34, 3, TRUE)</f>
        <v>5.39</v>
      </c>
      <c r="Q366" s="32">
        <f>VLOOKUP(B366, RUONIA!A388:B2853, 2, FALSE)</f>
        <v>10.33</v>
      </c>
      <c r="R366" s="1">
        <f>VLOOKUP(B366, Treasury!$D$1:$G$3498, 2, FALSE)</f>
        <v>0.84</v>
      </c>
      <c r="S366" s="1">
        <f>VLOOKUP(B366, Treasury!$D$1:$G$3498, 3, FALSE)</f>
        <v>1.25</v>
      </c>
      <c r="T366" s="1">
        <f>VLOOKUP(B366, Treasury!$D$1:$G$3498, 4, FALSE)</f>
        <v>1.74</v>
      </c>
      <c r="U366" s="1">
        <f>VLOOKUP(B366, 'OFZ Yield'!$A:$M, 5, FALSE)</f>
        <v>9.03</v>
      </c>
      <c r="V366" s="1">
        <f>VLOOKUP(B366, 'OFZ Yield'!$A:$M, 7, FALSE)</f>
        <v>8.62</v>
      </c>
      <c r="W366" s="1">
        <f>VLOOKUP(B366, 'OFZ Yield'!$A:$M, 9, FALSE)</f>
        <v>8.46</v>
      </c>
      <c r="X366" s="1" t="str">
        <f>VLOOKUP(B366, IMOEX!$A$1:$B$3284, 2, FALSE)</f>
        <v>1.957,70</v>
      </c>
      <c r="Y366" s="1">
        <f t="shared" si="55"/>
        <v>0.06832310212</v>
      </c>
      <c r="Z366" s="1">
        <f t="shared" si="56"/>
        <v>33.11579495</v>
      </c>
      <c r="AA366" s="1">
        <f>IFNA(VLOOKUP(A366, 'Неочищенные данные'!A390:AI824, 35, False), 0)</f>
        <v>1</v>
      </c>
      <c r="AB366" s="1">
        <f t="shared" si="57"/>
        <v>1</v>
      </c>
    </row>
    <row r="367" ht="15.75" hidden="1" customHeight="1">
      <c r="A367" s="29" t="s">
        <v>228</v>
      </c>
      <c r="B367" s="44">
        <v>42432.0</v>
      </c>
      <c r="C367" s="29" t="s">
        <v>38</v>
      </c>
      <c r="D367" s="29"/>
      <c r="E367" s="31">
        <f>IF(ISNUMBER('Неочищенные данные'!D391), 'Неочищенные данные'!D391 * 1000, SUBSTITUTE((SUBSTITUTE('Неочищенные данные'!D391, " ", "")), ",", ".") * 1000)</f>
        <v>0</v>
      </c>
      <c r="F367" s="31">
        <f>IF(ISNUMBER('Неочищенные данные'!E391), 'Неочищенные данные'!E391 * 1000, SUBSTITUTE((SUBSTITUTE('Неочищенные данные'!E391, " ", "")), ",", ".") * 1000)</f>
        <v>0</v>
      </c>
      <c r="G367" s="31">
        <f>IF(ISNUMBER('Неочищенные данные'!F391), 'Неочищенные данные'!F391 * 1000, SUBSTITUTE((SUBSTITUTE('Неочищенные данные'!F391, " ", "")), ",", ".") * 1000)</f>
        <v>0</v>
      </c>
      <c r="H367" s="31">
        <f>IF(ISNUMBER('Неочищенные данные'!G391), 'Неочищенные данные'!G391 * 1000, SUBSTITUTE((SUBSTITUTE('Неочищенные данные'!G391, " ", "")), ",", ".") * 1000)</f>
        <v>0</v>
      </c>
      <c r="I367" s="31">
        <f>IF(ISNUMBER('Неочищенные данные'!H391), 'Неочищенные данные'!H391 * 1000, SUBSTITUTE((SUBSTITUTE('Неочищенные данные'!H391, " ", "")), ",", ".") * 1000)</f>
        <v>0</v>
      </c>
      <c r="J367" s="31">
        <f>IF(ISNUMBER('Неочищенные данные'!I391), 'Неочищенные данные'!I391 * 1000, SUBSTITUTE((SUBSTITUTE('Неочищенные данные'!I391, " ", "")), ",", ".") * 1000)</f>
        <v>0</v>
      </c>
      <c r="K367" s="31">
        <f>IF(ISNUMBER('Неочищенные данные'!J391), 'Неочищенные данные'!J391 * 1000, SUBSTITUTE((SUBSTITUTE('Неочищенные данные'!J391, " ", "")), ",", ".") * 1000)</f>
        <v>0</v>
      </c>
      <c r="L367" s="31">
        <f>IF(ISNUMBER('Неочищенные данные'!K391), 'Неочищенные данные'!K391 * 1000, SUBSTITUTE((SUBSTITUTE('Неочищенные данные'!K391, " ", "")), ",", ".") * 1000)</f>
        <v>0</v>
      </c>
      <c r="M367" s="31">
        <f>IF(ISNUMBER('Неочищенные данные'!L391), 'Неочищенные данные'!L391 * 1000, SUBSTITUTE((SUBSTITUTE('Неочищенные данные'!L391, " ", "")), ",", ".") * 1000)</f>
        <v>0</v>
      </c>
      <c r="N367" s="31">
        <f>IF(ISNUMBER('Неочищенные данные'!M391), 'Неочищенные данные'!M391 * 1000, SUBSTITUTE((SUBSTITUTE('Неочищенные данные'!M391, " ", "")), ",", ".") * 1000)</f>
        <v>0</v>
      </c>
      <c r="O367" s="31">
        <f>IF(ISNUMBER('Неочищенные данные'!N391), 'Неочищенные данные'!N391 * 1000, SUBSTITUTE((SUBSTITUTE('Неочищенные данные'!N391, " ", "")), ",", ".") * 1000)</f>
        <v>0</v>
      </c>
    </row>
    <row r="368" ht="15.75" customHeight="1">
      <c r="A368" s="29" t="s">
        <v>228</v>
      </c>
      <c r="B368" s="33">
        <v>42359.0</v>
      </c>
      <c r="C368" s="29" t="s">
        <v>38</v>
      </c>
      <c r="D368" s="29">
        <f>IFNA(VLOOKUP(C368, 'Рейтинг'!$A$2:$C$22, 3, FALSE), VLOOKUP(C368, 'Рейтинг'!$B$2:$C$22, 2, FALSE))</f>
        <v>0.007</v>
      </c>
      <c r="E368" s="31">
        <f>IF(ISNUMBER('Неочищенные данные'!D392), 'Неочищенные данные'!D392 * 1000, SUBSTITUTE((SUBSTITUTE('Неочищенные данные'!D392, " ", "")), ",", ".") * 1000)</f>
        <v>4235669000</v>
      </c>
      <c r="F368" s="31">
        <f>IF(ISNUMBER('Неочищенные данные'!E392), 'Неочищенные данные'!E392 * 1000, SUBSTITUTE((SUBSTITUTE('Неочищенные данные'!E392, " ", "")), ",", ".") * 1000)</f>
        <v>13149215000</v>
      </c>
      <c r="G368" s="31">
        <f>IF(ISNUMBER('Неочищенные данные'!F392), 'Неочищенные данные'!F392 * 1000, SUBSTITUTE((SUBSTITUTE('Неочищенные данные'!F392, " ", "")), ",", ".") * 1000)</f>
        <v>0</v>
      </c>
      <c r="H368" s="31">
        <f>IF(ISNUMBER('Неочищенные данные'!G392), 'Неочищенные данные'!G392 * 1000, SUBSTITUTE((SUBSTITUTE('Неочищенные данные'!G392, " ", "")), ",", ".") * 1000)</f>
        <v>33260575000</v>
      </c>
      <c r="I368" s="31">
        <f>IF(ISNUMBER('Неочищенные данные'!H392), 'Неочищенные данные'!H392 * 1000, SUBSTITUTE((SUBSTITUTE('Неочищенные данные'!H392, " ", "")), ",", ".") * 1000)</f>
        <v>4776762000</v>
      </c>
      <c r="J368" s="31">
        <f>IF(ISNUMBER('Неочищенные данные'!I392), 'Неочищенные данные'!I392 * 1000, SUBSTITUTE((SUBSTITUTE('Неочищенные данные'!I392, " ", "")), ",", ".") * 1000)</f>
        <v>32302145000</v>
      </c>
      <c r="K368" s="31">
        <f>IF(ISNUMBER('Неочищенные данные'!J392), 'Неочищенные данные'!J392 * 1000, SUBSTITUTE((SUBSTITUTE('Неочищенные данные'!J392, " ", "")), ",", ".") * 1000)</f>
        <v>25763870000</v>
      </c>
      <c r="L368" s="31">
        <f>IF(ISNUMBER('Неочищенные данные'!K392), 'Неочищенные данные'!K392 * 1000, SUBSTITUTE((SUBSTITUTE('Неочищенные данные'!K392, " ", "")), ",", ".") * 1000)</f>
        <v>958423000</v>
      </c>
      <c r="M368" s="31">
        <f>IF(ISNUMBER('Неочищенные данные'!L392), 'Неочищенные данные'!L392 * 1000, SUBSTITUTE((SUBSTITUTE('Неочищенные данные'!L392, " ", "")), ",", ".") * 1000)</f>
        <v>677432000</v>
      </c>
      <c r="N368" s="31">
        <f>IF(ISNUMBER('Неочищенные данные'!M392), 'Неочищенные данные'!M392 * 1000, SUBSTITUTE((SUBSTITUTE('Неочищенные данные'!M392, " ", "")), ",", ".") * 1000)</f>
        <v>3018316000</v>
      </c>
      <c r="O368" s="31">
        <f>IF(ISNUMBER('Неочищенные данные'!N392), 'Неочищенные данные'!N392 * 1000, SUBSTITUTE((SUBSTITUTE('Неочищенные данные'!N392, " ", "")), ",", ".") * 1000)</f>
        <v>4135591000</v>
      </c>
      <c r="P368" s="1">
        <f>VLOOKUP(YEAR(B368), 'ИПЦ ГКС'!$B$5:$D$34, 3, TRUE)</f>
        <v>12.91</v>
      </c>
      <c r="Q368" s="32">
        <f>VLOOKUP(B368, RUONIA!A390:B2855, 2, FALSE)</f>
        <v>11.2</v>
      </c>
      <c r="R368" s="1">
        <f>VLOOKUP(B368, Treasury!$D$1:$G$3498, 2, FALSE)</f>
        <v>0.96</v>
      </c>
      <c r="S368" s="1">
        <f>VLOOKUP(B368, Treasury!$D$1:$G$3498, 3, FALSE)</f>
        <v>1.67</v>
      </c>
      <c r="T368" s="1">
        <f>VLOOKUP(B368, Treasury!$D$1:$G$3498, 4, FALSE)</f>
        <v>2.2</v>
      </c>
      <c r="U368" s="1">
        <f>VLOOKUP(B368, 'OFZ Yield'!$A:$M, 5, FALSE)</f>
        <v>10.71</v>
      </c>
      <c r="V368" s="1">
        <f>VLOOKUP(B368, 'OFZ Yield'!$A:$M, 7, FALSE)</f>
        <v>10.27</v>
      </c>
      <c r="W368" s="1">
        <f>VLOOKUP(B368, 'OFZ Yield'!$A:$M, 9, FALSE)</f>
        <v>9.86</v>
      </c>
      <c r="X368" s="1" t="str">
        <f>VLOOKUP(B368, IMOEX!$A$1:$B$3284, 2, FALSE)</f>
        <v>1.716,91</v>
      </c>
      <c r="Y368" s="1">
        <f t="shared" ref="Y368:Y377" si="58">M368 / L368</f>
        <v>0.7068194315</v>
      </c>
      <c r="Z368" s="1">
        <f t="shared" ref="Z368:Z377" si="59">J368 / L368</f>
        <v>33.70343262</v>
      </c>
      <c r="AA368" s="1">
        <f>IFNA(VLOOKUP(A368, 'Неочищенные данные'!A392:AI826, 35, False), 0)</f>
        <v>0</v>
      </c>
      <c r="AB368" s="1">
        <f t="shared" ref="AB368:AB377" si="60">IF(NOT(H368 = 0), 1, 0)</f>
        <v>1</v>
      </c>
    </row>
    <row r="369" ht="15.75" customHeight="1">
      <c r="A369" s="29" t="s">
        <v>228</v>
      </c>
      <c r="B369" s="33">
        <v>42307.0</v>
      </c>
      <c r="C369" s="29" t="s">
        <v>38</v>
      </c>
      <c r="D369" s="29">
        <f>IFNA(VLOOKUP(C369, 'Рейтинг'!$A$2:$C$22, 3, FALSE), VLOOKUP(C369, 'Рейтинг'!$B$2:$C$22, 2, FALSE))</f>
        <v>0.007</v>
      </c>
      <c r="E369" s="31">
        <f>IF(ISNUMBER('Неочищенные данные'!D393), 'Неочищенные данные'!D393 * 1000, SUBSTITUTE((SUBSTITUTE('Неочищенные данные'!D393, " ", "")), ",", ".") * 1000)</f>
        <v>4235669000</v>
      </c>
      <c r="F369" s="31">
        <f>IF(ISNUMBER('Неочищенные данные'!E393), 'Неочищенные данные'!E393 * 1000, SUBSTITUTE((SUBSTITUTE('Неочищенные данные'!E393, " ", "")), ",", ".") * 1000)</f>
        <v>13149215000</v>
      </c>
      <c r="G369" s="31">
        <f>IF(ISNUMBER('Неочищенные данные'!F393), 'Неочищенные данные'!F393 * 1000, SUBSTITUTE((SUBSTITUTE('Неочищенные данные'!F393, " ", "")), ",", ".") * 1000)</f>
        <v>0</v>
      </c>
      <c r="H369" s="31">
        <f>IF(ISNUMBER('Неочищенные данные'!G393), 'Неочищенные данные'!G393 * 1000, SUBSTITUTE((SUBSTITUTE('Неочищенные данные'!G393, " ", "")), ",", ".") * 1000)</f>
        <v>33260575000</v>
      </c>
      <c r="I369" s="31">
        <f>IF(ISNUMBER('Неочищенные данные'!H393), 'Неочищенные данные'!H393 * 1000, SUBSTITUTE((SUBSTITUTE('Неочищенные данные'!H393, " ", "")), ",", ".") * 1000)</f>
        <v>4776762000</v>
      </c>
      <c r="J369" s="31">
        <f>IF(ISNUMBER('Неочищенные данные'!I393), 'Неочищенные данные'!I393 * 1000, SUBSTITUTE((SUBSTITUTE('Неочищенные данные'!I393, " ", "")), ",", ".") * 1000)</f>
        <v>32302145000</v>
      </c>
      <c r="K369" s="31">
        <f>IF(ISNUMBER('Неочищенные данные'!J393), 'Неочищенные данные'!J393 * 1000, SUBSTITUTE((SUBSTITUTE('Неочищенные данные'!J393, " ", "")), ",", ".") * 1000)</f>
        <v>25763870000</v>
      </c>
      <c r="L369" s="31">
        <f>IF(ISNUMBER('Неочищенные данные'!K393), 'Неочищенные данные'!K393 * 1000, SUBSTITUTE((SUBSTITUTE('Неочищенные данные'!K393, " ", "")), ",", ".") * 1000)</f>
        <v>958423000</v>
      </c>
      <c r="M369" s="31">
        <f>IF(ISNUMBER('Неочищенные данные'!L393), 'Неочищенные данные'!L393 * 1000, SUBSTITUTE((SUBSTITUTE('Неочищенные данные'!L393, " ", "")), ",", ".") * 1000)</f>
        <v>677432000</v>
      </c>
      <c r="N369" s="31">
        <f>IF(ISNUMBER('Неочищенные данные'!M393), 'Неочищенные данные'!M393 * 1000, SUBSTITUTE((SUBSTITUTE('Неочищенные данные'!M393, " ", "")), ",", ".") * 1000)</f>
        <v>3018316000</v>
      </c>
      <c r="O369" s="31">
        <f>IF(ISNUMBER('Неочищенные данные'!N393), 'Неочищенные данные'!N393 * 1000, SUBSTITUTE((SUBSTITUTE('Неочищенные данные'!N393, " ", "")), ",", ".") * 1000)</f>
        <v>4135591000</v>
      </c>
      <c r="P369" s="1">
        <f>VLOOKUP(YEAR(B369), 'ИПЦ ГКС'!$B$5:$D$34, 3, TRUE)</f>
        <v>12.91</v>
      </c>
      <c r="Q369" s="32">
        <f>VLOOKUP(B369, RUONIA!A391:B2856, 2, FALSE)</f>
        <v>11.46</v>
      </c>
      <c r="R369" s="1">
        <f>VLOOKUP(B369, Treasury!$D$1:$G$3498, 2, FALSE)</f>
        <v>0.75</v>
      </c>
      <c r="S369" s="1">
        <f>VLOOKUP(B369, Treasury!$D$1:$G$3498, 3, FALSE)</f>
        <v>1.52</v>
      </c>
      <c r="T369" s="1">
        <f>VLOOKUP(B369, Treasury!$D$1:$G$3498, 4, FALSE)</f>
        <v>2.16</v>
      </c>
      <c r="U369" s="1">
        <f>VLOOKUP(B369, 'OFZ Yield'!$A:$M, 5, FALSE)</f>
        <v>10.35</v>
      </c>
      <c r="V369" s="1">
        <f>VLOOKUP(B369, 'OFZ Yield'!$A:$M, 7, FALSE)</f>
        <v>10.18</v>
      </c>
      <c r="W369" s="1">
        <f>VLOOKUP(B369, 'OFZ Yield'!$A:$M, 9, FALSE)</f>
        <v>10.12</v>
      </c>
      <c r="X369" s="1" t="str">
        <f>VLOOKUP(B369, IMOEX!$A$1:$B$3284, 2, FALSE)</f>
        <v>1.711,53</v>
      </c>
      <c r="Y369" s="1">
        <f t="shared" si="58"/>
        <v>0.7068194315</v>
      </c>
      <c r="Z369" s="1">
        <f t="shared" si="59"/>
        <v>33.70343262</v>
      </c>
      <c r="AA369" s="1">
        <f>IFNA(VLOOKUP(A369, 'Неочищенные данные'!A393:AI827, 35, False), 0)</f>
        <v>0</v>
      </c>
      <c r="AB369" s="1">
        <f t="shared" si="60"/>
        <v>1</v>
      </c>
    </row>
    <row r="370" ht="15.75" customHeight="1">
      <c r="A370" s="29" t="s">
        <v>228</v>
      </c>
      <c r="B370" s="33">
        <v>41905.0</v>
      </c>
      <c r="C370" s="29" t="s">
        <v>38</v>
      </c>
      <c r="D370" s="29">
        <f>IFNA(VLOOKUP(C370, 'Рейтинг'!$A$2:$C$22, 3, FALSE), VLOOKUP(C370, 'Рейтинг'!$B$2:$C$22, 2, FALSE))</f>
        <v>0.007</v>
      </c>
      <c r="E370" s="31">
        <f>IF(ISNUMBER('Неочищенные данные'!D394), 'Неочищенные данные'!D394 * 1000, SUBSTITUTE((SUBSTITUTE('Неочищенные данные'!D394, " ", "")), ",", ".") * 1000)</f>
        <v>1751999000</v>
      </c>
      <c r="F370" s="31">
        <f>IF(ISNUMBER('Неочищенные данные'!E394), 'Неочищенные данные'!E394 * 1000, SUBSTITUTE((SUBSTITUTE('Неочищенные данные'!E394, " ", "")), ",", ".") * 1000)</f>
        <v>23291497000</v>
      </c>
      <c r="G370" s="31">
        <f>IF(ISNUMBER('Неочищенные данные'!F394), 'Неочищенные данные'!F394 * 1000, SUBSTITUTE((SUBSTITUTE('Неочищенные данные'!F394, " ", "")), ",", ".") * 1000)</f>
        <v>0</v>
      </c>
      <c r="H370" s="31">
        <f>IF(ISNUMBER('Неочищенные данные'!G394), 'Неочищенные данные'!G394 * 1000, SUBSTITUTE((SUBSTITUTE('Неочищенные данные'!G394, " ", "")), ",", ".") * 1000)</f>
        <v>27785866000</v>
      </c>
      <c r="I370" s="31">
        <f>IF(ISNUMBER('Неочищенные данные'!H394), 'Неочищенные данные'!H394 * 1000, SUBSTITUTE((SUBSTITUTE('Неочищенные данные'!H394, " ", "")), ",", ".") * 1000)</f>
        <v>120900000</v>
      </c>
      <c r="J370" s="31">
        <f>IF(ISNUMBER('Неочищенные данные'!I394), 'Неочищенные данные'!I394 * 1000, SUBSTITUTE((SUBSTITUTE('Неочищенные данные'!I394, " ", "")), ",", ".") * 1000)</f>
        <v>27151149000</v>
      </c>
      <c r="K370" s="31">
        <f>IF(ISNUMBER('Неочищенные данные'!J394), 'Неочищенные данные'!J394 * 1000, SUBSTITUTE((SUBSTITUTE('Неочищенные данные'!J394, " ", "")), ",", ".") * 1000)</f>
        <v>27136069000</v>
      </c>
      <c r="L370" s="31">
        <f>IF(ISNUMBER('Неочищенные данные'!K394), 'Неочищенные данные'!K394 * 1000, SUBSTITUTE((SUBSTITUTE('Неочищенные данные'!K394, " ", "")), ",", ".") * 1000)</f>
        <v>382586000</v>
      </c>
      <c r="M370" s="31">
        <f>IF(ISNUMBER('Неочищенные данные'!L394), 'Неочищенные данные'!L394 * 1000, SUBSTITUTE((SUBSTITUTE('Неочищенные данные'!L394, " ", "")), ",", ".") * 1000)</f>
        <v>361831000</v>
      </c>
      <c r="N370" s="31">
        <f>IF(ISNUMBER('Неочищенные данные'!M394), 'Неочищенные данные'!M394 * 1000, SUBSTITUTE((SUBSTITUTE('Неочищенные данные'!M394, " ", "")), ",", ".") * 1000)</f>
        <v>0</v>
      </c>
      <c r="O370" s="31">
        <f>IF(ISNUMBER('Неочищенные данные'!N394), 'Неочищенные данные'!N394 * 1000, SUBSTITUTE((SUBSTITUTE('Неочищенные данные'!N394, " ", "")), ",", ".") * 1000)</f>
        <v>0</v>
      </c>
      <c r="P370" s="1">
        <f>VLOOKUP(YEAR(B370), 'ИПЦ ГКС'!$B$5:$D$34, 3, TRUE)</f>
        <v>11.35</v>
      </c>
      <c r="Q370" s="32">
        <f>VLOOKUP(B370, RUONIA!A392:B2857, 2, FALSE)</f>
        <v>7.96</v>
      </c>
      <c r="R370" s="1">
        <f>VLOOKUP(B370, Treasury!$D$1:$G$3498, 2, FALSE)</f>
        <v>0.57</v>
      </c>
      <c r="S370" s="1">
        <f>VLOOKUP(B370, Treasury!$D$1:$G$3498, 3, FALSE)</f>
        <v>1.78</v>
      </c>
      <c r="T370" s="1">
        <f>VLOOKUP(B370, Treasury!$D$1:$G$3498, 4, FALSE)</f>
        <v>2.54</v>
      </c>
      <c r="U370" s="1">
        <f>VLOOKUP(B370, 'OFZ Yield'!$A:$M, 5, FALSE)</f>
        <v>8.6</v>
      </c>
      <c r="V370" s="1">
        <f>VLOOKUP(B370, 'OFZ Yield'!$A:$M, 7, FALSE)</f>
        <v>9.42</v>
      </c>
      <c r="W370" s="1">
        <f>VLOOKUP(B370, 'OFZ Yield'!$A:$M, 9, FALSE)</f>
        <v>9.55</v>
      </c>
      <c r="X370" s="1" t="str">
        <f>VLOOKUP(B370, IMOEX!$A$1:$B$3284, 2, FALSE)</f>
        <v>1.429,45</v>
      </c>
      <c r="Y370" s="1">
        <f t="shared" si="58"/>
        <v>0.9457507593</v>
      </c>
      <c r="Z370" s="1">
        <f t="shared" si="59"/>
        <v>70.96744</v>
      </c>
      <c r="AA370" s="1">
        <f>IFNA(VLOOKUP(A370, 'Неочищенные данные'!A394:AI828, 35, False), 0)</f>
        <v>0</v>
      </c>
      <c r="AB370" s="1">
        <f t="shared" si="60"/>
        <v>1</v>
      </c>
    </row>
    <row r="371" ht="15.75" customHeight="1">
      <c r="A371" s="29" t="s">
        <v>228</v>
      </c>
      <c r="B371" s="33">
        <v>41467.0</v>
      </c>
      <c r="C371" s="29" t="s">
        <v>40</v>
      </c>
      <c r="D371" s="29">
        <f>IFNA(VLOOKUP(C371, 'Рейтинг'!$A$2:$C$22, 3, FALSE), VLOOKUP(C371, 'Рейтинг'!$B$2:$C$22, 2, FALSE))</f>
        <v>0.02</v>
      </c>
      <c r="E371" s="31">
        <f>IF(ISNUMBER('Неочищенные данные'!D395), 'Неочищенные данные'!D395 * 1000, SUBSTITUTE((SUBSTITUTE('Неочищенные данные'!D395, " ", "")), ",", ".") * 1000)</f>
        <v>662515000</v>
      </c>
      <c r="F371" s="31">
        <f>IF(ISNUMBER('Неочищенные данные'!E395), 'Неочищенные данные'!E395 * 1000, SUBSTITUTE((SUBSTITUTE('Неочищенные данные'!E395, " ", "")), ",", ".") * 1000)</f>
        <v>23291497000</v>
      </c>
      <c r="G371" s="31">
        <f>IF(ISNUMBER('Неочищенные данные'!F395), 'Неочищенные данные'!F395 * 1000, SUBSTITUTE((SUBSTITUTE('Неочищенные данные'!F395, " ", "")), ",", ".") * 1000)</f>
        <v>0</v>
      </c>
      <c r="H371" s="31">
        <f>IF(ISNUMBER('Неочищенные данные'!G395), 'Неочищенные данные'!G395 * 1000, SUBSTITUTE((SUBSTITUTE('Неочищенные данные'!G395, " ", "")), ",", ".") * 1000)</f>
        <v>27785866000</v>
      </c>
      <c r="I371" s="31">
        <f>IF(ISNUMBER('Неочищенные данные'!H395), 'Неочищенные данные'!H395 * 1000, SUBSTITUTE((SUBSTITUTE('Неочищенные данные'!H395, " ", "")), ",", ".") * 1000)</f>
        <v>120900000</v>
      </c>
      <c r="J371" s="31">
        <f>IF(ISNUMBER('Неочищенные данные'!I395), 'Неочищенные данные'!I395 * 1000, SUBSTITUTE((SUBSTITUTE('Неочищенные данные'!I395, " ", "")), ",", ".") * 1000)</f>
        <v>27289830000</v>
      </c>
      <c r="K371" s="31">
        <f>IF(ISNUMBER('Неочищенные данные'!J395), 'Неочищенные данные'!J395 * 1000, SUBSTITUTE((SUBSTITUTE('Неочищенные данные'!J395, " ", "")), ",", ".") * 1000)</f>
        <v>27161051000</v>
      </c>
      <c r="L371" s="31">
        <f>IF(ISNUMBER('Неочищенные данные'!K395), 'Неочищенные данные'!K395 * 1000, SUBSTITUTE((SUBSTITUTE('Неочищенные данные'!K395, " ", "")), ",", ".") * 1000)</f>
        <v>496036000</v>
      </c>
      <c r="M371" s="31">
        <f>IF(ISNUMBER('Неочищенные данные'!L395), 'Неочищенные данные'!L395 * 1000, SUBSTITUTE((SUBSTITUTE('Неочищенные данные'!L395, " ", "")), ",", ".") * 1000)</f>
        <v>3057246000</v>
      </c>
      <c r="N371" s="31">
        <f>IF(ISNUMBER('Неочищенные данные'!M395), 'Неочищенные данные'!M395 * 1000, SUBSTITUTE((SUBSTITUTE('Неочищенные данные'!M395, " ", "")), ",", ".") * 1000)</f>
        <v>0</v>
      </c>
      <c r="O371" s="31">
        <f>IF(ISNUMBER('Неочищенные данные'!N395), 'Неочищенные данные'!N395 * 1000, SUBSTITUTE((SUBSTITUTE('Неочищенные данные'!N395, " ", "")), ",", ".") * 1000)</f>
        <v>0</v>
      </c>
      <c r="P371" s="1">
        <f>VLOOKUP(YEAR(B371), 'ИПЦ ГКС'!$B$5:$D$34, 3, TRUE)</f>
        <v>6.47</v>
      </c>
      <c r="Q371" s="32">
        <f>VLOOKUP(B371, RUONIA!A393:B2858, 2, FALSE)</f>
        <v>5.94</v>
      </c>
      <c r="R371" s="1">
        <f>VLOOKUP(B371, Treasury!$D$1:$G$3498, 2, FALSE)</f>
        <v>0.37</v>
      </c>
      <c r="S371" s="1">
        <f>VLOOKUP(B371, Treasury!$D$1:$G$3498, 3, FALSE)</f>
        <v>1.43</v>
      </c>
      <c r="T371" s="1">
        <f>VLOOKUP(B371, Treasury!$D$1:$G$3498, 4, FALSE)</f>
        <v>2.61</v>
      </c>
      <c r="U371" s="1">
        <f>VLOOKUP(B371, 'OFZ Yield'!$A:$M, 5, FALSE)</f>
        <v>5.94</v>
      </c>
      <c r="V371" s="1">
        <f>VLOOKUP(B371, 'OFZ Yield'!$A:$M, 7, FALSE)</f>
        <v>6.21</v>
      </c>
      <c r="W371" s="1">
        <f>VLOOKUP(B371, 'OFZ Yield'!$A:$M, 9, FALSE)</f>
        <v>7.03</v>
      </c>
      <c r="X371" s="1" t="str">
        <f>VLOOKUP(B371, IMOEX!$A$1:$B$3284, 2, FALSE)</f>
        <v>1.398,22</v>
      </c>
      <c r="Y371" s="1">
        <f t="shared" si="58"/>
        <v>6.163355079</v>
      </c>
      <c r="Z371" s="1">
        <f t="shared" si="59"/>
        <v>55.01582546</v>
      </c>
      <c r="AA371" s="1">
        <f>IFNA(VLOOKUP(A371, 'Неочищенные данные'!A395:AI829, 35, False), 0)</f>
        <v>0</v>
      </c>
      <c r="AB371" s="1">
        <f t="shared" si="60"/>
        <v>1</v>
      </c>
    </row>
    <row r="372" ht="15.75" customHeight="1">
      <c r="A372" s="29" t="s">
        <v>228</v>
      </c>
      <c r="B372" s="33">
        <v>41208.0</v>
      </c>
      <c r="C372" s="29" t="s">
        <v>40</v>
      </c>
      <c r="D372" s="29">
        <f>IFNA(VLOOKUP(C372, 'Рейтинг'!$A$2:$C$22, 3, FALSE), VLOOKUP(C372, 'Рейтинг'!$B$2:$C$22, 2, FALSE))</f>
        <v>0.02</v>
      </c>
      <c r="E372" s="31">
        <f>IF(ISNUMBER('Неочищенные данные'!D396), 'Неочищенные данные'!D396 * 1000, SUBSTITUTE((SUBSTITUTE('Неочищенные данные'!D396, " ", "")), ",", ".") * 1000)</f>
        <v>515097000</v>
      </c>
      <c r="F372" s="31">
        <f>IF(ISNUMBER('Неочищенные данные'!E396), 'Неочищенные данные'!E396 * 1000, SUBSTITUTE((SUBSTITUTE('Неочищенные данные'!E396, " ", "")), ",", ".") * 1000)</f>
        <v>22819126000</v>
      </c>
      <c r="G372" s="31">
        <f>IF(ISNUMBER('Неочищенные данные'!F396), 'Неочищенные данные'!F396 * 1000, SUBSTITUTE((SUBSTITUTE('Неочищенные данные'!F396, " ", "")), ",", ".") * 1000)</f>
        <v>0</v>
      </c>
      <c r="H372" s="31">
        <f>IF(ISNUMBER('Неочищенные данные'!G396), 'Неочищенные данные'!G396 * 1000, SUBSTITUTE((SUBSTITUTE('Неочищенные данные'!G396, " ", "")), ",", ".") * 1000)</f>
        <v>25365815000</v>
      </c>
      <c r="I372" s="31">
        <f>IF(ISNUMBER('Неочищенные данные'!H396), 'Неочищенные данные'!H396 * 1000, SUBSTITUTE((SUBSTITUTE('Неочищенные данные'!H396, " ", "")), ",", ".") * 1000)</f>
        <v>130398000</v>
      </c>
      <c r="J372" s="31">
        <f>IF(ISNUMBER('Неочищенные данные'!I396), 'Неочищенные данные'!I396 * 1000, SUBSTITUTE((SUBSTITUTE('Неочищенные данные'!I396, " ", "")), ",", ".") * 1000)</f>
        <v>25267493000</v>
      </c>
      <c r="K372" s="31">
        <f>IF(ISNUMBER('Неочищенные данные'!J396), 'Неочищенные данные'!J396 * 1000, SUBSTITUTE((SUBSTITUTE('Неочищенные данные'!J396, " ", "")), ",", ".") * 1000)</f>
        <v>25063165000</v>
      </c>
      <c r="L372" s="31">
        <f>IF(ISNUMBER('Неочищенные данные'!K396), 'Неочищенные данные'!K396 * 1000, SUBSTITUTE((SUBSTITUTE('Неочищенные данные'!K396, " ", "")), ",", ".") * 1000)</f>
        <v>638332000</v>
      </c>
      <c r="M372" s="31">
        <f>IF(ISNUMBER('Неочищенные данные'!L396), 'Неочищенные данные'!L396 * 1000, SUBSTITUTE((SUBSTITUTE('Неочищенные данные'!L396, " ", "")), ",", ".") * 1000)</f>
        <v>1797197000</v>
      </c>
      <c r="N372" s="31">
        <f>IF(ISNUMBER('Неочищенные данные'!M396), 'Неочищенные данные'!M396 * 1000, SUBSTITUTE((SUBSTITUTE('Неочищенные данные'!M396, " ", "")), ",", ".") * 1000)</f>
        <v>0</v>
      </c>
      <c r="O372" s="31">
        <f>IF(ISNUMBER('Неочищенные данные'!N396), 'Неочищенные данные'!N396 * 1000, SUBSTITUTE((SUBSTITUTE('Неочищенные данные'!N396, " ", "")), ",", ".") * 1000)</f>
        <v>0</v>
      </c>
      <c r="P372" s="1">
        <f>VLOOKUP(YEAR(B372), 'ИПЦ ГКС'!$B$5:$D$34, 3, TRUE)</f>
        <v>6.57</v>
      </c>
      <c r="Q372" s="32">
        <f>VLOOKUP(B372, RUONIA!A394:B2859, 2, FALSE)</f>
        <v>6.23</v>
      </c>
      <c r="R372" s="1">
        <f>VLOOKUP(B372, Treasury!$D$1:$G$3498, 2, FALSE)</f>
        <v>0.3</v>
      </c>
      <c r="S372" s="1">
        <f>VLOOKUP(B372, Treasury!$D$1:$G$3498, 3, FALSE)</f>
        <v>0.76</v>
      </c>
      <c r="T372" s="1">
        <f>VLOOKUP(B372, Treasury!$D$1:$G$3498, 4, FALSE)</f>
        <v>1.78</v>
      </c>
      <c r="U372" s="1">
        <f>VLOOKUP(B372, 'OFZ Yield'!$A:$M, 5, FALSE)</f>
        <v>6.53</v>
      </c>
      <c r="V372" s="1">
        <f>VLOOKUP(B372, 'OFZ Yield'!$A:$M, 7, FALSE)</f>
        <v>6.83</v>
      </c>
      <c r="W372" s="1">
        <f>VLOOKUP(B372, 'OFZ Yield'!$A:$M, 9, FALSE)</f>
        <v>7.31</v>
      </c>
      <c r="X372" s="1" t="str">
        <f>VLOOKUP(B372, IMOEX!$A$1:$B$3284, 2, FALSE)</f>
        <v>1.433,52</v>
      </c>
      <c r="Y372" s="1">
        <f t="shared" si="58"/>
        <v>2.8154581</v>
      </c>
      <c r="Z372" s="1">
        <f t="shared" si="59"/>
        <v>39.58362263</v>
      </c>
      <c r="AA372" s="1">
        <f>IFNA(VLOOKUP(A372, 'Неочищенные данные'!A396:AI830, 35, False), 0)</f>
        <v>0</v>
      </c>
      <c r="AB372" s="1">
        <f t="shared" si="60"/>
        <v>1</v>
      </c>
    </row>
    <row r="373" ht="15.75" customHeight="1">
      <c r="A373" s="29" t="s">
        <v>228</v>
      </c>
      <c r="B373" s="33">
        <v>40843.0</v>
      </c>
      <c r="C373" s="29" t="s">
        <v>40</v>
      </c>
      <c r="D373" s="29">
        <f>IFNA(VLOOKUP(C373, 'Рейтинг'!$A$2:$C$22, 3, FALSE), VLOOKUP(C373, 'Рейтинг'!$B$2:$C$22, 2, FALSE))</f>
        <v>0.02</v>
      </c>
      <c r="E373" s="31">
        <f>IF(ISNUMBER('Неочищенные данные'!D397), 'Неочищенные данные'!D397 * 1000, SUBSTITUTE((SUBSTITUTE('Неочищенные данные'!D397, " ", "")), ",", ".") * 1000)</f>
        <v>344151000</v>
      </c>
      <c r="F373" s="31">
        <f>IF(ISNUMBER('Неочищенные данные'!E397), 'Неочищенные данные'!E397 * 1000, SUBSTITUTE((SUBSTITUTE('Неочищенные данные'!E397, " ", "")), ",", ".") * 1000)</f>
        <v>20026889000</v>
      </c>
      <c r="G373" s="31">
        <f>IF(ISNUMBER('Неочищенные данные'!F397), 'Неочищенные данные'!F397 * 1000, SUBSTITUTE((SUBSTITUTE('Неочищенные данные'!F397, " ", "")), ",", ".") * 1000)</f>
        <v>0</v>
      </c>
      <c r="H373" s="31">
        <f>IF(ISNUMBER('Неочищенные данные'!G397), 'Неочищенные данные'!G397 * 1000, SUBSTITUTE((SUBSTITUTE('Неочищенные данные'!G397, " ", "")), ",", ".") * 1000)</f>
        <v>23129108000</v>
      </c>
      <c r="I373" s="31">
        <f>IF(ISNUMBER('Неочищенные данные'!H397), 'Неочищенные данные'!H397 * 1000, SUBSTITUTE((SUBSTITUTE('Неочищенные данные'!H397, " ", "")), ",", ".") * 1000)</f>
        <v>19473000</v>
      </c>
      <c r="J373" s="31">
        <f>IF(ISNUMBER('Неочищенные данные'!I397), 'Неочищенные данные'!I397 * 1000, SUBSTITUTE((SUBSTITUTE('Неочищенные данные'!I397, " ", "")), ",", ".") * 1000)</f>
        <v>22898141000</v>
      </c>
      <c r="K373" s="31">
        <f>IF(ISNUMBER('Неочищенные данные'!J397), 'Неочищенные данные'!J397 * 1000, SUBSTITUTE((SUBSTITUTE('Неочищенные данные'!J397, " ", "")), ",", ".") * 1000)</f>
        <v>22870877000</v>
      </c>
      <c r="L373" s="31">
        <f>IF(ISNUMBER('Неочищенные данные'!K397), 'Неочищенные данные'!K397 * 1000, SUBSTITUTE((SUBSTITUTE('Неочищенные данные'!K397, " ", "")), ",", ".") * 1000)</f>
        <v>230967000</v>
      </c>
      <c r="M373" s="31">
        <f>IF(ISNUMBER('Неочищенные данные'!L397), 'Неочищенные данные'!L397 * 1000, SUBSTITUTE((SUBSTITUTE('Неочищенные данные'!L397, " ", "")), ",", ".") * 1000)</f>
        <v>-4088390000</v>
      </c>
      <c r="N373" s="31">
        <f>IF(ISNUMBER('Неочищенные данные'!M397), 'Неочищенные данные'!M397 * 1000, SUBSTITUTE((SUBSTITUTE('Неочищенные данные'!M397, " ", "")), ",", ".") * 1000)</f>
        <v>0</v>
      </c>
      <c r="O373" s="31">
        <f>IF(ISNUMBER('Неочищенные данные'!N397), 'Неочищенные данные'!N397 * 1000, SUBSTITUTE((SUBSTITUTE('Неочищенные данные'!N397, " ", "")), ",", ".") * 1000)</f>
        <v>0</v>
      </c>
      <c r="P373" s="1">
        <f>VLOOKUP(YEAR(B373), 'ИПЦ ГКС'!$B$5:$D$34, 3, TRUE)</f>
        <v>6.1</v>
      </c>
      <c r="Q373" s="32">
        <f>VLOOKUP(B373, RUONIA!A395:B2860, 2, FALSE)</f>
        <v>4.92</v>
      </c>
      <c r="R373" s="1">
        <f>VLOOKUP(B373, Treasury!$D$1:$G$3498, 2, FALSE)</f>
        <v>0.31</v>
      </c>
      <c r="S373" s="1">
        <f>VLOOKUP(B373, Treasury!$D$1:$G$3498, 3, FALSE)</f>
        <v>1.2</v>
      </c>
      <c r="T373" s="1">
        <f>VLOOKUP(B373, Treasury!$D$1:$G$3498, 4, FALSE)</f>
        <v>2.42</v>
      </c>
      <c r="U373" s="1">
        <f>VLOOKUP(B373, 'OFZ Yield'!$A:$M, 5, FALSE)</f>
        <v>6.2</v>
      </c>
      <c r="V373" s="1">
        <f>VLOOKUP(B373, 'OFZ Yield'!$A:$M, 7, FALSE)</f>
        <v>7.76</v>
      </c>
      <c r="W373" s="1">
        <f>VLOOKUP(B373, 'OFZ Yield'!$A:$M, 9, FALSE)</f>
        <v>8.2</v>
      </c>
      <c r="X373" s="1" t="str">
        <f>VLOOKUP(B373, IMOEX!$A$1:$B$3284, 2, FALSE)</f>
        <v>1.525,52</v>
      </c>
      <c r="Y373" s="1">
        <f t="shared" si="58"/>
        <v>-17.70118675</v>
      </c>
      <c r="Z373" s="1">
        <f t="shared" si="59"/>
        <v>99.14031442</v>
      </c>
      <c r="AA373" s="1">
        <f>IFNA(VLOOKUP(A373, 'Неочищенные данные'!A397:AI831, 35, False), 0)</f>
        <v>0</v>
      </c>
      <c r="AB373" s="1">
        <f t="shared" si="60"/>
        <v>1</v>
      </c>
    </row>
    <row r="374" ht="15.75" customHeight="1">
      <c r="A374" s="29" t="s">
        <v>228</v>
      </c>
      <c r="B374" s="33">
        <v>40834.0</v>
      </c>
      <c r="C374" s="29" t="s">
        <v>40</v>
      </c>
      <c r="D374" s="29">
        <f>IFNA(VLOOKUP(C374, 'Рейтинг'!$A$2:$C$22, 3, FALSE), VLOOKUP(C374, 'Рейтинг'!$B$2:$C$22, 2, FALSE))</f>
        <v>0.02</v>
      </c>
      <c r="E374" s="31">
        <f>IF(ISNUMBER('Неочищенные данные'!D398), 'Неочищенные данные'!D398 * 1000, SUBSTITUTE((SUBSTITUTE('Неочищенные данные'!D398, " ", "")), ",", ".") * 1000)</f>
        <v>344151000</v>
      </c>
      <c r="F374" s="31">
        <f>IF(ISNUMBER('Неочищенные данные'!E398), 'Неочищенные данные'!E398 * 1000, SUBSTITUTE((SUBSTITUTE('Неочищенные данные'!E398, " ", "")), ",", ".") * 1000)</f>
        <v>20026889000</v>
      </c>
      <c r="G374" s="31">
        <f>IF(ISNUMBER('Неочищенные данные'!F398), 'Неочищенные данные'!F398 * 1000, SUBSTITUTE((SUBSTITUTE('Неочищенные данные'!F398, " ", "")), ",", ".") * 1000)</f>
        <v>0</v>
      </c>
      <c r="H374" s="31">
        <f>IF(ISNUMBER('Неочищенные данные'!G398), 'Неочищенные данные'!G398 * 1000, SUBSTITUTE((SUBSTITUTE('Неочищенные данные'!G398, " ", "")), ",", ".") * 1000)</f>
        <v>23129108000</v>
      </c>
      <c r="I374" s="31">
        <f>IF(ISNUMBER('Неочищенные данные'!H398), 'Неочищенные данные'!H398 * 1000, SUBSTITUTE((SUBSTITUTE('Неочищенные данные'!H398, " ", "")), ",", ".") * 1000)</f>
        <v>19473000</v>
      </c>
      <c r="J374" s="31">
        <f>IF(ISNUMBER('Неочищенные данные'!I398), 'Неочищенные данные'!I398 * 1000, SUBSTITUTE((SUBSTITUTE('Неочищенные данные'!I398, " ", "")), ",", ".") * 1000)</f>
        <v>22898141000</v>
      </c>
      <c r="K374" s="31">
        <f>IF(ISNUMBER('Неочищенные данные'!J398), 'Неочищенные данные'!J398 * 1000, SUBSTITUTE((SUBSTITUTE('Неочищенные данные'!J398, " ", "")), ",", ".") * 1000)</f>
        <v>22870877000</v>
      </c>
      <c r="L374" s="31">
        <f>IF(ISNUMBER('Неочищенные данные'!K398), 'Неочищенные данные'!K398 * 1000, SUBSTITUTE((SUBSTITUTE('Неочищенные данные'!K398, " ", "")), ",", ".") * 1000)</f>
        <v>230967000</v>
      </c>
      <c r="M374" s="31">
        <f>IF(ISNUMBER('Неочищенные данные'!L398), 'Неочищенные данные'!L398 * 1000, SUBSTITUTE((SUBSTITUTE('Неочищенные данные'!L398, " ", "")), ",", ".") * 1000)</f>
        <v>-4088390000</v>
      </c>
      <c r="N374" s="31">
        <f>IF(ISNUMBER('Неочищенные данные'!M398), 'Неочищенные данные'!M398 * 1000, SUBSTITUTE((SUBSTITUTE('Неочищенные данные'!M398, " ", "")), ",", ".") * 1000)</f>
        <v>0</v>
      </c>
      <c r="O374" s="31">
        <f>IF(ISNUMBER('Неочищенные данные'!N398), 'Неочищенные данные'!N398 * 1000, SUBSTITUTE((SUBSTITUTE('Неочищенные данные'!N398, " ", "")), ",", ".") * 1000)</f>
        <v>0</v>
      </c>
      <c r="P374" s="1">
        <f>VLOOKUP(YEAR(B374), 'ИПЦ ГКС'!$B$5:$D$34, 3, TRUE)</f>
        <v>6.1</v>
      </c>
      <c r="Q374" s="32">
        <f>VLOOKUP(B374, RUONIA!A396:B2861, 2, FALSE)</f>
        <v>5.04</v>
      </c>
      <c r="R374" s="1">
        <f>VLOOKUP(B374, Treasury!$D$1:$G$3498, 2, FALSE)</f>
        <v>0.28</v>
      </c>
      <c r="S374" s="1">
        <f>VLOOKUP(B374, Treasury!$D$1:$G$3498, 3, FALSE)</f>
        <v>1.07</v>
      </c>
      <c r="T374" s="1">
        <f>VLOOKUP(B374, Treasury!$D$1:$G$3498, 4, FALSE)</f>
        <v>2.19</v>
      </c>
      <c r="U374" s="1">
        <f>VLOOKUP(B374, 'OFZ Yield'!$A:$M, 5, FALSE)</f>
        <v>6.55</v>
      </c>
      <c r="V374" s="1">
        <f>VLOOKUP(B374, 'OFZ Yield'!$A:$M, 7, FALSE)</f>
        <v>8.19</v>
      </c>
      <c r="W374" s="1">
        <f>VLOOKUP(B374, 'OFZ Yield'!$A:$M, 9, FALSE)</f>
        <v>8.65</v>
      </c>
      <c r="X374" s="1" t="str">
        <f>VLOOKUP(B374, IMOEX!$A$1:$B$3284, 2, FALSE)</f>
        <v>1.425,24</v>
      </c>
      <c r="Y374" s="1">
        <f t="shared" si="58"/>
        <v>-17.70118675</v>
      </c>
      <c r="Z374" s="1">
        <f t="shared" si="59"/>
        <v>99.14031442</v>
      </c>
      <c r="AA374" s="1">
        <f>IFNA(VLOOKUP(A374, 'Неочищенные данные'!A398:AI832, 35, False), 0)</f>
        <v>0</v>
      </c>
      <c r="AB374" s="1">
        <f t="shared" si="60"/>
        <v>1</v>
      </c>
    </row>
    <row r="375" ht="15.75" customHeight="1">
      <c r="A375" s="29" t="s">
        <v>228</v>
      </c>
      <c r="B375" s="33">
        <v>40730.0</v>
      </c>
      <c r="C375" s="29" t="s">
        <v>40</v>
      </c>
      <c r="D375" s="29">
        <f>IFNA(VLOOKUP(C375, 'Рейтинг'!$A$2:$C$22, 3, FALSE), VLOOKUP(C375, 'Рейтинг'!$B$2:$C$22, 2, FALSE))</f>
        <v>0.02</v>
      </c>
      <c r="E375" s="31">
        <f>IF(ISNUMBER('Неочищенные данные'!D399), 'Неочищенные данные'!D399 * 1000, SUBSTITUTE((SUBSTITUTE('Неочищенные данные'!D399, " ", "")), ",", ".") * 1000)</f>
        <v>344151000</v>
      </c>
      <c r="F375" s="31">
        <f>IF(ISNUMBER('Неочищенные данные'!E399), 'Неочищенные данные'!E399 * 1000, SUBSTITUTE((SUBSTITUTE('Неочищенные данные'!E399, " ", "")), ",", ".") * 1000)</f>
        <v>20026889000</v>
      </c>
      <c r="G375" s="31">
        <f>IF(ISNUMBER('Неочищенные данные'!F399), 'Неочищенные данные'!F399 * 1000, SUBSTITUTE((SUBSTITUTE('Неочищенные данные'!F399, " ", "")), ",", ".") * 1000)</f>
        <v>0</v>
      </c>
      <c r="H375" s="31">
        <f>IF(ISNUMBER('Неочищенные данные'!G399), 'Неочищенные данные'!G399 * 1000, SUBSTITUTE((SUBSTITUTE('Неочищенные данные'!G399, " ", "")), ",", ".") * 1000)</f>
        <v>23129108000</v>
      </c>
      <c r="I375" s="31">
        <f>IF(ISNUMBER('Неочищенные данные'!H399), 'Неочищенные данные'!H399 * 1000, SUBSTITUTE((SUBSTITUTE('Неочищенные данные'!H399, " ", "")), ",", ".") * 1000)</f>
        <v>19473000</v>
      </c>
      <c r="J375" s="31">
        <f>IF(ISNUMBER('Неочищенные данные'!I399), 'Неочищенные данные'!I399 * 1000, SUBSTITUTE((SUBSTITUTE('Неочищенные данные'!I399, " ", "")), ",", ".") * 1000)</f>
        <v>22898141000</v>
      </c>
      <c r="K375" s="31">
        <f>IF(ISNUMBER('Неочищенные данные'!J399), 'Неочищенные данные'!J399 * 1000, SUBSTITUTE((SUBSTITUTE('Неочищенные данные'!J399, " ", "")), ",", ".") * 1000)</f>
        <v>22870877000</v>
      </c>
      <c r="L375" s="31">
        <f>IF(ISNUMBER('Неочищенные данные'!K399), 'Неочищенные данные'!K399 * 1000, SUBSTITUTE((SUBSTITUTE('Неочищенные данные'!K399, " ", "")), ",", ".") * 1000)</f>
        <v>230967000</v>
      </c>
      <c r="M375" s="31">
        <f>IF(ISNUMBER('Неочищенные данные'!L399), 'Неочищенные данные'!L399 * 1000, SUBSTITUTE((SUBSTITUTE('Неочищенные данные'!L399, " ", "")), ",", ".") * 1000)</f>
        <v>-4088390000</v>
      </c>
      <c r="N375" s="31">
        <f>IF(ISNUMBER('Неочищенные данные'!M399), 'Неочищенные данные'!M399 * 1000, SUBSTITUTE((SUBSTITUTE('Неочищенные данные'!M399, " ", "")), ",", ".") * 1000)</f>
        <v>0</v>
      </c>
      <c r="O375" s="31">
        <f>IF(ISNUMBER('Неочищенные данные'!N399), 'Неочищенные данные'!N399 * 1000, SUBSTITUTE((SUBSTITUTE('Неочищенные данные'!N399, " ", "")), ",", ".") * 1000)</f>
        <v>0</v>
      </c>
      <c r="P375" s="1">
        <f>VLOOKUP(YEAR(B375), 'ИПЦ ГКС'!$B$5:$D$34, 3, TRUE)</f>
        <v>6.1</v>
      </c>
      <c r="Q375" s="32">
        <f>VLOOKUP(B375, RUONIA!A397:B2862, 2, FALSE)</f>
        <v>3.54</v>
      </c>
      <c r="R375" s="1">
        <f>VLOOKUP(B375, Treasury!$D$1:$G$3498, 2, FALSE)</f>
        <v>0.43</v>
      </c>
      <c r="S375" s="1">
        <f>VLOOKUP(B375, Treasury!$D$1:$G$3498, 3, FALSE)</f>
        <v>1.66</v>
      </c>
      <c r="T375" s="1">
        <f>VLOOKUP(B375, Treasury!$D$1:$G$3498, 4, FALSE)</f>
        <v>3.12</v>
      </c>
      <c r="U375" s="1">
        <f>VLOOKUP(B375, 'OFZ Yield'!$A:$M, 5, FALSE)</f>
        <v>4.68</v>
      </c>
      <c r="V375" s="1">
        <f>VLOOKUP(B375, 'OFZ Yield'!$A:$M, 7, FALSE)</f>
        <v>6.46</v>
      </c>
      <c r="W375" s="1">
        <f>VLOOKUP(B375, 'OFZ Yield'!$A:$M, 9, FALSE)</f>
        <v>8</v>
      </c>
      <c r="X375" s="1" t="str">
        <f>VLOOKUP(B375, IMOEX!$A$1:$B$3284, 2, FALSE)</f>
        <v>1.705,41</v>
      </c>
      <c r="Y375" s="1">
        <f t="shared" si="58"/>
        <v>-17.70118675</v>
      </c>
      <c r="Z375" s="1">
        <f t="shared" si="59"/>
        <v>99.14031442</v>
      </c>
      <c r="AA375" s="1">
        <f>IFNA(VLOOKUP(A375, 'Неочищенные данные'!A399:AI833, 35, False), 0)</f>
        <v>0</v>
      </c>
      <c r="AB375" s="1">
        <f t="shared" si="60"/>
        <v>1</v>
      </c>
    </row>
    <row r="376" ht="15.75" customHeight="1">
      <c r="A376" s="29" t="s">
        <v>228</v>
      </c>
      <c r="B376" s="33">
        <v>40730.0</v>
      </c>
      <c r="C376" s="29" t="s">
        <v>40</v>
      </c>
      <c r="D376" s="29">
        <f>IFNA(VLOOKUP(C376, 'Рейтинг'!$A$2:$C$22, 3, FALSE), VLOOKUP(C376, 'Рейтинг'!$B$2:$C$22, 2, FALSE))</f>
        <v>0.02</v>
      </c>
      <c r="E376" s="31">
        <f>IF(ISNUMBER('Неочищенные данные'!D400), 'Неочищенные данные'!D400 * 1000, SUBSTITUTE((SUBSTITUTE('Неочищенные данные'!D400, " ", "")), ",", ".") * 1000)</f>
        <v>344151000</v>
      </c>
      <c r="F376" s="31">
        <f>IF(ISNUMBER('Неочищенные данные'!E400), 'Неочищенные данные'!E400 * 1000, SUBSTITUTE((SUBSTITUTE('Неочищенные данные'!E400, " ", "")), ",", ".") * 1000)</f>
        <v>20026889000</v>
      </c>
      <c r="G376" s="31">
        <f>IF(ISNUMBER('Неочищенные данные'!F400), 'Неочищенные данные'!F400 * 1000, SUBSTITUTE((SUBSTITUTE('Неочищенные данные'!F400, " ", "")), ",", ".") * 1000)</f>
        <v>0</v>
      </c>
      <c r="H376" s="31">
        <f>IF(ISNUMBER('Неочищенные данные'!G400), 'Неочищенные данные'!G400 * 1000, SUBSTITUTE((SUBSTITUTE('Неочищенные данные'!G400, " ", "")), ",", ".") * 1000)</f>
        <v>23129108000</v>
      </c>
      <c r="I376" s="31">
        <f>IF(ISNUMBER('Неочищенные данные'!H400), 'Неочищенные данные'!H400 * 1000, SUBSTITUTE((SUBSTITUTE('Неочищенные данные'!H400, " ", "")), ",", ".") * 1000)</f>
        <v>19473000</v>
      </c>
      <c r="J376" s="31">
        <f>IF(ISNUMBER('Неочищенные данные'!I400), 'Неочищенные данные'!I400 * 1000, SUBSTITUTE((SUBSTITUTE('Неочищенные данные'!I400, " ", "")), ",", ".") * 1000)</f>
        <v>22898141000</v>
      </c>
      <c r="K376" s="31">
        <f>IF(ISNUMBER('Неочищенные данные'!J400), 'Неочищенные данные'!J400 * 1000, SUBSTITUTE((SUBSTITUTE('Неочищенные данные'!J400, " ", "")), ",", ".") * 1000)</f>
        <v>22870877000</v>
      </c>
      <c r="L376" s="31">
        <f>IF(ISNUMBER('Неочищенные данные'!K400), 'Неочищенные данные'!K400 * 1000, SUBSTITUTE((SUBSTITUTE('Неочищенные данные'!K400, " ", "")), ",", ".") * 1000)</f>
        <v>230967000</v>
      </c>
      <c r="M376" s="31">
        <f>IF(ISNUMBER('Неочищенные данные'!L400), 'Неочищенные данные'!L400 * 1000, SUBSTITUTE((SUBSTITUTE('Неочищенные данные'!L400, " ", "")), ",", ".") * 1000)</f>
        <v>-4088390000</v>
      </c>
      <c r="N376" s="31">
        <f>IF(ISNUMBER('Неочищенные данные'!M400), 'Неочищенные данные'!M400 * 1000, SUBSTITUTE((SUBSTITUTE('Неочищенные данные'!M400, " ", "")), ",", ".") * 1000)</f>
        <v>0</v>
      </c>
      <c r="O376" s="31">
        <f>IF(ISNUMBER('Неочищенные данные'!N400), 'Неочищенные данные'!N400 * 1000, SUBSTITUTE((SUBSTITUTE('Неочищенные данные'!N400, " ", "")), ",", ".") * 1000)</f>
        <v>0</v>
      </c>
      <c r="P376" s="1">
        <f>VLOOKUP(YEAR(B376), 'ИПЦ ГКС'!$B$5:$D$34, 3, TRUE)</f>
        <v>6.1</v>
      </c>
      <c r="Q376" s="32">
        <f>VLOOKUP(B376, RUONIA!A398:B2863, 2, FALSE)</f>
        <v>3.54</v>
      </c>
      <c r="R376" s="1">
        <f>VLOOKUP(B376, Treasury!$D$1:$G$3498, 2, FALSE)</f>
        <v>0.43</v>
      </c>
      <c r="S376" s="1">
        <f>VLOOKUP(B376, Treasury!$D$1:$G$3498, 3, FALSE)</f>
        <v>1.66</v>
      </c>
      <c r="T376" s="1">
        <f>VLOOKUP(B376, Treasury!$D$1:$G$3498, 4, FALSE)</f>
        <v>3.12</v>
      </c>
      <c r="U376" s="1">
        <f>VLOOKUP(B376, 'OFZ Yield'!$A:$M, 5, FALSE)</f>
        <v>4.68</v>
      </c>
      <c r="V376" s="1">
        <f>VLOOKUP(B376, 'OFZ Yield'!$A:$M, 7, FALSE)</f>
        <v>6.46</v>
      </c>
      <c r="W376" s="1">
        <f>VLOOKUP(B376, 'OFZ Yield'!$A:$M, 9, FALSE)</f>
        <v>8</v>
      </c>
      <c r="X376" s="1" t="str">
        <f>VLOOKUP(B376, IMOEX!$A$1:$B$3284, 2, FALSE)</f>
        <v>1.705,41</v>
      </c>
      <c r="Y376" s="1">
        <f t="shared" si="58"/>
        <v>-17.70118675</v>
      </c>
      <c r="Z376" s="1">
        <f t="shared" si="59"/>
        <v>99.14031442</v>
      </c>
      <c r="AA376" s="1">
        <f>IFNA(VLOOKUP(A376, 'Неочищенные данные'!A400:AI834, 35, False), 0)</f>
        <v>0</v>
      </c>
      <c r="AB376" s="1">
        <f t="shared" si="60"/>
        <v>1</v>
      </c>
    </row>
    <row r="377" ht="15.75" customHeight="1">
      <c r="A377" s="29" t="s">
        <v>228</v>
      </c>
      <c r="B377" s="33">
        <v>40126.0</v>
      </c>
      <c r="C377" s="29" t="s">
        <v>36</v>
      </c>
      <c r="D377" s="29">
        <f>IFNA(VLOOKUP(C377, 'Рейтинг'!$A$2:$C$22, 3, FALSE), VLOOKUP(C377, 'Рейтинг'!$B$2:$C$22, 2, FALSE))</f>
        <v>0</v>
      </c>
      <c r="E377" s="31">
        <f>IF(ISNUMBER('Неочищенные данные'!D401), 'Неочищенные данные'!D401 * 1000, SUBSTITUTE((SUBSTITUTE('Неочищенные данные'!D401, " ", "")), ",", ".") * 1000)</f>
        <v>903146000</v>
      </c>
      <c r="F377" s="31">
        <f>IF(ISNUMBER('Неочищенные данные'!E401), 'Неочищенные данные'!E401 * 1000, SUBSTITUTE((SUBSTITUTE('Неочищенные данные'!E401, " ", "")), ",", ".") * 1000)</f>
        <v>19501580000</v>
      </c>
      <c r="G377" s="31">
        <f>IF(ISNUMBER('Неочищенные данные'!F401), 'Неочищенные данные'!F401 * 1000, SUBSTITUTE((SUBSTITUTE('Неочищенные данные'!F401, " ", "")), ",", ".") * 1000)</f>
        <v>0</v>
      </c>
      <c r="H377" s="31">
        <f>IF(ISNUMBER('Неочищенные данные'!G401), 'Неочищенные данные'!G401 * 1000, SUBSTITUTE((SUBSTITUTE('Неочищенные данные'!G401, " ", "")), ",", ".") * 1000)</f>
        <v>26157528000</v>
      </c>
      <c r="I377" s="31">
        <f>IF(ISNUMBER('Неочищенные данные'!H401), 'Неочищенные данные'!H401 * 1000, SUBSTITUTE((SUBSTITUTE('Неочищенные данные'!H401, " ", "")), ",", ".") * 1000)</f>
        <v>131701000</v>
      </c>
      <c r="J377" s="31">
        <f>IF(ISNUMBER('Неочищенные данные'!I401), 'Неочищенные данные'!I401 * 1000, SUBSTITUTE((SUBSTITUTE('Неочищенные данные'!I401, " ", "")), ",", ".") * 1000)</f>
        <v>25300372000</v>
      </c>
      <c r="K377" s="31">
        <f>IF(ISNUMBER('Неочищенные данные'!J401), 'Неочищенные данные'!J401 * 1000, SUBSTITUTE((SUBSTITUTE('Неочищенные данные'!J401, " ", "")), ",", ".") * 1000)</f>
        <v>25168671000</v>
      </c>
      <c r="L377" s="31">
        <f>IF(ISNUMBER('Неочищенные данные'!K401), 'Неочищенные данные'!K401 * 1000, SUBSTITUTE((SUBSTITUTE('Неочищенные данные'!K401, " ", "")), ",", ".") * 1000)</f>
        <v>857156000</v>
      </c>
      <c r="M377" s="31">
        <f>IF(ISNUMBER('Неочищенные данные'!L401), 'Неочищенные данные'!L401 * 1000, SUBSTITUTE((SUBSTITUTE('Неочищенные данные'!L401, " ", "")), ",", ".") * 1000)</f>
        <v>2112129000</v>
      </c>
      <c r="N377" s="31">
        <f>IF(ISNUMBER('Неочищенные данные'!M401), 'Неочищенные данные'!M401 * 1000, SUBSTITUTE((SUBSTITUTE('Неочищенные данные'!M401, " ", "")), ",", ".") * 1000)</f>
        <v>0</v>
      </c>
      <c r="O377" s="31">
        <f>IF(ISNUMBER('Неочищенные данные'!N401), 'Неочищенные данные'!N401 * 1000, SUBSTITUTE((SUBSTITUTE('Неочищенные данные'!N401, " ", "")), ",", ".") * 1000)</f>
        <v>0</v>
      </c>
      <c r="P377" s="1">
        <f>VLOOKUP(YEAR(B377), 'ИПЦ ГКС'!$B$5:$D$34, 3, TRUE)</f>
        <v>8.8</v>
      </c>
      <c r="Q377" s="1" t="str">
        <f>VLOOKUP(B377, RUONIA!A399:B2864, 2, FALSE)</f>
        <v>#N/A</v>
      </c>
      <c r="R377" s="1">
        <f>VLOOKUP(B377, Treasury!$D$1:$G$3498, 2, FALSE)</f>
        <v>0.87</v>
      </c>
      <c r="S377" s="1">
        <f>VLOOKUP(B377, Treasury!$D$1:$G$3498, 3, FALSE)</f>
        <v>2.31</v>
      </c>
      <c r="T377" s="1">
        <f>VLOOKUP(B377, Treasury!$D$1:$G$3498, 4, FALSE)</f>
        <v>3.52</v>
      </c>
      <c r="U377" s="1" t="str">
        <f>VLOOKUP(B377, 'OFZ Yield'!$A:$M, 5, FALSE)</f>
        <v>#N/A</v>
      </c>
      <c r="V377" s="1" t="str">
        <f>VLOOKUP(B377, 'OFZ Yield'!$A:$M, 7, FALSE)</f>
        <v>#N/A</v>
      </c>
      <c r="W377" s="1" t="str">
        <f>VLOOKUP(B377, 'OFZ Yield'!$A:$M, 9, FALSE)</f>
        <v>#N/A</v>
      </c>
      <c r="X377" s="1" t="str">
        <f>VLOOKUP(B377, IMOEX!$A$1:$B$3284, 2, FALSE)</f>
        <v>1.304,62</v>
      </c>
      <c r="Y377" s="1">
        <f t="shared" si="58"/>
        <v>2.464112717</v>
      </c>
      <c r="Z377" s="1">
        <f t="shared" si="59"/>
        <v>29.51664808</v>
      </c>
      <c r="AA377" s="1">
        <f>IFNA(VLOOKUP(A377, 'Неочищенные данные'!A401:AI835, 35, False), 0)</f>
        <v>0</v>
      </c>
      <c r="AB377" s="1">
        <f t="shared" si="60"/>
        <v>1</v>
      </c>
    </row>
    <row r="378" ht="15.75" hidden="1" customHeight="1">
      <c r="A378" s="29" t="s">
        <v>228</v>
      </c>
      <c r="B378" s="45">
        <v>39768.0</v>
      </c>
      <c r="C378" s="29" t="s">
        <v>36</v>
      </c>
      <c r="D378" s="29"/>
      <c r="E378" s="31">
        <f>IF(ISNUMBER('Неочищенные данные'!D402), 'Неочищенные данные'!D402 * 1000, SUBSTITUTE((SUBSTITUTE('Неочищенные данные'!D402, " ", "")), ",", ".") * 1000)</f>
        <v>0</v>
      </c>
      <c r="F378" s="31">
        <f>IF(ISNUMBER('Неочищенные данные'!E402), 'Неочищенные данные'!E402 * 1000, SUBSTITUTE((SUBSTITUTE('Неочищенные данные'!E402, " ", "")), ",", ".") * 1000)</f>
        <v>0</v>
      </c>
      <c r="G378" s="31">
        <f>IF(ISNUMBER('Неочищенные данные'!F402), 'Неочищенные данные'!F402 * 1000, SUBSTITUTE((SUBSTITUTE('Неочищенные данные'!F402, " ", "")), ",", ".") * 1000)</f>
        <v>0</v>
      </c>
      <c r="H378" s="31">
        <f>IF(ISNUMBER('Неочищенные данные'!G402), 'Неочищенные данные'!G402 * 1000, SUBSTITUTE((SUBSTITUTE('Неочищенные данные'!G402, " ", "")), ",", ".") * 1000)</f>
        <v>0</v>
      </c>
      <c r="I378" s="31">
        <f>IF(ISNUMBER('Неочищенные данные'!H402), 'Неочищенные данные'!H402 * 1000, SUBSTITUTE((SUBSTITUTE('Неочищенные данные'!H402, " ", "")), ",", ".") * 1000)</f>
        <v>0</v>
      </c>
      <c r="J378" s="31">
        <f>IF(ISNUMBER('Неочищенные данные'!I402), 'Неочищенные данные'!I402 * 1000, SUBSTITUTE((SUBSTITUTE('Неочищенные данные'!I402, " ", "")), ",", ".") * 1000)</f>
        <v>0</v>
      </c>
      <c r="K378" s="31">
        <f>IF(ISNUMBER('Неочищенные данные'!J402), 'Неочищенные данные'!J402 * 1000, SUBSTITUTE((SUBSTITUTE('Неочищенные данные'!J402, " ", "")), ",", ".") * 1000)</f>
        <v>0</v>
      </c>
      <c r="L378" s="31">
        <f>IF(ISNUMBER('Неочищенные данные'!K402), 'Неочищенные данные'!K402 * 1000, SUBSTITUTE((SUBSTITUTE('Неочищенные данные'!K402, " ", "")), ",", ".") * 1000)</f>
        <v>0</v>
      </c>
      <c r="M378" s="31">
        <f>IF(ISNUMBER('Неочищенные данные'!L402), 'Неочищенные данные'!L402 * 1000, SUBSTITUTE((SUBSTITUTE('Неочищенные данные'!L402, " ", "")), ",", ".") * 1000)</f>
        <v>0</v>
      </c>
      <c r="N378" s="31">
        <f>IF(ISNUMBER('Неочищенные данные'!M402), 'Неочищенные данные'!M402 * 1000, SUBSTITUTE((SUBSTITUTE('Неочищенные данные'!M402, " ", "")), ",", ".") * 1000)</f>
        <v>0</v>
      </c>
      <c r="O378" s="31">
        <f>IF(ISNUMBER('Неочищенные данные'!N402), 'Неочищенные данные'!N402 * 1000, SUBSTITUTE((SUBSTITUTE('Неочищенные данные'!N402, " ", "")), ",", ".") * 1000)</f>
        <v>0</v>
      </c>
    </row>
    <row r="379" ht="15.75" hidden="1" customHeight="1">
      <c r="A379" s="29" t="s">
        <v>279</v>
      </c>
      <c r="B379" s="44">
        <v>40204.0</v>
      </c>
      <c r="C379" s="29" t="s">
        <v>240</v>
      </c>
      <c r="D379" s="29"/>
      <c r="E379" s="31">
        <f>IF(ISNUMBER('Неочищенные данные'!D403), 'Неочищенные данные'!D403 * 1000, SUBSTITUTE((SUBSTITUTE('Неочищенные данные'!D403, " ", "")), ",", ".") * 1000)</f>
        <v>0</v>
      </c>
      <c r="F379" s="31">
        <f>IF(ISNUMBER('Неочищенные данные'!E403), 'Неочищенные данные'!E403 * 1000, SUBSTITUTE((SUBSTITUTE('Неочищенные данные'!E403, " ", "")), ",", ".") * 1000)</f>
        <v>0</v>
      </c>
      <c r="G379" s="31">
        <f>IF(ISNUMBER('Неочищенные данные'!F403), 'Неочищенные данные'!F403 * 1000, SUBSTITUTE((SUBSTITUTE('Неочищенные данные'!F403, " ", "")), ",", ".") * 1000)</f>
        <v>0</v>
      </c>
      <c r="H379" s="31">
        <f>IF(ISNUMBER('Неочищенные данные'!G403), 'Неочищенные данные'!G403 * 1000, SUBSTITUTE((SUBSTITUTE('Неочищенные данные'!G403, " ", "")), ",", ".") * 1000)</f>
        <v>0</v>
      </c>
      <c r="I379" s="31">
        <f>IF(ISNUMBER('Неочищенные данные'!H403), 'Неочищенные данные'!H403 * 1000, SUBSTITUTE((SUBSTITUTE('Неочищенные данные'!H403, " ", "")), ",", ".") * 1000)</f>
        <v>0</v>
      </c>
      <c r="J379" s="31">
        <f>IF(ISNUMBER('Неочищенные данные'!I403), 'Неочищенные данные'!I403 * 1000, SUBSTITUTE((SUBSTITUTE('Неочищенные данные'!I403, " ", "")), ",", ".") * 1000)</f>
        <v>0</v>
      </c>
      <c r="K379" s="31">
        <f>IF(ISNUMBER('Неочищенные данные'!J403), 'Неочищенные данные'!J403 * 1000, SUBSTITUTE((SUBSTITUTE('Неочищенные данные'!J403, " ", "")), ",", ".") * 1000)</f>
        <v>0</v>
      </c>
      <c r="L379" s="31">
        <f>IF(ISNUMBER('Неочищенные данные'!K403), 'Неочищенные данные'!K403 * 1000, SUBSTITUTE((SUBSTITUTE('Неочищенные данные'!K403, " ", "")), ",", ".") * 1000)</f>
        <v>0</v>
      </c>
      <c r="M379" s="31">
        <f>IF(ISNUMBER('Неочищенные данные'!L403), 'Неочищенные данные'!L403 * 1000, SUBSTITUTE((SUBSTITUTE('Неочищенные данные'!L403, " ", "")), ",", ".") * 1000)</f>
        <v>0</v>
      </c>
      <c r="N379" s="31">
        <f>IF(ISNUMBER('Неочищенные данные'!M403), 'Неочищенные данные'!M403 * 1000, SUBSTITUTE((SUBSTITUTE('Неочищенные данные'!M403, " ", "")), ",", ".") * 1000)</f>
        <v>0</v>
      </c>
      <c r="O379" s="31">
        <f>IF(ISNUMBER('Неочищенные данные'!N403), 'Неочищенные данные'!N403 * 1000, SUBSTITUTE((SUBSTITUTE('Неочищенные данные'!N403, " ", "")), ",", ".") * 1000)</f>
        <v>0</v>
      </c>
    </row>
    <row r="380" ht="15.75" hidden="1" customHeight="1">
      <c r="A380" s="29" t="s">
        <v>279</v>
      </c>
      <c r="B380" s="45">
        <v>39768.0</v>
      </c>
      <c r="C380" s="29" t="s">
        <v>69</v>
      </c>
      <c r="D380" s="29"/>
      <c r="E380" s="31">
        <f>IF(ISNUMBER('Неочищенные данные'!D404), 'Неочищенные данные'!D404 * 1000, SUBSTITUTE((SUBSTITUTE('Неочищенные данные'!D404, " ", "")), ",", ".") * 1000)</f>
        <v>0</v>
      </c>
      <c r="F380" s="31">
        <f>IF(ISNUMBER('Неочищенные данные'!E404), 'Неочищенные данные'!E404 * 1000, SUBSTITUTE((SUBSTITUTE('Неочищенные данные'!E404, " ", "")), ",", ".") * 1000)</f>
        <v>0</v>
      </c>
      <c r="G380" s="31">
        <f>IF(ISNUMBER('Неочищенные данные'!F404), 'Неочищенные данные'!F404 * 1000, SUBSTITUTE((SUBSTITUTE('Неочищенные данные'!F404, " ", "")), ",", ".") * 1000)</f>
        <v>0</v>
      </c>
      <c r="H380" s="31">
        <f>IF(ISNUMBER('Неочищенные данные'!G404), 'Неочищенные данные'!G404 * 1000, SUBSTITUTE((SUBSTITUTE('Неочищенные данные'!G404, " ", "")), ",", ".") * 1000)</f>
        <v>0</v>
      </c>
      <c r="I380" s="31">
        <f>IF(ISNUMBER('Неочищенные данные'!H404), 'Неочищенные данные'!H404 * 1000, SUBSTITUTE((SUBSTITUTE('Неочищенные данные'!H404, " ", "")), ",", ".") * 1000)</f>
        <v>0</v>
      </c>
      <c r="J380" s="31">
        <f>IF(ISNUMBER('Неочищенные данные'!I404), 'Неочищенные данные'!I404 * 1000, SUBSTITUTE((SUBSTITUTE('Неочищенные данные'!I404, " ", "")), ",", ".") * 1000)</f>
        <v>0</v>
      </c>
      <c r="K380" s="31">
        <f>IF(ISNUMBER('Неочищенные данные'!J404), 'Неочищенные данные'!J404 * 1000, SUBSTITUTE((SUBSTITUTE('Неочищенные данные'!J404, " ", "")), ",", ".") * 1000)</f>
        <v>0</v>
      </c>
      <c r="L380" s="31">
        <f>IF(ISNUMBER('Неочищенные данные'!K404), 'Неочищенные данные'!K404 * 1000, SUBSTITUTE((SUBSTITUTE('Неочищенные данные'!K404, " ", "")), ",", ".") * 1000)</f>
        <v>0</v>
      </c>
      <c r="M380" s="31">
        <f>IF(ISNUMBER('Неочищенные данные'!L404), 'Неочищенные данные'!L404 * 1000, SUBSTITUTE((SUBSTITUTE('Неочищенные данные'!L404, " ", "")), ",", ".") * 1000)</f>
        <v>0</v>
      </c>
      <c r="N380" s="31">
        <f>IF(ISNUMBER('Неочищенные данные'!M404), 'Неочищенные данные'!M404 * 1000, SUBSTITUTE((SUBSTITUTE('Неочищенные данные'!M404, " ", "")), ",", ".") * 1000)</f>
        <v>0</v>
      </c>
      <c r="O380" s="31">
        <f>IF(ISNUMBER('Неочищенные данные'!N404), 'Неочищенные данные'!N404 * 1000, SUBSTITUTE((SUBSTITUTE('Неочищенные данные'!N404, " ", "")), ",", ".") * 1000)</f>
        <v>0</v>
      </c>
    </row>
    <row r="381" ht="15.75" hidden="1" customHeight="1">
      <c r="A381" s="29" t="s">
        <v>280</v>
      </c>
      <c r="B381" s="44">
        <v>42159.0</v>
      </c>
      <c r="C381" s="29" t="s">
        <v>240</v>
      </c>
      <c r="D381" s="29"/>
      <c r="E381" s="31">
        <f>IF(ISNUMBER('Неочищенные данные'!D405), 'Неочищенные данные'!D405 * 1000, SUBSTITUTE((SUBSTITUTE('Неочищенные данные'!D405, " ", "")), ",", ".") * 1000)</f>
        <v>0</v>
      </c>
      <c r="F381" s="31">
        <f>IF(ISNUMBER('Неочищенные данные'!E405), 'Неочищенные данные'!E405 * 1000, SUBSTITUTE((SUBSTITUTE('Неочищенные данные'!E405, " ", "")), ",", ".") * 1000)</f>
        <v>0</v>
      </c>
      <c r="G381" s="31">
        <f>IF(ISNUMBER('Неочищенные данные'!F405), 'Неочищенные данные'!F405 * 1000, SUBSTITUTE((SUBSTITUTE('Неочищенные данные'!F405, " ", "")), ",", ".") * 1000)</f>
        <v>0</v>
      </c>
      <c r="H381" s="31">
        <f>IF(ISNUMBER('Неочищенные данные'!G405), 'Неочищенные данные'!G405 * 1000, SUBSTITUTE((SUBSTITUTE('Неочищенные данные'!G405, " ", "")), ",", ".") * 1000)</f>
        <v>0</v>
      </c>
      <c r="I381" s="31">
        <f>IF(ISNUMBER('Неочищенные данные'!H405), 'Неочищенные данные'!H405 * 1000, SUBSTITUTE((SUBSTITUTE('Неочищенные данные'!H405, " ", "")), ",", ".") * 1000)</f>
        <v>0</v>
      </c>
      <c r="J381" s="31">
        <f>IF(ISNUMBER('Неочищенные данные'!I405), 'Неочищенные данные'!I405 * 1000, SUBSTITUTE((SUBSTITUTE('Неочищенные данные'!I405, " ", "")), ",", ".") * 1000)</f>
        <v>0</v>
      </c>
      <c r="K381" s="31">
        <f>IF(ISNUMBER('Неочищенные данные'!J405), 'Неочищенные данные'!J405 * 1000, SUBSTITUTE((SUBSTITUTE('Неочищенные данные'!J405, " ", "")), ",", ".") * 1000)</f>
        <v>0</v>
      </c>
      <c r="L381" s="31">
        <f>IF(ISNUMBER('Неочищенные данные'!K405), 'Неочищенные данные'!K405 * 1000, SUBSTITUTE((SUBSTITUTE('Неочищенные данные'!K405, " ", "")), ",", ".") * 1000)</f>
        <v>0</v>
      </c>
      <c r="M381" s="31">
        <f>IF(ISNUMBER('Неочищенные данные'!L405), 'Неочищенные данные'!L405 * 1000, SUBSTITUTE((SUBSTITUTE('Неочищенные данные'!L405, " ", "")), ",", ".") * 1000)</f>
        <v>0</v>
      </c>
      <c r="N381" s="31">
        <f>IF(ISNUMBER('Неочищенные данные'!M405), 'Неочищенные данные'!M405 * 1000, SUBSTITUTE((SUBSTITUTE('Неочищенные данные'!M405, " ", "")), ",", ".") * 1000)</f>
        <v>0</v>
      </c>
      <c r="O381" s="31">
        <f>IF(ISNUMBER('Неочищенные данные'!N405), 'Неочищенные данные'!N405 * 1000, SUBSTITUTE((SUBSTITUTE('Неочищенные данные'!N405, " ", "")), ",", ".") * 1000)</f>
        <v>0</v>
      </c>
    </row>
    <row r="382" ht="15.75" hidden="1" customHeight="1">
      <c r="A382" s="29" t="s">
        <v>280</v>
      </c>
      <c r="B382" s="44">
        <v>42159.0</v>
      </c>
      <c r="C382" s="29" t="s">
        <v>36</v>
      </c>
      <c r="D382" s="29"/>
      <c r="E382" s="31">
        <f>IF(ISNUMBER('Неочищенные данные'!D406), 'Неочищенные данные'!D406 * 1000, SUBSTITUTE((SUBSTITUTE('Неочищенные данные'!D406, " ", "")), ",", ".") * 1000)</f>
        <v>0</v>
      </c>
      <c r="F382" s="31">
        <f>IF(ISNUMBER('Неочищенные данные'!E406), 'Неочищенные данные'!E406 * 1000, SUBSTITUTE((SUBSTITUTE('Неочищенные данные'!E406, " ", "")), ",", ".") * 1000)</f>
        <v>0</v>
      </c>
      <c r="G382" s="31">
        <f>IF(ISNUMBER('Неочищенные данные'!F406), 'Неочищенные данные'!F406 * 1000, SUBSTITUTE((SUBSTITUTE('Неочищенные данные'!F406, " ", "")), ",", ".") * 1000)</f>
        <v>0</v>
      </c>
      <c r="H382" s="31">
        <f>IF(ISNUMBER('Неочищенные данные'!G406), 'Неочищенные данные'!G406 * 1000, SUBSTITUTE((SUBSTITUTE('Неочищенные данные'!G406, " ", "")), ",", ".") * 1000)</f>
        <v>0</v>
      </c>
      <c r="I382" s="31">
        <f>IF(ISNUMBER('Неочищенные данные'!H406), 'Неочищенные данные'!H406 * 1000, SUBSTITUTE((SUBSTITUTE('Неочищенные данные'!H406, " ", "")), ",", ".") * 1000)</f>
        <v>0</v>
      </c>
      <c r="J382" s="31">
        <f>IF(ISNUMBER('Неочищенные данные'!I406), 'Неочищенные данные'!I406 * 1000, SUBSTITUTE((SUBSTITUTE('Неочищенные данные'!I406, " ", "")), ",", ".") * 1000)</f>
        <v>0</v>
      </c>
      <c r="K382" s="31">
        <f>IF(ISNUMBER('Неочищенные данные'!J406), 'Неочищенные данные'!J406 * 1000, SUBSTITUTE((SUBSTITUTE('Неочищенные данные'!J406, " ", "")), ",", ".") * 1000)</f>
        <v>0</v>
      </c>
      <c r="L382" s="31">
        <f>IF(ISNUMBER('Неочищенные данные'!K406), 'Неочищенные данные'!K406 * 1000, SUBSTITUTE((SUBSTITUTE('Неочищенные данные'!K406, " ", "")), ",", ".") * 1000)</f>
        <v>0</v>
      </c>
      <c r="M382" s="31">
        <f>IF(ISNUMBER('Неочищенные данные'!L406), 'Неочищенные данные'!L406 * 1000, SUBSTITUTE((SUBSTITUTE('Неочищенные данные'!L406, " ", "")), ",", ".") * 1000)</f>
        <v>0</v>
      </c>
      <c r="N382" s="31">
        <f>IF(ISNUMBER('Неочищенные данные'!M406), 'Неочищенные данные'!M406 * 1000, SUBSTITUTE((SUBSTITUTE('Неочищенные данные'!M406, " ", "")), ",", ".") * 1000)</f>
        <v>0</v>
      </c>
      <c r="O382" s="31">
        <f>IF(ISNUMBER('Неочищенные данные'!N406), 'Неочищенные данные'!N406 * 1000, SUBSTITUTE((SUBSTITUTE('Неочищенные данные'!N406, " ", "")), ",", ".") * 1000)</f>
        <v>0</v>
      </c>
    </row>
    <row r="383" ht="15.75" hidden="1" customHeight="1">
      <c r="A383" s="29" t="s">
        <v>280</v>
      </c>
      <c r="B383" s="44">
        <v>41710.0</v>
      </c>
      <c r="C383" s="29" t="s">
        <v>36</v>
      </c>
      <c r="D383" s="29"/>
      <c r="E383" s="31">
        <f>IF(ISNUMBER('Неочищенные данные'!D407), 'Неочищенные данные'!D407 * 1000, SUBSTITUTE((SUBSTITUTE('Неочищенные данные'!D407, " ", "")), ",", ".") * 1000)</f>
        <v>0</v>
      </c>
      <c r="F383" s="31">
        <f>IF(ISNUMBER('Неочищенные данные'!E407), 'Неочищенные данные'!E407 * 1000, SUBSTITUTE((SUBSTITUTE('Неочищенные данные'!E407, " ", "")), ",", ".") * 1000)</f>
        <v>0</v>
      </c>
      <c r="G383" s="31">
        <f>IF(ISNUMBER('Неочищенные данные'!F407), 'Неочищенные данные'!F407 * 1000, SUBSTITUTE((SUBSTITUTE('Неочищенные данные'!F407, " ", "")), ",", ".") * 1000)</f>
        <v>0</v>
      </c>
      <c r="H383" s="31">
        <f>IF(ISNUMBER('Неочищенные данные'!G407), 'Неочищенные данные'!G407 * 1000, SUBSTITUTE((SUBSTITUTE('Неочищенные данные'!G407, " ", "")), ",", ".") * 1000)</f>
        <v>0</v>
      </c>
      <c r="I383" s="31">
        <f>IF(ISNUMBER('Неочищенные данные'!H407), 'Неочищенные данные'!H407 * 1000, SUBSTITUTE((SUBSTITUTE('Неочищенные данные'!H407, " ", "")), ",", ".") * 1000)</f>
        <v>0</v>
      </c>
      <c r="J383" s="31">
        <f>IF(ISNUMBER('Неочищенные данные'!I407), 'Неочищенные данные'!I407 * 1000, SUBSTITUTE((SUBSTITUTE('Неочищенные данные'!I407, " ", "")), ",", ".") * 1000)</f>
        <v>0</v>
      </c>
      <c r="K383" s="31">
        <f>IF(ISNUMBER('Неочищенные данные'!J407), 'Неочищенные данные'!J407 * 1000, SUBSTITUTE((SUBSTITUTE('Неочищенные данные'!J407, " ", "")), ",", ".") * 1000)</f>
        <v>0</v>
      </c>
      <c r="L383" s="31">
        <f>IF(ISNUMBER('Неочищенные данные'!K407), 'Неочищенные данные'!K407 * 1000, SUBSTITUTE((SUBSTITUTE('Неочищенные данные'!K407, " ", "")), ",", ".") * 1000)</f>
        <v>0</v>
      </c>
      <c r="M383" s="31">
        <f>IF(ISNUMBER('Неочищенные данные'!L407), 'Неочищенные данные'!L407 * 1000, SUBSTITUTE((SUBSTITUTE('Неочищенные данные'!L407, " ", "")), ",", ".") * 1000)</f>
        <v>0</v>
      </c>
      <c r="N383" s="31">
        <f>IF(ISNUMBER('Неочищенные данные'!M407), 'Неочищенные данные'!M407 * 1000, SUBSTITUTE((SUBSTITUTE('Неочищенные данные'!M407, " ", "")), ",", ".") * 1000)</f>
        <v>0</v>
      </c>
      <c r="O383" s="31">
        <f>IF(ISNUMBER('Неочищенные данные'!N407), 'Неочищенные данные'!N407 * 1000, SUBSTITUTE((SUBSTITUTE('Неочищенные данные'!N407, " ", "")), ",", ".") * 1000)</f>
        <v>0</v>
      </c>
    </row>
    <row r="384" ht="15.75" hidden="1" customHeight="1">
      <c r="A384" s="29" t="s">
        <v>280</v>
      </c>
      <c r="B384" s="45">
        <v>41226.0</v>
      </c>
      <c r="C384" s="29" t="s">
        <v>36</v>
      </c>
      <c r="D384" s="29"/>
      <c r="E384" s="31">
        <f>IF(ISNUMBER('Неочищенные данные'!D408), 'Неочищенные данные'!D408 * 1000, SUBSTITUTE((SUBSTITUTE('Неочищенные данные'!D408, " ", "")), ",", ".") * 1000)</f>
        <v>0</v>
      </c>
      <c r="F384" s="31">
        <f>IF(ISNUMBER('Неочищенные данные'!E408), 'Неочищенные данные'!E408 * 1000, SUBSTITUTE((SUBSTITUTE('Неочищенные данные'!E408, " ", "")), ",", ".") * 1000)</f>
        <v>0</v>
      </c>
      <c r="G384" s="31">
        <f>IF(ISNUMBER('Неочищенные данные'!F408), 'Неочищенные данные'!F408 * 1000, SUBSTITUTE((SUBSTITUTE('Неочищенные данные'!F408, " ", "")), ",", ".") * 1000)</f>
        <v>0</v>
      </c>
      <c r="H384" s="31">
        <f>IF(ISNUMBER('Неочищенные данные'!G408), 'Неочищенные данные'!G408 * 1000, SUBSTITUTE((SUBSTITUTE('Неочищенные данные'!G408, " ", "")), ",", ".") * 1000)</f>
        <v>0</v>
      </c>
      <c r="I384" s="31">
        <f>IF(ISNUMBER('Неочищенные данные'!H408), 'Неочищенные данные'!H408 * 1000, SUBSTITUTE((SUBSTITUTE('Неочищенные данные'!H408, " ", "")), ",", ".") * 1000)</f>
        <v>0</v>
      </c>
      <c r="J384" s="31">
        <f>IF(ISNUMBER('Неочищенные данные'!I408), 'Неочищенные данные'!I408 * 1000, SUBSTITUTE((SUBSTITUTE('Неочищенные данные'!I408, " ", "")), ",", ".") * 1000)</f>
        <v>0</v>
      </c>
      <c r="K384" s="31">
        <f>IF(ISNUMBER('Неочищенные данные'!J408), 'Неочищенные данные'!J408 * 1000, SUBSTITUTE((SUBSTITUTE('Неочищенные данные'!J408, " ", "")), ",", ".") * 1000)</f>
        <v>0</v>
      </c>
      <c r="L384" s="31">
        <f>IF(ISNUMBER('Неочищенные данные'!K408), 'Неочищенные данные'!K408 * 1000, SUBSTITUTE((SUBSTITUTE('Неочищенные данные'!K408, " ", "")), ",", ".") * 1000)</f>
        <v>0</v>
      </c>
      <c r="M384" s="31">
        <f>IF(ISNUMBER('Неочищенные данные'!L408), 'Неочищенные данные'!L408 * 1000, SUBSTITUTE((SUBSTITUTE('Неочищенные данные'!L408, " ", "")), ",", ".") * 1000)</f>
        <v>0</v>
      </c>
      <c r="N384" s="31">
        <f>IF(ISNUMBER('Неочищенные данные'!M408), 'Неочищенные данные'!M408 * 1000, SUBSTITUTE((SUBSTITUTE('Неочищенные данные'!M408, " ", "")), ",", ".") * 1000)</f>
        <v>0</v>
      </c>
      <c r="O384" s="31">
        <f>IF(ISNUMBER('Неочищенные данные'!N408), 'Неочищенные данные'!N408 * 1000, SUBSTITUTE((SUBSTITUTE('Неочищенные данные'!N408, " ", "")), ",", ".") * 1000)</f>
        <v>0</v>
      </c>
    </row>
    <row r="385" ht="15.75" hidden="1" customHeight="1">
      <c r="A385" s="29" t="s">
        <v>280</v>
      </c>
      <c r="B385" s="45">
        <v>40843.0</v>
      </c>
      <c r="C385" s="29" t="s">
        <v>36</v>
      </c>
      <c r="D385" s="29"/>
      <c r="E385" s="31">
        <f>IF(ISNUMBER('Неочищенные данные'!D409), 'Неочищенные данные'!D409 * 1000, SUBSTITUTE((SUBSTITUTE('Неочищенные данные'!D409, " ", "")), ",", ".") * 1000)</f>
        <v>0</v>
      </c>
      <c r="F385" s="31">
        <f>IF(ISNUMBER('Неочищенные данные'!E409), 'Неочищенные данные'!E409 * 1000, SUBSTITUTE((SUBSTITUTE('Неочищенные данные'!E409, " ", "")), ",", ".") * 1000)</f>
        <v>0</v>
      </c>
      <c r="G385" s="31">
        <f>IF(ISNUMBER('Неочищенные данные'!F409), 'Неочищенные данные'!F409 * 1000, SUBSTITUTE((SUBSTITUTE('Неочищенные данные'!F409, " ", "")), ",", ".") * 1000)</f>
        <v>0</v>
      </c>
      <c r="H385" s="31">
        <f>IF(ISNUMBER('Неочищенные данные'!G409), 'Неочищенные данные'!G409 * 1000, SUBSTITUTE((SUBSTITUTE('Неочищенные данные'!G409, " ", "")), ",", ".") * 1000)</f>
        <v>0</v>
      </c>
      <c r="I385" s="31">
        <f>IF(ISNUMBER('Неочищенные данные'!H409), 'Неочищенные данные'!H409 * 1000, SUBSTITUTE((SUBSTITUTE('Неочищенные данные'!H409, " ", "")), ",", ".") * 1000)</f>
        <v>0</v>
      </c>
      <c r="J385" s="31">
        <f>IF(ISNUMBER('Неочищенные данные'!I409), 'Неочищенные данные'!I409 * 1000, SUBSTITUTE((SUBSTITUTE('Неочищенные данные'!I409, " ", "")), ",", ".") * 1000)</f>
        <v>0</v>
      </c>
      <c r="K385" s="31">
        <f>IF(ISNUMBER('Неочищенные данные'!J409), 'Неочищенные данные'!J409 * 1000, SUBSTITUTE((SUBSTITUTE('Неочищенные данные'!J409, " ", "")), ",", ".") * 1000)</f>
        <v>0</v>
      </c>
      <c r="L385" s="31">
        <f>IF(ISNUMBER('Неочищенные данные'!K409), 'Неочищенные данные'!K409 * 1000, SUBSTITUTE((SUBSTITUTE('Неочищенные данные'!K409, " ", "")), ",", ".") * 1000)</f>
        <v>0</v>
      </c>
      <c r="M385" s="31">
        <f>IF(ISNUMBER('Неочищенные данные'!L409), 'Неочищенные данные'!L409 * 1000, SUBSTITUTE((SUBSTITUTE('Неочищенные данные'!L409, " ", "")), ",", ".") * 1000)</f>
        <v>0</v>
      </c>
      <c r="N385" s="31">
        <f>IF(ISNUMBER('Неочищенные данные'!M409), 'Неочищенные данные'!M409 * 1000, SUBSTITUTE((SUBSTITUTE('Неочищенные данные'!M409, " ", "")), ",", ".") * 1000)</f>
        <v>0</v>
      </c>
      <c r="O385" s="31">
        <f>IF(ISNUMBER('Неочищенные данные'!N409), 'Неочищенные данные'!N409 * 1000, SUBSTITUTE((SUBSTITUTE('Неочищенные данные'!N409, " ", "")), ",", ".") * 1000)</f>
        <v>0</v>
      </c>
    </row>
    <row r="386" ht="15.75" hidden="1" customHeight="1">
      <c r="A386" s="29" t="s">
        <v>280</v>
      </c>
      <c r="B386" s="45">
        <v>40834.0</v>
      </c>
      <c r="C386" s="29" t="s">
        <v>36</v>
      </c>
      <c r="D386" s="29"/>
      <c r="E386" s="31">
        <f>IF(ISNUMBER('Неочищенные данные'!D410), 'Неочищенные данные'!D410 * 1000, SUBSTITUTE((SUBSTITUTE('Неочищенные данные'!D410, " ", "")), ",", ".") * 1000)</f>
        <v>0</v>
      </c>
      <c r="F386" s="31">
        <f>IF(ISNUMBER('Неочищенные данные'!E410), 'Неочищенные данные'!E410 * 1000, SUBSTITUTE((SUBSTITUTE('Неочищенные данные'!E410, " ", "")), ",", ".") * 1000)</f>
        <v>0</v>
      </c>
      <c r="G386" s="31">
        <f>IF(ISNUMBER('Неочищенные данные'!F410), 'Неочищенные данные'!F410 * 1000, SUBSTITUTE((SUBSTITUTE('Неочищенные данные'!F410, " ", "")), ",", ".") * 1000)</f>
        <v>0</v>
      </c>
      <c r="H386" s="31">
        <f>IF(ISNUMBER('Неочищенные данные'!G410), 'Неочищенные данные'!G410 * 1000, SUBSTITUTE((SUBSTITUTE('Неочищенные данные'!G410, " ", "")), ",", ".") * 1000)</f>
        <v>0</v>
      </c>
      <c r="I386" s="31">
        <f>IF(ISNUMBER('Неочищенные данные'!H410), 'Неочищенные данные'!H410 * 1000, SUBSTITUTE((SUBSTITUTE('Неочищенные данные'!H410, " ", "")), ",", ".") * 1000)</f>
        <v>0</v>
      </c>
      <c r="J386" s="31">
        <f>IF(ISNUMBER('Неочищенные данные'!I410), 'Неочищенные данные'!I410 * 1000, SUBSTITUTE((SUBSTITUTE('Неочищенные данные'!I410, " ", "")), ",", ".") * 1000)</f>
        <v>0</v>
      </c>
      <c r="K386" s="31">
        <f>IF(ISNUMBER('Неочищенные данные'!J410), 'Неочищенные данные'!J410 * 1000, SUBSTITUTE((SUBSTITUTE('Неочищенные данные'!J410, " ", "")), ",", ".") * 1000)</f>
        <v>0</v>
      </c>
      <c r="L386" s="31">
        <f>IF(ISNUMBER('Неочищенные данные'!K410), 'Неочищенные данные'!K410 * 1000, SUBSTITUTE((SUBSTITUTE('Неочищенные данные'!K410, " ", "")), ",", ".") * 1000)</f>
        <v>0</v>
      </c>
      <c r="M386" s="31">
        <f>IF(ISNUMBER('Неочищенные данные'!L410), 'Неочищенные данные'!L410 * 1000, SUBSTITUTE((SUBSTITUTE('Неочищенные данные'!L410, " ", "")), ",", ".") * 1000)</f>
        <v>0</v>
      </c>
      <c r="N386" s="31">
        <f>IF(ISNUMBER('Неочищенные данные'!M410), 'Неочищенные данные'!M410 * 1000, SUBSTITUTE((SUBSTITUTE('Неочищенные данные'!M410, " ", "")), ",", ".") * 1000)</f>
        <v>0</v>
      </c>
      <c r="O386" s="31">
        <f>IF(ISNUMBER('Неочищенные данные'!N410), 'Неочищенные данные'!N410 * 1000, SUBSTITUTE((SUBSTITUTE('Неочищенные данные'!N410, " ", "")), ",", ".") * 1000)</f>
        <v>0</v>
      </c>
    </row>
    <row r="387" ht="15.75" hidden="1" customHeight="1">
      <c r="A387" s="29" t="s">
        <v>280</v>
      </c>
      <c r="B387" s="44">
        <v>40763.0</v>
      </c>
      <c r="C387" s="29" t="s">
        <v>36</v>
      </c>
      <c r="D387" s="29"/>
      <c r="E387" s="31">
        <f>IF(ISNUMBER('Неочищенные данные'!D411), 'Неочищенные данные'!D411 * 1000, SUBSTITUTE((SUBSTITUTE('Неочищенные данные'!D411, " ", "")), ",", ".") * 1000)</f>
        <v>0</v>
      </c>
      <c r="F387" s="31">
        <f>IF(ISNUMBER('Неочищенные данные'!E411), 'Неочищенные данные'!E411 * 1000, SUBSTITUTE((SUBSTITUTE('Неочищенные данные'!E411, " ", "")), ",", ".") * 1000)</f>
        <v>0</v>
      </c>
      <c r="G387" s="31">
        <f>IF(ISNUMBER('Неочищенные данные'!F411), 'Неочищенные данные'!F411 * 1000, SUBSTITUTE((SUBSTITUTE('Неочищенные данные'!F411, " ", "")), ",", ".") * 1000)</f>
        <v>0</v>
      </c>
      <c r="H387" s="31">
        <f>IF(ISNUMBER('Неочищенные данные'!G411), 'Неочищенные данные'!G411 * 1000, SUBSTITUTE((SUBSTITUTE('Неочищенные данные'!G411, " ", "")), ",", ".") * 1000)</f>
        <v>0</v>
      </c>
      <c r="I387" s="31">
        <f>IF(ISNUMBER('Неочищенные данные'!H411), 'Неочищенные данные'!H411 * 1000, SUBSTITUTE((SUBSTITUTE('Неочищенные данные'!H411, " ", "")), ",", ".") * 1000)</f>
        <v>0</v>
      </c>
      <c r="J387" s="31">
        <f>IF(ISNUMBER('Неочищенные данные'!I411), 'Неочищенные данные'!I411 * 1000, SUBSTITUTE((SUBSTITUTE('Неочищенные данные'!I411, " ", "")), ",", ".") * 1000)</f>
        <v>0</v>
      </c>
      <c r="K387" s="31">
        <f>IF(ISNUMBER('Неочищенные данные'!J411), 'Неочищенные данные'!J411 * 1000, SUBSTITUTE((SUBSTITUTE('Неочищенные данные'!J411, " ", "")), ",", ".") * 1000)</f>
        <v>0</v>
      </c>
      <c r="L387" s="31">
        <f>IF(ISNUMBER('Неочищенные данные'!K411), 'Неочищенные данные'!K411 * 1000, SUBSTITUTE((SUBSTITUTE('Неочищенные данные'!K411, " ", "")), ",", ".") * 1000)</f>
        <v>0</v>
      </c>
      <c r="M387" s="31">
        <f>IF(ISNUMBER('Неочищенные данные'!L411), 'Неочищенные данные'!L411 * 1000, SUBSTITUTE((SUBSTITUTE('Неочищенные данные'!L411, " ", "")), ",", ".") * 1000)</f>
        <v>0</v>
      </c>
      <c r="N387" s="31">
        <f>IF(ISNUMBER('Неочищенные данные'!M411), 'Неочищенные данные'!M411 * 1000, SUBSTITUTE((SUBSTITUTE('Неочищенные данные'!M411, " ", "")), ",", ".") * 1000)</f>
        <v>0</v>
      </c>
      <c r="O387" s="31">
        <f>IF(ISNUMBER('Неочищенные данные'!N411), 'Неочищенные данные'!N411 * 1000, SUBSTITUTE((SUBSTITUTE('Неочищенные данные'!N411, " ", "")), ",", ".") * 1000)</f>
        <v>0</v>
      </c>
    </row>
    <row r="388" ht="15.75" hidden="1" customHeight="1">
      <c r="A388" s="29" t="s">
        <v>280</v>
      </c>
      <c r="B388" s="44">
        <v>40252.0</v>
      </c>
      <c r="C388" s="29" t="s">
        <v>36</v>
      </c>
      <c r="D388" s="29"/>
      <c r="E388" s="31">
        <f>IF(ISNUMBER('Неочищенные данные'!D412), 'Неочищенные данные'!D412 * 1000, SUBSTITUTE((SUBSTITUTE('Неочищенные данные'!D412, " ", "")), ",", ".") * 1000)</f>
        <v>0</v>
      </c>
      <c r="F388" s="31">
        <f>IF(ISNUMBER('Неочищенные данные'!E412), 'Неочищенные данные'!E412 * 1000, SUBSTITUTE((SUBSTITUTE('Неочищенные данные'!E412, " ", "")), ",", ".") * 1000)</f>
        <v>0</v>
      </c>
      <c r="G388" s="31">
        <f>IF(ISNUMBER('Неочищенные данные'!F412), 'Неочищенные данные'!F412 * 1000, SUBSTITUTE((SUBSTITUTE('Неочищенные данные'!F412, " ", "")), ",", ".") * 1000)</f>
        <v>0</v>
      </c>
      <c r="H388" s="31">
        <f>IF(ISNUMBER('Неочищенные данные'!G412), 'Неочищенные данные'!G412 * 1000, SUBSTITUTE((SUBSTITUTE('Неочищенные данные'!G412, " ", "")), ",", ".") * 1000)</f>
        <v>0</v>
      </c>
      <c r="I388" s="31">
        <f>IF(ISNUMBER('Неочищенные данные'!H412), 'Неочищенные данные'!H412 * 1000, SUBSTITUTE((SUBSTITUTE('Неочищенные данные'!H412, " ", "")), ",", ".") * 1000)</f>
        <v>0</v>
      </c>
      <c r="J388" s="31">
        <f>IF(ISNUMBER('Неочищенные данные'!I412), 'Неочищенные данные'!I412 * 1000, SUBSTITUTE((SUBSTITUTE('Неочищенные данные'!I412, " ", "")), ",", ".") * 1000)</f>
        <v>0</v>
      </c>
      <c r="K388" s="31">
        <f>IF(ISNUMBER('Неочищенные данные'!J412), 'Неочищенные данные'!J412 * 1000, SUBSTITUTE((SUBSTITUTE('Неочищенные данные'!J412, " ", "")), ",", ".") * 1000)</f>
        <v>0</v>
      </c>
      <c r="L388" s="31">
        <f>IF(ISNUMBER('Неочищенные данные'!K412), 'Неочищенные данные'!K412 * 1000, SUBSTITUTE((SUBSTITUTE('Неочищенные данные'!K412, " ", "")), ",", ".") * 1000)</f>
        <v>0</v>
      </c>
      <c r="M388" s="31">
        <f>IF(ISNUMBER('Неочищенные данные'!L412), 'Неочищенные данные'!L412 * 1000, SUBSTITUTE((SUBSTITUTE('Неочищенные данные'!L412, " ", "")), ",", ".") * 1000)</f>
        <v>0</v>
      </c>
      <c r="N388" s="31">
        <f>IF(ISNUMBER('Неочищенные данные'!M412), 'Неочищенные данные'!M412 * 1000, SUBSTITUTE((SUBSTITUTE('Неочищенные данные'!M412, " ", "")), ",", ".") * 1000)</f>
        <v>0</v>
      </c>
      <c r="O388" s="31">
        <f>IF(ISNUMBER('Неочищенные данные'!N412), 'Неочищенные данные'!N412 * 1000, SUBSTITUTE((SUBSTITUTE('Неочищенные данные'!N412, " ", "")), ",", ".") * 1000)</f>
        <v>0</v>
      </c>
    </row>
    <row r="389" ht="15.75" hidden="1" customHeight="1">
      <c r="A389" s="29" t="s">
        <v>280</v>
      </c>
      <c r="B389" s="45">
        <v>39768.0</v>
      </c>
      <c r="C389" s="29" t="s">
        <v>36</v>
      </c>
      <c r="D389" s="29"/>
      <c r="E389" s="31">
        <f>IF(ISNUMBER('Неочищенные данные'!D413), 'Неочищенные данные'!D413 * 1000, SUBSTITUTE((SUBSTITUTE('Неочищенные данные'!D413, " ", "")), ",", ".") * 1000)</f>
        <v>0</v>
      </c>
      <c r="F389" s="31">
        <f>IF(ISNUMBER('Неочищенные данные'!E413), 'Неочищенные данные'!E413 * 1000, SUBSTITUTE((SUBSTITUTE('Неочищенные данные'!E413, " ", "")), ",", ".") * 1000)</f>
        <v>0</v>
      </c>
      <c r="G389" s="31">
        <f>IF(ISNUMBER('Неочищенные данные'!F413), 'Неочищенные данные'!F413 * 1000, SUBSTITUTE((SUBSTITUTE('Неочищенные данные'!F413, " ", "")), ",", ".") * 1000)</f>
        <v>0</v>
      </c>
      <c r="H389" s="31">
        <f>IF(ISNUMBER('Неочищенные данные'!G413), 'Неочищенные данные'!G413 * 1000, SUBSTITUTE((SUBSTITUTE('Неочищенные данные'!G413, " ", "")), ",", ".") * 1000)</f>
        <v>0</v>
      </c>
      <c r="I389" s="31">
        <f>IF(ISNUMBER('Неочищенные данные'!H413), 'Неочищенные данные'!H413 * 1000, SUBSTITUTE((SUBSTITUTE('Неочищенные данные'!H413, " ", "")), ",", ".") * 1000)</f>
        <v>0</v>
      </c>
      <c r="J389" s="31">
        <f>IF(ISNUMBER('Неочищенные данные'!I413), 'Неочищенные данные'!I413 * 1000, SUBSTITUTE((SUBSTITUTE('Неочищенные данные'!I413, " ", "")), ",", ".") * 1000)</f>
        <v>0</v>
      </c>
      <c r="K389" s="31">
        <f>IF(ISNUMBER('Неочищенные данные'!J413), 'Неочищенные данные'!J413 * 1000, SUBSTITUTE((SUBSTITUTE('Неочищенные данные'!J413, " ", "")), ",", ".") * 1000)</f>
        <v>0</v>
      </c>
      <c r="L389" s="31">
        <f>IF(ISNUMBER('Неочищенные данные'!K413), 'Неочищенные данные'!K413 * 1000, SUBSTITUTE((SUBSTITUTE('Неочищенные данные'!K413, " ", "")), ",", ".") * 1000)</f>
        <v>0</v>
      </c>
      <c r="M389" s="31">
        <f>IF(ISNUMBER('Неочищенные данные'!L413), 'Неочищенные данные'!L413 * 1000, SUBSTITUTE((SUBSTITUTE('Неочищенные данные'!L413, " ", "")), ",", ".") * 1000)</f>
        <v>0</v>
      </c>
      <c r="N389" s="31">
        <f>IF(ISNUMBER('Неочищенные данные'!M413), 'Неочищенные данные'!M413 * 1000, SUBSTITUTE((SUBSTITUTE('Неочищенные данные'!M413, " ", "")), ",", ".") * 1000)</f>
        <v>0</v>
      </c>
      <c r="O389" s="31">
        <f>IF(ISNUMBER('Неочищенные данные'!N413), 'Неочищенные данные'!N413 * 1000, SUBSTITUTE((SUBSTITUTE('Неочищенные данные'!N413, " ", "")), ",", ".") * 1000)</f>
        <v>0</v>
      </c>
    </row>
    <row r="390" ht="15.75" hidden="1" customHeight="1">
      <c r="A390" s="29" t="s">
        <v>281</v>
      </c>
      <c r="B390" s="44">
        <v>40329.0</v>
      </c>
      <c r="C390" s="29" t="s">
        <v>240</v>
      </c>
      <c r="D390" s="29"/>
      <c r="E390" s="31">
        <f>IF(ISNUMBER('Неочищенные данные'!D414), 'Неочищенные данные'!D414 * 1000, SUBSTITUTE((SUBSTITUTE('Неочищенные данные'!D414, " ", "")), ",", ".") * 1000)</f>
        <v>0</v>
      </c>
      <c r="F390" s="31">
        <f>IF(ISNUMBER('Неочищенные данные'!E414), 'Неочищенные данные'!E414 * 1000, SUBSTITUTE((SUBSTITUTE('Неочищенные данные'!E414, " ", "")), ",", ".") * 1000)</f>
        <v>0</v>
      </c>
      <c r="G390" s="31">
        <f>IF(ISNUMBER('Неочищенные данные'!F414), 'Неочищенные данные'!F414 * 1000, SUBSTITUTE((SUBSTITUTE('Неочищенные данные'!F414, " ", "")), ",", ".") * 1000)</f>
        <v>0</v>
      </c>
      <c r="H390" s="31">
        <f>IF(ISNUMBER('Неочищенные данные'!G414), 'Неочищенные данные'!G414 * 1000, SUBSTITUTE((SUBSTITUTE('Неочищенные данные'!G414, " ", "")), ",", ".") * 1000)</f>
        <v>0</v>
      </c>
      <c r="I390" s="31">
        <f>IF(ISNUMBER('Неочищенные данные'!H414), 'Неочищенные данные'!H414 * 1000, SUBSTITUTE((SUBSTITUTE('Неочищенные данные'!H414, " ", "")), ",", ".") * 1000)</f>
        <v>0</v>
      </c>
      <c r="J390" s="31">
        <f>IF(ISNUMBER('Неочищенные данные'!I414), 'Неочищенные данные'!I414 * 1000, SUBSTITUTE((SUBSTITUTE('Неочищенные данные'!I414, " ", "")), ",", ".") * 1000)</f>
        <v>0</v>
      </c>
      <c r="K390" s="31">
        <f>IF(ISNUMBER('Неочищенные данные'!J414), 'Неочищенные данные'!J414 * 1000, SUBSTITUTE((SUBSTITUTE('Неочищенные данные'!J414, " ", "")), ",", ".") * 1000)</f>
        <v>0</v>
      </c>
      <c r="L390" s="31">
        <f>IF(ISNUMBER('Неочищенные данные'!K414), 'Неочищенные данные'!K414 * 1000, SUBSTITUTE((SUBSTITUTE('Неочищенные данные'!K414, " ", "")), ",", ".") * 1000)</f>
        <v>0</v>
      </c>
      <c r="M390" s="31">
        <f>IF(ISNUMBER('Неочищенные данные'!L414), 'Неочищенные данные'!L414 * 1000, SUBSTITUTE((SUBSTITUTE('Неочищенные данные'!L414, " ", "")), ",", ".") * 1000)</f>
        <v>0</v>
      </c>
      <c r="N390" s="31">
        <f>IF(ISNUMBER('Неочищенные данные'!M414), 'Неочищенные данные'!M414 * 1000, SUBSTITUTE((SUBSTITUTE('Неочищенные данные'!M414, " ", "")), ",", ".") * 1000)</f>
        <v>0</v>
      </c>
      <c r="O390" s="31">
        <f>IF(ISNUMBER('Неочищенные данные'!N414), 'Неочищенные данные'!N414 * 1000, SUBSTITUTE((SUBSTITUTE('Неочищенные данные'!N414, " ", "")), ",", ".") * 1000)</f>
        <v>0</v>
      </c>
    </row>
    <row r="391" ht="15.75" hidden="1" customHeight="1">
      <c r="A391" s="29" t="s">
        <v>281</v>
      </c>
      <c r="B391" s="45">
        <v>39768.0</v>
      </c>
      <c r="C391" s="29" t="s">
        <v>40</v>
      </c>
      <c r="D391" s="29"/>
      <c r="E391" s="31"/>
      <c r="F391" s="47"/>
      <c r="G391" s="47"/>
      <c r="H391" s="48"/>
      <c r="I391" s="48"/>
      <c r="J391" s="49"/>
      <c r="K391" s="50"/>
      <c r="L391" s="48"/>
      <c r="M391" s="48"/>
      <c r="N391" s="48"/>
      <c r="O391" s="48"/>
    </row>
    <row r="392" ht="15.75" customHeight="1">
      <c r="A392" s="29"/>
      <c r="B392" s="51"/>
      <c r="C392" s="29"/>
      <c r="D392" s="29"/>
      <c r="E392" s="31"/>
      <c r="F392" s="47"/>
      <c r="G392" s="47"/>
      <c r="H392" s="48"/>
      <c r="I392" s="48"/>
      <c r="J392" s="49"/>
      <c r="K392" s="50"/>
      <c r="L392" s="48"/>
      <c r="M392" s="48"/>
      <c r="N392" s="48"/>
      <c r="O392" s="48"/>
    </row>
    <row r="393" ht="15.75" customHeight="1">
      <c r="A393" s="29"/>
      <c r="B393" s="51"/>
      <c r="C393" s="29"/>
      <c r="D393" s="29"/>
      <c r="E393" s="31">
        <f>IF(ISNUMBER('Неочищенные данные'!D417), 'Неочищенные данные'!D417 * 1000, SUBSTITUTE((SUBSTITUTE('Неочищенные данные'!D417, " ", "")), ",", ".") * 1000)</f>
        <v>0</v>
      </c>
      <c r="F393" s="47"/>
      <c r="G393" s="47"/>
      <c r="H393" s="48">
        <f>SUBSTITUTE((SUBSTITUTE('Неочищенные данные'!G419, " ", "")), ",", ".") * 1000</f>
        <v>0</v>
      </c>
      <c r="I393" s="48">
        <f>SUBSTITUTE((SUBSTITUTE('Неочищенные данные'!H419, " ", "")), ",", ".") * 1000</f>
        <v>0</v>
      </c>
      <c r="J393" s="49"/>
      <c r="K393" s="50">
        <f>SUBSTITUTE((SUBSTITUTE('Неочищенные данные'!J419, " ", "")), ",", ".") * 1</f>
        <v>0</v>
      </c>
      <c r="L393" s="48">
        <f>SUBSTITUTE((SUBSTITUTE('Неочищенные данные'!K419, " ", "")), ",", ".") * 1000</f>
        <v>0</v>
      </c>
      <c r="M393" s="48">
        <f>SUBSTITUTE((SUBSTITUTE('Неочищенные данные'!L419, " ", "")), ",", ".") * 1000</f>
        <v>0</v>
      </c>
      <c r="N393" s="48">
        <f>SUBSTITUTE((SUBSTITUTE('Неочищенные данные'!M419, " ", "")), ",", ".") * 1000</f>
        <v>0</v>
      </c>
      <c r="O393" s="48">
        <f>SUBSTITUTE((SUBSTITUTE('Неочищенные данные'!N419, " ", "")), ",", ".") * 1000</f>
        <v>0</v>
      </c>
    </row>
    <row r="394" ht="15.75" customHeight="1">
      <c r="A394" s="29"/>
      <c r="B394" s="51"/>
      <c r="C394" s="29"/>
      <c r="D394" s="29"/>
      <c r="E394" s="31">
        <f>IF(ISNUMBER('Неочищенные данные'!D418), 'Неочищенные данные'!D418 * 1000, SUBSTITUTE((SUBSTITUTE('Неочищенные данные'!D418, " ", "")), ",", ".") * 1000)</f>
        <v>0</v>
      </c>
      <c r="F394" s="47"/>
      <c r="G394" s="47"/>
      <c r="H394" s="48">
        <f>SUBSTITUTE((SUBSTITUTE('Неочищенные данные'!G420, " ", "")), ",", ".") * 1000</f>
        <v>0</v>
      </c>
      <c r="I394" s="48">
        <f>SUBSTITUTE((SUBSTITUTE('Неочищенные данные'!H420, " ", "")), ",", ".") * 1000</f>
        <v>0</v>
      </c>
      <c r="J394" s="49"/>
      <c r="K394" s="50">
        <f>SUBSTITUTE((SUBSTITUTE('Неочищенные данные'!J420, " ", "")), ",", ".") * 1</f>
        <v>0</v>
      </c>
      <c r="L394" s="48">
        <f>SUBSTITUTE((SUBSTITUTE('Неочищенные данные'!K420, " ", "")), ",", ".") * 1000</f>
        <v>0</v>
      </c>
      <c r="M394" s="48">
        <f>SUBSTITUTE((SUBSTITUTE('Неочищенные данные'!L420, " ", "")), ",", ".") * 1000</f>
        <v>0</v>
      </c>
      <c r="N394" s="48">
        <f>SUBSTITUTE((SUBSTITUTE('Неочищенные данные'!M420, " ", "")), ",", ".") * 1000</f>
        <v>0</v>
      </c>
      <c r="O394" s="48">
        <f>SUBSTITUTE((SUBSTITUTE('Неочищенные данные'!N420, " ", "")), ",", ".") * 1000</f>
        <v>0</v>
      </c>
    </row>
    <row r="395" ht="15.75" customHeight="1">
      <c r="A395" s="29"/>
      <c r="B395" s="51"/>
      <c r="C395" s="29"/>
      <c r="D395" s="29"/>
      <c r="E395" s="48"/>
      <c r="F395" s="47"/>
      <c r="G395" s="47"/>
      <c r="H395" s="48"/>
      <c r="I395" s="48"/>
      <c r="J395" s="49"/>
      <c r="K395" s="50"/>
      <c r="L395" s="48"/>
      <c r="M395" s="48"/>
      <c r="N395" s="48"/>
      <c r="O395" s="48"/>
    </row>
    <row r="396" ht="15.75" customHeight="1">
      <c r="A396" s="29"/>
      <c r="B396" s="51"/>
      <c r="C396" s="29"/>
      <c r="D396" s="29"/>
      <c r="E396" s="48"/>
      <c r="F396" s="47"/>
      <c r="G396" s="47"/>
      <c r="H396" s="48"/>
      <c r="I396" s="48"/>
      <c r="J396" s="49"/>
      <c r="K396" s="50"/>
      <c r="L396" s="48"/>
      <c r="M396" s="48"/>
      <c r="N396" s="48"/>
      <c r="O396" s="48"/>
    </row>
    <row r="397" ht="15.75" customHeight="1">
      <c r="A397" s="29"/>
      <c r="B397" s="51"/>
      <c r="C397" s="29"/>
      <c r="D397" s="29"/>
      <c r="E397" s="48"/>
      <c r="F397" s="47"/>
      <c r="G397" s="47"/>
      <c r="H397" s="48"/>
      <c r="I397" s="48"/>
      <c r="J397" s="49"/>
      <c r="K397" s="50"/>
      <c r="L397" s="48"/>
      <c r="M397" s="48"/>
      <c r="N397" s="48"/>
      <c r="O397" s="48"/>
    </row>
    <row r="398" ht="15.75" customHeight="1">
      <c r="A398" s="29"/>
      <c r="B398" s="29"/>
      <c r="C398" s="29"/>
      <c r="D398" s="29"/>
      <c r="E398" s="48"/>
      <c r="F398" s="47"/>
      <c r="G398" s="47"/>
      <c r="H398" s="48"/>
      <c r="I398" s="48"/>
      <c r="J398" s="49"/>
      <c r="K398" s="50"/>
      <c r="L398" s="48"/>
      <c r="M398" s="48"/>
      <c r="N398" s="48"/>
      <c r="O398" s="48"/>
    </row>
    <row r="399" ht="15.75" customHeight="1">
      <c r="A399" s="29"/>
      <c r="B399" s="29"/>
      <c r="C399" s="29"/>
      <c r="D399" s="29"/>
      <c r="E399" s="31"/>
      <c r="F399" s="31"/>
      <c r="G399" s="31"/>
      <c r="H399" s="31"/>
      <c r="I399" s="31"/>
      <c r="J399" s="32"/>
      <c r="K399" s="32"/>
      <c r="L399" s="31"/>
      <c r="M399" s="31"/>
      <c r="N399" s="31"/>
      <c r="O399" s="31"/>
    </row>
    <row r="400" ht="15.75" customHeight="1">
      <c r="A400" s="27"/>
      <c r="B400" s="27"/>
      <c r="C400" s="27"/>
      <c r="D400" s="27"/>
      <c r="E400" s="31"/>
      <c r="F400" s="31"/>
      <c r="G400" s="31"/>
      <c r="H400" s="31"/>
      <c r="I400" s="31"/>
      <c r="J400" s="32"/>
      <c r="K400" s="32"/>
      <c r="L400" s="31"/>
      <c r="M400" s="31"/>
      <c r="N400" s="31"/>
      <c r="O400" s="31"/>
    </row>
    <row r="401" ht="15.75" customHeight="1">
      <c r="A401" s="27"/>
      <c r="B401" s="27"/>
      <c r="C401" s="27"/>
      <c r="D401" s="27"/>
      <c r="E401" s="31"/>
      <c r="F401" s="31"/>
      <c r="G401" s="31"/>
      <c r="H401" s="31"/>
      <c r="I401" s="31"/>
      <c r="J401" s="32"/>
      <c r="K401" s="32"/>
      <c r="L401" s="31"/>
      <c r="M401" s="31"/>
      <c r="N401" s="31"/>
      <c r="O401" s="31"/>
    </row>
    <row r="402" ht="15.75" customHeight="1">
      <c r="A402" s="27"/>
      <c r="B402" s="27"/>
      <c r="C402" s="27"/>
      <c r="D402" s="27"/>
      <c r="E402" s="31"/>
      <c r="F402" s="31"/>
      <c r="G402" s="31"/>
      <c r="H402" s="31"/>
      <c r="I402" s="31"/>
      <c r="J402" s="32"/>
      <c r="K402" s="32"/>
      <c r="L402" s="31"/>
      <c r="M402" s="31"/>
      <c r="N402" s="31"/>
      <c r="O402" s="31"/>
    </row>
    <row r="403" ht="15.75" customHeight="1">
      <c r="A403" s="27"/>
      <c r="B403" s="27"/>
      <c r="C403" s="27"/>
      <c r="D403" s="27"/>
      <c r="E403" s="31"/>
      <c r="F403" s="31"/>
      <c r="G403" s="31"/>
      <c r="H403" s="31"/>
      <c r="I403" s="31"/>
      <c r="J403" s="32"/>
      <c r="K403" s="32"/>
      <c r="L403" s="31"/>
      <c r="M403" s="31"/>
      <c r="N403" s="31"/>
      <c r="O403" s="31"/>
    </row>
    <row r="404" ht="15.75" customHeight="1">
      <c r="A404" s="27"/>
      <c r="B404" s="27"/>
      <c r="C404" s="27"/>
      <c r="D404" s="27"/>
      <c r="E404" s="31"/>
      <c r="F404" s="31"/>
      <c r="G404" s="31"/>
      <c r="H404" s="31"/>
      <c r="I404" s="31"/>
      <c r="J404" s="32"/>
      <c r="K404" s="32"/>
      <c r="L404" s="31"/>
      <c r="M404" s="31"/>
      <c r="N404" s="31"/>
      <c r="O404" s="31"/>
    </row>
    <row r="405" ht="15.75" customHeight="1">
      <c r="A405" s="27"/>
      <c r="B405" s="27"/>
      <c r="C405" s="27"/>
      <c r="D405" s="27"/>
      <c r="E405" s="31"/>
      <c r="F405" s="31"/>
      <c r="G405" s="31"/>
      <c r="H405" s="31"/>
      <c r="I405" s="31"/>
      <c r="J405" s="32"/>
      <c r="K405" s="32"/>
      <c r="L405" s="31"/>
      <c r="M405" s="31"/>
      <c r="N405" s="31"/>
      <c r="O405" s="31"/>
    </row>
    <row r="406" ht="15.75" customHeight="1">
      <c r="A406" s="27"/>
      <c r="B406" s="27"/>
      <c r="C406" s="27"/>
      <c r="D406" s="27"/>
      <c r="E406" s="31"/>
      <c r="F406" s="31"/>
      <c r="G406" s="31"/>
      <c r="H406" s="31"/>
      <c r="I406" s="31"/>
      <c r="J406" s="32"/>
      <c r="K406" s="32"/>
      <c r="L406" s="31"/>
      <c r="M406" s="31"/>
      <c r="N406" s="31"/>
      <c r="O406" s="31"/>
    </row>
    <row r="407" ht="15.75" customHeight="1">
      <c r="A407" s="27"/>
      <c r="B407" s="27"/>
      <c r="C407" s="27"/>
      <c r="D407" s="27"/>
      <c r="E407" s="31"/>
      <c r="F407" s="31"/>
      <c r="G407" s="31"/>
      <c r="H407" s="31"/>
      <c r="I407" s="31"/>
      <c r="J407" s="32"/>
      <c r="K407" s="32"/>
      <c r="L407" s="31"/>
      <c r="M407" s="31"/>
      <c r="N407" s="31"/>
      <c r="O407" s="31"/>
    </row>
    <row r="408" ht="15.75" customHeight="1">
      <c r="A408" s="27"/>
      <c r="B408" s="27"/>
      <c r="C408" s="27"/>
      <c r="D408" s="27"/>
      <c r="E408" s="31"/>
      <c r="F408" s="31"/>
      <c r="G408" s="31"/>
      <c r="H408" s="31"/>
      <c r="I408" s="31"/>
      <c r="J408" s="32"/>
      <c r="K408" s="32"/>
      <c r="L408" s="31"/>
      <c r="M408" s="31"/>
      <c r="N408" s="31"/>
      <c r="O408" s="31"/>
    </row>
    <row r="409" ht="15.75" customHeight="1">
      <c r="A409" s="27"/>
      <c r="B409" s="27"/>
      <c r="C409" s="27"/>
      <c r="D409" s="27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</row>
    <row r="410" ht="15.75" customHeight="1">
      <c r="A410" s="27"/>
      <c r="B410" s="27"/>
      <c r="C410" s="27"/>
      <c r="D410" s="27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</row>
    <row r="411" ht="15.75" customHeight="1">
      <c r="A411" s="27"/>
      <c r="B411" s="27"/>
      <c r="C411" s="27"/>
      <c r="D411" s="27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</row>
    <row r="412" ht="15.75" customHeight="1">
      <c r="A412" s="27"/>
      <c r="B412" s="27"/>
      <c r="C412" s="27"/>
      <c r="D412" s="27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</row>
    <row r="413" ht="15.75" customHeight="1">
      <c r="A413" s="27"/>
      <c r="B413" s="27"/>
      <c r="C413" s="27"/>
      <c r="D413" s="27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</row>
    <row r="414" ht="15.75" customHeight="1">
      <c r="A414" s="27"/>
      <c r="B414" s="27"/>
      <c r="C414" s="27"/>
      <c r="D414" s="27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</row>
    <row r="415" ht="15.75" customHeight="1">
      <c r="A415" s="27"/>
      <c r="B415" s="27"/>
      <c r="C415" s="27"/>
      <c r="D415" s="27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</row>
    <row r="416" ht="15.75" customHeight="1">
      <c r="A416" s="27"/>
      <c r="B416" s="27"/>
      <c r="C416" s="27"/>
      <c r="D416" s="27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</row>
    <row r="417" ht="15.75" customHeight="1">
      <c r="A417" s="27"/>
      <c r="B417" s="27"/>
      <c r="C417" s="27"/>
      <c r="D417" s="27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</row>
    <row r="418" ht="15.75" customHeight="1">
      <c r="A418" s="27"/>
      <c r="B418" s="27"/>
      <c r="C418" s="27"/>
      <c r="D418" s="27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</row>
    <row r="419" ht="15.75" customHeight="1"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</row>
    <row r="420" ht="15.75" customHeight="1"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ht="15.75" customHeight="1"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</row>
    <row r="422" ht="15.75" customHeight="1"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</row>
    <row r="423" ht="15.75" customHeight="1"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</row>
    <row r="424" ht="15.75" customHeight="1"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ht="15.75" customHeight="1"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</row>
    <row r="426" ht="15.75" customHeight="1"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</row>
    <row r="427" ht="15.75" customHeight="1"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</row>
    <row r="428" ht="15.75" customHeight="1"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</row>
    <row r="429" ht="15.75" customHeight="1"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</row>
    <row r="430" ht="15.75" customHeight="1"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ht="15.75" customHeight="1"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</row>
    <row r="432" ht="15.75" customHeight="1"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</row>
    <row r="433" ht="15.75" customHeight="1"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</row>
    <row r="434" ht="15.75" customHeight="1"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</row>
    <row r="435" ht="15.75" customHeight="1"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</row>
    <row r="436" ht="15.75" customHeight="1"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</row>
    <row r="437" ht="15.75" customHeight="1"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</row>
    <row r="438" ht="15.75" customHeight="1"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</row>
    <row r="439" ht="15.75" customHeight="1"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</row>
    <row r="440" ht="15.75" customHeight="1"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</row>
    <row r="441" ht="15.75" customHeight="1"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</row>
    <row r="442" ht="15.75" customHeight="1"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</row>
    <row r="443" ht="15.75" customHeight="1"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</row>
    <row r="444" ht="15.75" customHeight="1"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</row>
    <row r="445" ht="15.75" customHeight="1"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</row>
    <row r="446" ht="15.75" customHeight="1"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</row>
    <row r="447" ht="15.75" customHeight="1"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</row>
    <row r="448" ht="15.75" customHeight="1"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</row>
    <row r="449" ht="15.75" customHeight="1"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</row>
    <row r="450" ht="15.75" customHeight="1"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</row>
    <row r="451" ht="15.75" customHeight="1"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</row>
    <row r="452" ht="15.75" customHeight="1"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</row>
    <row r="453" ht="15.75" customHeight="1"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</row>
    <row r="454" ht="15.75" customHeight="1"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</row>
    <row r="455" ht="15.75" customHeight="1"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</row>
    <row r="456" ht="15.75" customHeight="1"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</row>
    <row r="457" ht="15.75" customHeight="1"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</row>
    <row r="458" ht="15.75" customHeight="1"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</row>
    <row r="459" ht="15.75" customHeight="1"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</row>
    <row r="460" ht="15.75" customHeight="1"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</row>
    <row r="461" ht="15.75" customHeight="1"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</row>
    <row r="462" ht="15.75" customHeight="1"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</row>
    <row r="463" ht="15.75" customHeight="1"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</row>
    <row r="464" ht="15.75" customHeight="1"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</row>
    <row r="465" ht="15.75" customHeight="1"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</row>
    <row r="466" ht="15.75" customHeight="1"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</row>
    <row r="467" ht="15.75" customHeight="1"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</row>
    <row r="468" ht="15.75" customHeight="1"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</row>
    <row r="469" ht="15.75" customHeight="1"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</row>
    <row r="470" ht="15.75" customHeight="1"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</row>
    <row r="471" ht="15.75" customHeight="1"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</row>
    <row r="472" ht="15.75" customHeight="1"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</row>
    <row r="473" ht="15.75" customHeight="1"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</row>
    <row r="474" ht="15.75" customHeight="1"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</row>
    <row r="475" ht="15.75" customHeight="1"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</row>
    <row r="476" ht="15.75" customHeight="1"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</row>
    <row r="477" ht="15.75" customHeight="1"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</row>
    <row r="478" ht="15.75" customHeight="1"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</row>
    <row r="479" ht="15.75" customHeight="1"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</row>
    <row r="480" ht="15.75" customHeight="1"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ht="15.75" customHeight="1"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</row>
    <row r="482" ht="15.75" customHeight="1"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</row>
    <row r="483" ht="15.75" customHeight="1"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</row>
    <row r="484" ht="15.75" customHeight="1"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</row>
    <row r="485" ht="15.75" customHeight="1"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</row>
    <row r="486" ht="15.75" customHeight="1"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ht="15.75" customHeight="1"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</row>
    <row r="488" ht="15.75" customHeight="1"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</row>
    <row r="489" ht="15.75" customHeight="1"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</row>
    <row r="490" ht="15.75" customHeight="1"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</row>
    <row r="491" ht="15.75" customHeight="1"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</row>
    <row r="492" ht="15.75" customHeight="1"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</row>
    <row r="493" ht="15.75" customHeight="1"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</row>
    <row r="494" ht="15.75" customHeight="1"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</row>
    <row r="495" ht="15.75" customHeight="1"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</row>
    <row r="496" ht="15.75" customHeight="1"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</row>
    <row r="497" ht="15.75" customHeight="1"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</row>
    <row r="498" ht="15.75" customHeight="1"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</row>
    <row r="499" ht="15.75" customHeight="1"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</row>
    <row r="500" ht="15.75" customHeight="1"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</row>
    <row r="501" ht="15.75" customHeight="1"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</row>
    <row r="502" ht="15.75" customHeight="1"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</row>
    <row r="503" ht="15.75" customHeight="1"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</row>
    <row r="504" ht="15.75" customHeight="1"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</row>
    <row r="505" ht="15.75" customHeight="1"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</row>
    <row r="506" ht="15.75" customHeight="1"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</row>
    <row r="507" ht="15.75" customHeight="1"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</row>
    <row r="508" ht="15.75" customHeight="1"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</row>
    <row r="509" ht="15.75" customHeight="1"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</row>
    <row r="510" ht="15.75" customHeight="1"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</row>
    <row r="511" ht="15.75" customHeight="1"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</row>
    <row r="512" ht="15.75" customHeight="1"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</row>
    <row r="513" ht="15.75" customHeight="1"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</row>
    <row r="514" ht="15.75" customHeight="1"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</row>
    <row r="515" ht="15.75" customHeight="1"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</row>
    <row r="516" ht="15.75" customHeight="1"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</row>
    <row r="517" ht="15.75" customHeight="1"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</row>
    <row r="518" ht="15.75" customHeight="1"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</row>
    <row r="519" ht="15.75" customHeight="1"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</row>
    <row r="520" ht="15.75" customHeight="1"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</row>
    <row r="521" ht="15.75" customHeight="1"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</row>
    <row r="522" ht="15.75" customHeight="1"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</row>
    <row r="523" ht="15.75" customHeight="1"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</row>
    <row r="524" ht="15.75" customHeight="1"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</row>
    <row r="525" ht="15.75" customHeight="1"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</row>
    <row r="526" ht="15.75" customHeight="1"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</row>
    <row r="527" ht="15.75" customHeight="1"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</row>
    <row r="528" ht="15.75" customHeight="1"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</row>
    <row r="529" ht="15.75" customHeight="1"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</row>
    <row r="530" ht="15.75" customHeight="1"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</row>
    <row r="531" ht="15.75" customHeight="1"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</row>
    <row r="532" ht="15.75" customHeight="1"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</row>
    <row r="533" ht="15.75" customHeight="1"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</row>
    <row r="534" ht="15.75" customHeight="1"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</row>
    <row r="535" ht="15.75" customHeight="1"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</row>
    <row r="536" ht="15.75" customHeight="1"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ht="15.75" customHeight="1"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</row>
    <row r="538" ht="15.75" customHeight="1"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</row>
    <row r="539" ht="15.75" customHeight="1"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</row>
    <row r="540" ht="15.75" customHeight="1"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</row>
    <row r="541" ht="15.75" customHeight="1"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</row>
    <row r="542" ht="15.75" customHeight="1"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ht="15.75" customHeight="1"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</row>
    <row r="544" ht="15.75" customHeight="1"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</row>
    <row r="545" ht="15.75" customHeight="1"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</row>
    <row r="546" ht="15.75" customHeight="1"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</row>
    <row r="547" ht="15.75" customHeight="1"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</row>
    <row r="548" ht="15.75" customHeight="1"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</row>
    <row r="549" ht="15.75" customHeight="1"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</row>
    <row r="550" ht="15.75" customHeight="1"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</row>
    <row r="551" ht="15.75" customHeight="1"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</row>
    <row r="552" ht="15.75" customHeight="1"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</row>
    <row r="553" ht="15.75" customHeight="1"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</row>
    <row r="554" ht="15.75" customHeight="1"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</row>
    <row r="555" ht="15.75" customHeight="1"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</row>
    <row r="556" ht="15.75" customHeight="1"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</row>
    <row r="557" ht="15.75" customHeight="1"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</row>
    <row r="558" ht="15.75" customHeight="1"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</row>
    <row r="559" ht="15.75" customHeight="1"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</row>
    <row r="560" ht="15.75" customHeight="1"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</row>
    <row r="561" ht="15.75" customHeight="1"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</row>
    <row r="562" ht="15.75" customHeight="1"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</row>
    <row r="563" ht="15.75" customHeight="1"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</row>
    <row r="564" ht="15.75" customHeight="1"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</row>
    <row r="565" ht="15.75" customHeight="1"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</row>
    <row r="566" ht="15.75" customHeight="1"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</row>
    <row r="567" ht="15.75" customHeight="1"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</row>
    <row r="568" ht="15.75" customHeight="1"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</row>
    <row r="569" ht="15.75" customHeight="1"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</row>
    <row r="570" ht="15.75" customHeight="1"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</row>
    <row r="571" ht="15.75" customHeight="1"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</row>
    <row r="572" ht="15.75" customHeight="1"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</row>
    <row r="573" ht="15.75" customHeight="1"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</row>
    <row r="574" ht="15.75" customHeight="1"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</row>
    <row r="575" ht="15.75" customHeight="1"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</row>
    <row r="576" ht="15.75" customHeight="1"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</row>
    <row r="577" ht="15.75" customHeight="1"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</row>
    <row r="578" ht="15.75" customHeight="1"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</row>
    <row r="579" ht="15.75" customHeight="1"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</row>
    <row r="580" ht="15.75" customHeight="1"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</row>
    <row r="581" ht="15.75" customHeight="1"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</row>
    <row r="582" ht="15.75" customHeight="1"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</row>
    <row r="583" ht="15.75" customHeight="1"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</row>
    <row r="584" ht="15.75" customHeight="1"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</row>
    <row r="585" ht="15.75" customHeight="1"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</row>
    <row r="586" ht="15.75" customHeight="1"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</row>
    <row r="587" ht="15.75" customHeight="1"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</row>
    <row r="588" ht="15.75" customHeight="1"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</row>
    <row r="589" ht="15.75" customHeight="1"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</row>
    <row r="590" ht="15.75" customHeight="1"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</row>
    <row r="591" ht="15.75" customHeight="1"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</row>
    <row r="592" ht="15.75" customHeight="1"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ht="15.75" customHeight="1"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</row>
    <row r="594" ht="15.75" customHeight="1"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</row>
    <row r="595" ht="15.75" customHeight="1"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</row>
    <row r="596" ht="15.75" customHeight="1"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</row>
    <row r="597" ht="15.75" customHeight="1"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</row>
    <row r="598" ht="15.75" customHeight="1"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ht="15.75" customHeight="1"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</row>
    <row r="600" ht="15.75" customHeight="1"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</row>
    <row r="601" ht="15.75" customHeight="1"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</row>
    <row r="602" ht="15.75" customHeight="1"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</row>
    <row r="603" ht="15.75" customHeight="1"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</row>
    <row r="604" ht="15.75" customHeight="1"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</row>
    <row r="605" ht="15.75" customHeight="1"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</row>
    <row r="606" ht="15.75" customHeight="1"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</row>
    <row r="607" ht="15.75" customHeight="1"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</row>
    <row r="608" ht="15.75" customHeight="1"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</row>
    <row r="609" ht="15.75" customHeight="1"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</row>
    <row r="610" ht="15.75" customHeight="1"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</row>
    <row r="611" ht="15.75" customHeight="1"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</row>
    <row r="612" ht="15.75" customHeight="1"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</row>
    <row r="613" ht="15.75" customHeight="1"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</row>
    <row r="614" ht="15.75" customHeight="1"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</row>
    <row r="615" ht="15.75" customHeight="1"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</row>
    <row r="616" ht="15.75" customHeight="1"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</row>
    <row r="617" ht="15.75" customHeight="1"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</row>
    <row r="618" ht="15.75" customHeight="1"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</row>
    <row r="619" ht="15.75" customHeight="1"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</row>
    <row r="620" ht="15.75" customHeight="1"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</row>
    <row r="621" ht="15.75" customHeight="1"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</row>
    <row r="622" ht="15.75" customHeight="1"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</row>
    <row r="623" ht="15.75" customHeight="1"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</row>
    <row r="624" ht="15.75" customHeight="1"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</row>
    <row r="625" ht="15.75" customHeight="1"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</row>
    <row r="626" ht="15.75" customHeight="1"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</row>
    <row r="627" ht="15.75" customHeight="1"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</row>
    <row r="628" ht="15.75" customHeight="1"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</row>
    <row r="629" ht="15.75" customHeight="1"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</row>
    <row r="630" ht="15.75" customHeight="1"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</row>
    <row r="631" ht="15.75" customHeight="1"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</row>
    <row r="632" ht="15.75" customHeight="1"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</row>
    <row r="633" ht="15.75" customHeight="1"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</row>
    <row r="634" ht="15.75" customHeight="1"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</row>
    <row r="635" ht="15.75" customHeight="1"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</row>
    <row r="636" ht="15.75" customHeight="1"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</row>
    <row r="637" ht="15.75" customHeight="1"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</row>
    <row r="638" ht="15.75" customHeight="1"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</row>
    <row r="639" ht="15.75" customHeight="1"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</row>
    <row r="640" ht="15.75" customHeight="1"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</row>
    <row r="641" ht="15.75" customHeight="1"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</row>
    <row r="642" ht="15.75" customHeight="1"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</row>
    <row r="643" ht="15.75" customHeight="1"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</row>
    <row r="644" ht="15.75" customHeight="1"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</row>
    <row r="645" ht="15.75" customHeight="1"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</row>
    <row r="646" ht="15.75" customHeight="1"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</row>
    <row r="647" ht="15.75" customHeight="1"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</row>
    <row r="648" ht="15.75" customHeight="1"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ht="15.75" customHeight="1"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</row>
    <row r="650" ht="15.75" customHeight="1"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</row>
    <row r="651" ht="15.75" customHeight="1"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</row>
    <row r="652" ht="15.75" customHeight="1"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</row>
    <row r="653" ht="15.75" customHeight="1"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</row>
    <row r="654" ht="15.75" customHeight="1"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ht="15.75" customHeight="1"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</row>
    <row r="656" ht="15.75" customHeight="1"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</row>
    <row r="657" ht="15.75" customHeight="1"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</row>
    <row r="658" ht="15.75" customHeight="1"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</row>
    <row r="659" ht="15.75" customHeight="1"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</row>
    <row r="660" ht="15.75" customHeight="1"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</row>
    <row r="661" ht="15.75" customHeight="1"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</row>
    <row r="662" ht="15.75" customHeight="1"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</row>
    <row r="663" ht="15.75" customHeight="1"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</row>
    <row r="664" ht="15.75" customHeight="1"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</row>
    <row r="665" ht="15.75" customHeight="1"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</row>
    <row r="666" ht="15.75" customHeight="1"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</row>
    <row r="667" ht="15.75" customHeight="1"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</row>
    <row r="668" ht="15.75" customHeight="1"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</row>
    <row r="669" ht="15.75" customHeight="1"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</row>
    <row r="670" ht="15.75" customHeight="1"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</row>
    <row r="671" ht="15.75" customHeight="1"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</row>
    <row r="672" ht="15.75" customHeight="1"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</row>
    <row r="673" ht="15.75" customHeight="1"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</row>
    <row r="674" ht="15.75" customHeight="1"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</row>
    <row r="675" ht="15.75" customHeight="1"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</row>
    <row r="676" ht="15.75" customHeight="1"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</row>
    <row r="677" ht="15.75" customHeight="1"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</row>
    <row r="678" ht="15.75" customHeight="1"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</row>
    <row r="679" ht="15.75" customHeight="1"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</row>
    <row r="680" ht="15.75" customHeight="1"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</row>
    <row r="681" ht="15.75" customHeight="1"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</row>
    <row r="682" ht="15.75" customHeight="1"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</row>
    <row r="683" ht="15.75" customHeight="1"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</row>
    <row r="684" ht="15.75" customHeight="1"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</row>
    <row r="685" ht="15.75" customHeight="1"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</row>
    <row r="686" ht="15.75" customHeight="1"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</row>
    <row r="687" ht="15.75" customHeight="1"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</row>
    <row r="688" ht="15.75" customHeight="1"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</row>
    <row r="689" ht="15.75" customHeight="1"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</row>
    <row r="690" ht="15.75" customHeight="1"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</row>
    <row r="691" ht="15.75" customHeight="1"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</row>
    <row r="692" ht="15.75" customHeight="1"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</row>
    <row r="693" ht="15.75" customHeight="1"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</row>
    <row r="694" ht="15.75" customHeight="1"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</row>
    <row r="695" ht="15.75" customHeight="1"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</row>
    <row r="696" ht="15.75" customHeight="1"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</row>
    <row r="697" ht="15.75" customHeight="1"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</row>
    <row r="698" ht="15.75" customHeight="1"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</row>
    <row r="699" ht="15.75" customHeight="1"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</row>
    <row r="700" ht="15.75" customHeight="1"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</row>
    <row r="701" ht="15.75" customHeight="1"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</row>
    <row r="702" ht="15.75" customHeight="1"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</row>
    <row r="703" ht="15.75" customHeight="1"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</row>
    <row r="704" ht="15.75" customHeight="1"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ht="15.75" customHeight="1"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</row>
    <row r="706" ht="15.75" customHeight="1"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</row>
    <row r="707" ht="15.75" customHeight="1"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</row>
    <row r="708" ht="15.75" customHeight="1"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</row>
    <row r="709" ht="15.75" customHeight="1"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</row>
    <row r="710" ht="15.75" customHeight="1"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ht="15.75" customHeight="1"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</row>
    <row r="712" ht="15.75" customHeight="1"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</row>
    <row r="713" ht="15.75" customHeight="1"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</row>
    <row r="714" ht="15.75" customHeight="1"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</row>
    <row r="715" ht="15.75" customHeight="1"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</row>
    <row r="716" ht="15.75" customHeight="1"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</row>
    <row r="717" ht="15.75" customHeight="1"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</row>
    <row r="718" ht="15.75" customHeight="1"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</row>
    <row r="719" ht="15.75" customHeight="1"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</row>
    <row r="720" ht="15.75" customHeight="1"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</row>
    <row r="721" ht="15.75" customHeight="1"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</row>
    <row r="722" ht="15.75" customHeight="1"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</row>
    <row r="723" ht="15.75" customHeight="1"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</row>
    <row r="724" ht="15.75" customHeight="1"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</row>
    <row r="725" ht="15.75" customHeight="1"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</row>
    <row r="726" ht="15.75" customHeight="1"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</row>
    <row r="727" ht="15.75" customHeight="1"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</row>
    <row r="728" ht="15.75" customHeight="1"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</row>
    <row r="729" ht="15.75" customHeight="1"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</row>
    <row r="730" ht="15.75" customHeight="1"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ht="15.75" customHeight="1"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ht="15.75" customHeight="1"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ht="15.75" customHeight="1"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ht="15.75" customHeight="1"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ht="15.75" customHeight="1"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ht="15.75" customHeight="1"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ht="15.75" customHeight="1"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ht="15.75" customHeight="1"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ht="15.75" customHeight="1"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ht="15.75" customHeight="1"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ht="15.75" customHeight="1"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ht="15.75" customHeight="1"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ht="15.75" customHeight="1"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ht="15.75" customHeight="1"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ht="15.75" customHeight="1"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ht="15.75" customHeight="1"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ht="15.75" customHeight="1"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ht="15.75" customHeight="1"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ht="15.75" customHeight="1"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ht="15.75" customHeight="1"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ht="15.75" customHeight="1"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ht="15.75" customHeight="1"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ht="15.75" customHeight="1"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ht="15.75" customHeight="1"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ht="15.75" customHeight="1"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ht="15.75" customHeight="1"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ht="15.75" customHeight="1"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ht="15.75" customHeight="1"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ht="15.75" customHeight="1"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ht="15.75" customHeight="1"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ht="15.75" customHeight="1"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ht="15.75" customHeight="1"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ht="15.75" customHeight="1"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ht="15.75" customHeight="1"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ht="15.75" customHeight="1"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ht="15.75" customHeight="1"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ht="15.75" customHeight="1"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ht="15.75" customHeight="1"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ht="15.75" customHeight="1"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ht="15.75" customHeight="1"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ht="15.75" customHeight="1"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ht="15.75" customHeight="1"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ht="15.75" customHeight="1"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ht="15.75" customHeight="1"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ht="15.75" customHeight="1"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ht="15.75" customHeight="1"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ht="15.75" customHeight="1"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ht="15.75" customHeight="1"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ht="15.75" customHeight="1"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ht="15.75" customHeight="1"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ht="15.75" customHeight="1"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ht="15.75" customHeight="1"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ht="15.75" customHeight="1"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ht="15.75" customHeight="1"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ht="15.75" customHeight="1"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ht="15.75" customHeight="1"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ht="15.75" customHeight="1"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ht="15.75" customHeight="1"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ht="15.75" customHeight="1"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ht="15.75" customHeight="1"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ht="15.75" customHeight="1"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ht="15.75" customHeight="1"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ht="15.75" customHeight="1"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ht="15.75" customHeight="1"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ht="15.75" customHeight="1"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ht="15.75" customHeight="1"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ht="15.75" customHeight="1"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ht="15.75" customHeight="1"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ht="15.75" customHeight="1"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ht="15.75" customHeight="1"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ht="15.75" customHeight="1"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ht="15.75" customHeight="1"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ht="15.75" customHeight="1"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ht="15.75" customHeight="1"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ht="15.75" customHeight="1"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ht="15.75" customHeight="1"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ht="15.75" customHeight="1"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ht="15.75" customHeight="1"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ht="15.75" customHeight="1"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ht="15.75" customHeight="1"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ht="15.75" customHeight="1"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ht="15.75" customHeight="1"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ht="15.75" customHeight="1"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ht="15.75" customHeight="1"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ht="15.75" customHeight="1"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ht="15.75" customHeight="1"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ht="15.75" customHeight="1"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ht="15.75" customHeight="1"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ht="15.75" customHeight="1"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ht="15.75" customHeight="1"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ht="15.75" customHeight="1"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ht="15.75" customHeight="1"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ht="15.75" customHeight="1"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ht="15.75" customHeight="1"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ht="15.75" customHeight="1"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ht="15.75" customHeight="1"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ht="15.75" customHeight="1"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ht="15.75" customHeight="1"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ht="15.75" customHeight="1"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ht="15.75" customHeight="1"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ht="15.75" customHeight="1"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ht="15.75" customHeight="1"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ht="15.75" customHeight="1"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ht="15.75" customHeight="1"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ht="15.75" customHeight="1"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ht="15.75" customHeight="1"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ht="15.75" customHeight="1"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ht="15.75" customHeight="1"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ht="15.75" customHeight="1"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ht="15.75" customHeight="1"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ht="15.75" customHeight="1"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ht="15.75" customHeight="1"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ht="15.75" customHeight="1"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ht="15.75" customHeight="1"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ht="15.75" customHeight="1"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ht="15.75" customHeight="1"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ht="15.75" customHeight="1"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ht="15.75" customHeight="1"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ht="15.75" customHeight="1"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ht="15.75" customHeight="1"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ht="15.75" customHeight="1"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ht="15.75" customHeight="1"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ht="15.75" customHeight="1"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ht="15.75" customHeight="1"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ht="15.75" customHeight="1"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ht="15.75" customHeight="1"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ht="15.75" customHeight="1"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ht="15.75" customHeight="1"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ht="15.75" customHeight="1"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ht="15.75" customHeight="1"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ht="15.75" customHeight="1"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ht="15.75" customHeight="1"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ht="15.75" customHeight="1"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ht="15.75" customHeight="1"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ht="15.75" customHeight="1"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ht="15.75" customHeight="1"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ht="15.75" customHeight="1"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ht="15.75" customHeight="1"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ht="15.75" customHeight="1"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ht="15.75" customHeight="1"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ht="15.75" customHeight="1"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ht="15.75" customHeight="1"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ht="15.75" customHeight="1"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ht="15.75" customHeight="1"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ht="15.75" customHeight="1"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ht="15.75" customHeight="1"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ht="15.75" customHeight="1"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ht="15.75" customHeight="1"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ht="15.75" customHeight="1"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ht="15.75" customHeight="1"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ht="15.75" customHeight="1"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ht="15.75" customHeight="1"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ht="15.75" customHeight="1"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ht="15.75" customHeight="1"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ht="15.75" customHeight="1"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ht="15.75" customHeight="1"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ht="15.75" customHeight="1"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ht="15.75" customHeight="1"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ht="15.75" customHeight="1"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ht="15.75" customHeight="1"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ht="15.75" customHeight="1"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ht="15.75" customHeight="1"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ht="15.75" customHeight="1"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ht="15.75" customHeight="1"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ht="15.75" customHeight="1"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ht="15.75" customHeight="1"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ht="15.75" customHeight="1"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ht="15.75" customHeight="1"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ht="15.75" customHeight="1"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ht="15.75" customHeight="1"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ht="15.75" customHeight="1"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ht="15.75" customHeight="1"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ht="15.75" customHeight="1"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ht="15.75" customHeight="1"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ht="15.75" customHeight="1"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ht="15.75" customHeight="1"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ht="15.75" customHeight="1"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ht="15.75" customHeight="1"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ht="15.75" customHeight="1"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ht="15.75" customHeight="1"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ht="15.75" customHeight="1"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ht="15.75" customHeight="1"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ht="15.75" customHeight="1"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ht="15.75" customHeight="1"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ht="15.75" customHeight="1"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ht="15.75" customHeight="1"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ht="15.75" customHeight="1"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ht="15.75" customHeight="1"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ht="15.75" customHeight="1"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ht="15.75" customHeight="1"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ht="15.75" customHeight="1"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ht="15.75" customHeight="1"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ht="15.75" customHeight="1"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ht="15.75" customHeight="1"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ht="15.75" customHeight="1"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ht="15.75" customHeight="1"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ht="15.75" customHeight="1"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ht="15.75" customHeight="1"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ht="15.75" customHeight="1"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ht="15.75" customHeight="1"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ht="15.75" customHeight="1"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ht="15.75" customHeight="1"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ht="15.75" customHeight="1"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ht="15.75" customHeight="1"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ht="15.75" customHeight="1"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ht="15.75" customHeight="1"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ht="15.75" customHeight="1"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ht="15.75" customHeight="1"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ht="15.75" customHeight="1"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ht="15.75" customHeight="1"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ht="15.75" customHeight="1"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ht="15.75" customHeight="1"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ht="15.75" customHeight="1"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ht="15.75" customHeight="1"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ht="15.75" customHeight="1"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ht="15.75" customHeight="1"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ht="15.75" customHeight="1"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ht="15.75" customHeight="1"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ht="15.75" customHeight="1"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ht="15.75" customHeight="1"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ht="15.75" customHeight="1"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ht="15.75" customHeight="1"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ht="15.75" customHeight="1"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ht="15.75" customHeight="1"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ht="15.75" customHeight="1"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ht="15.75" customHeight="1"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ht="15.75" customHeight="1"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ht="15.75" customHeight="1"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ht="15.75" customHeight="1"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ht="15.75" customHeight="1"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ht="15.75" customHeight="1"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ht="15.75" customHeight="1"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ht="15.75" customHeight="1"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ht="15.75" customHeight="1"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ht="15.75" customHeight="1"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ht="15.75" customHeight="1"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ht="15.75" customHeight="1"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ht="15.75" customHeight="1"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ht="15.75" customHeight="1"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ht="15.75" customHeight="1"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ht="15.75" customHeight="1"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ht="15.75" customHeight="1"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ht="15.75" customHeight="1"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ht="15.75" customHeight="1"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</sheetData>
  <autoFilter ref="$E$2:$E$391">
    <filterColumn colId="0">
      <filters>
        <filter val="965,835,445"/>
        <filter val="115,427,000"/>
        <filter val="1,164,670,000"/>
        <filter val="1,344,522,000"/>
        <filter val="29,290,999,000"/>
        <filter val="667,982,000"/>
        <filter val="828,747,000"/>
        <filter val="522,305,000"/>
        <filter val="301,273,000"/>
        <filter val="1,989,224,000"/>
        <filter val="443,594,000"/>
        <filter val="387,887,000"/>
        <filter val="1,232,928,000"/>
        <filter val="1,669,891,000"/>
        <filter val="168,876,000"/>
        <filter val="419,489,000"/>
        <filter val="553,058,000"/>
        <filter val="188,583,000"/>
        <filter val="128,102,000"/>
        <filter val="367,173,000"/>
        <filter val="149,661,000"/>
        <filter val="822,118,000"/>
        <filter val="6,293,033,000"/>
        <filter val="1,566,632,000"/>
        <filter val="24,337,263,000"/>
        <filter val="1,245,921,000"/>
        <filter val="903,146,000"/>
        <filter val="3,037,293,820"/>
        <filter val="459,719,000"/>
        <filter val="90,281,000"/>
        <filter val="105,259,000"/>
        <filter val="32,302,000,000"/>
        <filter val="5,193,175,000"/>
        <filter val="211,658,000"/>
        <filter val="703,377,000"/>
        <filter val="16,329,830,000"/>
        <filter val="152,404,000"/>
        <filter val="9,035,919,000"/>
        <filter val="72,322,000"/>
        <filter val="1,657,302,000"/>
        <filter val="776,362,000"/>
        <filter val="1,480,933,000"/>
        <filter val="1,526,640,000"/>
        <filter val="879,689,000"/>
        <filter val="449,520,000"/>
        <filter val="440,391,000"/>
        <filter val="872,119,000"/>
        <filter val="2,745,619,000"/>
        <filter val="164,154,000"/>
        <filter val="177,838,000"/>
        <filter val="738,512,000"/>
        <filter val="178,817,000"/>
        <filter val="2,084,999,000"/>
        <filter val="1,687,068,000"/>
        <filter val="264,576,000"/>
        <filter val="839,476,000"/>
        <filter val="2,438,242,000"/>
        <filter val="7,944,000"/>
        <filter val="4,235,669,000"/>
        <filter val="58,623,000"/>
        <filter val="150,874,000"/>
        <filter val="227,478,000"/>
        <filter val="760,696,000"/>
        <filter val="2,249,710,000"/>
        <filter val="1,180,502,000"/>
        <filter val="21,699,563,000"/>
        <filter val="16,103,815,000"/>
        <filter val="1,043,698,000"/>
        <filter val="2,420,956,000"/>
        <filter val="632,569,000"/>
        <filter val="1,830,952,000"/>
        <filter val="16,260,000"/>
        <filter val="24,338,039,000"/>
        <filter val="1,449,182,000"/>
        <filter val="862,950,000"/>
        <filter val="13,058,000"/>
        <filter val="5,842,619,000"/>
        <filter val="1,603,805,000"/>
        <filter val="22,005,908,000"/>
        <filter val="1,277,388,000"/>
        <filter val="4,750,000,000"/>
        <filter val="307,309,000"/>
        <filter val="149,535,000"/>
        <filter val="35,530,305,000"/>
        <filter val="431,237,000"/>
        <filter val="133,616,000"/>
        <filter val="6,458,985,000"/>
        <filter val="204,152,000"/>
        <filter val="81,376,000"/>
        <filter val="1,732,940,000"/>
        <filter val="1,076,873,000"/>
        <filter val="65,991,000"/>
        <filter val="80,639,000"/>
        <filter val="15,999,000,000"/>
        <filter val="344,151,000"/>
        <filter val="25,201,596,000"/>
        <filter val="1,428,809,000"/>
        <filter val="2,329,000,000"/>
        <filter val="6,779,559,000"/>
        <filter val="95,816,000"/>
        <filter val="79,749,000"/>
        <filter val="5,479,000"/>
        <filter val="3,907,000"/>
        <filter val="36,006,000"/>
        <filter val="185,718,000"/>
        <filter val="63,013,000"/>
        <filter val="8,711,064,000"/>
        <filter val="1,365,379,000"/>
        <filter val="13,753,000"/>
        <filter val="51,670,000"/>
        <filter val="8,401,245,000"/>
        <filter val="289,651,000"/>
        <filter val="192,794,000"/>
        <filter val="449,367,000"/>
        <filter val="141,700,000"/>
        <filter val="89,562,000"/>
        <filter val="506,571,000"/>
        <filter val="44,593,000"/>
        <filter val="38,996,000"/>
        <filter val="746,429,000"/>
        <filter val="142,586,000"/>
        <filter val="31,139,000"/>
        <filter val="23,685,179,000"/>
        <filter val="773,796,000"/>
        <filter val="265,289,000"/>
        <filter val="151,391,000"/>
        <filter val="1,350,000"/>
        <filter val="46,145,000,000"/>
        <filter val="101,974,000"/>
        <filter val="659,644,000"/>
        <filter val="266,495,000"/>
        <filter val="402,385,000"/>
        <filter val="27,580,190"/>
        <filter val="11,911,630,000"/>
        <filter val="1,699,137,000"/>
        <filter val="16,613,026,000"/>
        <filter val="2,135,000,000"/>
        <filter val="324,624,000"/>
        <filter val="59,388,000"/>
        <filter val="1,034,171,000"/>
        <filter val="2,273,632,000"/>
        <filter val="2,273,672,000"/>
        <filter val="543,555,000"/>
        <filter val="262,567,000"/>
        <filter val="68,495,000"/>
        <filter val="199,165,000"/>
        <filter val="4,977,576,000"/>
        <filter val="5,880,727,000"/>
        <filter val="197,270,000"/>
        <filter val="334,533,000"/>
        <filter val="551,341,000"/>
        <filter val="2,335,409,000"/>
        <filter val="2,382,888,000"/>
        <filter val="659,000"/>
        <filter val="1,541,229,000"/>
        <filter val="5,314,000"/>
        <filter val="4,359,885,000"/>
        <filter val="5,759,621,000"/>
        <filter val="461,909,000"/>
        <filter val="227,776,000"/>
        <filter val="924,980,000"/>
        <filter val="222,064,000"/>
        <filter val="2,104,324,000"/>
        <filter val="515,097,000"/>
        <filter val="163,912,000"/>
        <filter val="497,394,000"/>
        <filter val="470,083,000"/>
        <filter val="132,520,000"/>
        <filter val="209,790,000"/>
        <filter val="748,706,000"/>
        <filter val="5,072,919,000"/>
        <filter val="1,751,999,000"/>
        <filter val="662,515,000"/>
        <filter val="3,658,154,000"/>
        <filter val="2,962,845,000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2"/>
      <c r="B1" s="52"/>
      <c r="C1" s="6" t="s">
        <v>4</v>
      </c>
      <c r="D1" s="6" t="s">
        <v>282</v>
      </c>
    </row>
    <row r="2">
      <c r="A2" s="53" t="s">
        <v>59</v>
      </c>
      <c r="B2" s="54" t="s">
        <v>36</v>
      </c>
      <c r="C2" s="6">
        <v>0.0</v>
      </c>
      <c r="D2" s="1">
        <f>0</f>
        <v>0</v>
      </c>
    </row>
    <row r="3">
      <c r="A3" s="53" t="s">
        <v>84</v>
      </c>
      <c r="B3" s="53" t="s">
        <v>36</v>
      </c>
      <c r="C3" s="6">
        <v>0.0027</v>
      </c>
      <c r="D3" s="1">
        <f t="shared" ref="D3:D22" si="1">D2 + 1</f>
        <v>1</v>
      </c>
    </row>
    <row r="4">
      <c r="A4" s="53" t="s">
        <v>30</v>
      </c>
      <c r="B4" s="53" t="s">
        <v>36</v>
      </c>
      <c r="C4" s="6">
        <v>0.004</v>
      </c>
      <c r="D4" s="1">
        <f t="shared" si="1"/>
        <v>2</v>
      </c>
    </row>
    <row r="5">
      <c r="A5" s="53" t="s">
        <v>107</v>
      </c>
      <c r="B5" s="53" t="s">
        <v>36</v>
      </c>
      <c r="C5" s="6">
        <v>0.004</v>
      </c>
      <c r="D5" s="1">
        <f t="shared" si="1"/>
        <v>3</v>
      </c>
    </row>
    <row r="6">
      <c r="A6" s="53" t="s">
        <v>166</v>
      </c>
      <c r="B6" s="53" t="s">
        <v>38</v>
      </c>
      <c r="C6" s="6">
        <v>0.007</v>
      </c>
      <c r="D6" s="1">
        <f t="shared" si="1"/>
        <v>4</v>
      </c>
    </row>
    <row r="7">
      <c r="A7" s="53" t="s">
        <v>193</v>
      </c>
      <c r="B7" s="53" t="s">
        <v>38</v>
      </c>
      <c r="C7" s="6">
        <v>0.007</v>
      </c>
      <c r="D7" s="1">
        <f t="shared" si="1"/>
        <v>5</v>
      </c>
    </row>
    <row r="8">
      <c r="A8" s="53" t="s">
        <v>204</v>
      </c>
      <c r="B8" s="53" t="s">
        <v>38</v>
      </c>
      <c r="C8" s="6">
        <v>0.0113</v>
      </c>
      <c r="D8" s="1">
        <f t="shared" si="1"/>
        <v>6</v>
      </c>
    </row>
    <row r="9">
      <c r="A9" s="53" t="s">
        <v>249</v>
      </c>
      <c r="B9" s="53" t="s">
        <v>38</v>
      </c>
      <c r="C9" s="6">
        <v>0.0113</v>
      </c>
      <c r="D9" s="1">
        <f t="shared" si="1"/>
        <v>7</v>
      </c>
    </row>
    <row r="10">
      <c r="A10" s="53" t="s">
        <v>283</v>
      </c>
      <c r="B10" s="53" t="s">
        <v>40</v>
      </c>
      <c r="C10" s="6">
        <v>0.02</v>
      </c>
      <c r="D10" s="1">
        <f t="shared" si="1"/>
        <v>8</v>
      </c>
    </row>
    <row r="11">
      <c r="A11" s="53" t="s">
        <v>154</v>
      </c>
      <c r="B11" s="53" t="s">
        <v>40</v>
      </c>
      <c r="C11" s="6">
        <v>0.02</v>
      </c>
      <c r="D11" s="1">
        <f t="shared" si="1"/>
        <v>9</v>
      </c>
    </row>
    <row r="12">
      <c r="A12" s="53" t="s">
        <v>284</v>
      </c>
      <c r="B12" s="53" t="s">
        <v>40</v>
      </c>
      <c r="C12" s="6">
        <v>0.029</v>
      </c>
      <c r="D12" s="1">
        <f t="shared" si="1"/>
        <v>10</v>
      </c>
    </row>
    <row r="13">
      <c r="A13" s="53" t="s">
        <v>285</v>
      </c>
      <c r="B13" s="53" t="s">
        <v>40</v>
      </c>
      <c r="C13" s="6">
        <v>0.029</v>
      </c>
      <c r="D13" s="1">
        <f t="shared" si="1"/>
        <v>11</v>
      </c>
    </row>
    <row r="14">
      <c r="A14" s="53" t="s">
        <v>172</v>
      </c>
      <c r="B14" s="53" t="s">
        <v>243</v>
      </c>
      <c r="C14" s="6">
        <v>0.1</v>
      </c>
      <c r="D14" s="1">
        <f t="shared" si="1"/>
        <v>12</v>
      </c>
    </row>
    <row r="15">
      <c r="A15" s="53" t="s">
        <v>286</v>
      </c>
      <c r="B15" s="53" t="s">
        <v>243</v>
      </c>
      <c r="C15" s="6">
        <v>0.2</v>
      </c>
      <c r="D15" s="1">
        <f t="shared" si="1"/>
        <v>13</v>
      </c>
    </row>
    <row r="16">
      <c r="A16" s="53" t="s">
        <v>287</v>
      </c>
      <c r="B16" s="53" t="s">
        <v>243</v>
      </c>
      <c r="C16" s="6">
        <v>0.3</v>
      </c>
      <c r="D16" s="1">
        <f t="shared" si="1"/>
        <v>14</v>
      </c>
    </row>
    <row r="17">
      <c r="A17" s="53" t="s">
        <v>288</v>
      </c>
      <c r="B17" s="53" t="s">
        <v>69</v>
      </c>
      <c r="C17" s="6">
        <v>0.4</v>
      </c>
      <c r="D17" s="1">
        <f t="shared" si="1"/>
        <v>15</v>
      </c>
    </row>
    <row r="18">
      <c r="A18" s="53" t="s">
        <v>289</v>
      </c>
      <c r="B18" s="53" t="s">
        <v>245</v>
      </c>
      <c r="C18" s="6">
        <v>0.5</v>
      </c>
      <c r="D18" s="1">
        <f t="shared" si="1"/>
        <v>16</v>
      </c>
    </row>
    <row r="19">
      <c r="A19" s="53" t="s">
        <v>290</v>
      </c>
      <c r="B19" s="53" t="s">
        <v>265</v>
      </c>
      <c r="C19" s="6">
        <v>0.6</v>
      </c>
      <c r="D19" s="1">
        <f t="shared" si="1"/>
        <v>17</v>
      </c>
    </row>
    <row r="20">
      <c r="A20" s="53" t="s">
        <v>291</v>
      </c>
      <c r="B20" s="53" t="s">
        <v>292</v>
      </c>
      <c r="C20" s="6">
        <v>0.7</v>
      </c>
      <c r="D20" s="1">
        <f t="shared" si="1"/>
        <v>18</v>
      </c>
    </row>
    <row r="21">
      <c r="A21" s="53" t="s">
        <v>293</v>
      </c>
      <c r="B21" s="53" t="s">
        <v>294</v>
      </c>
      <c r="C21" s="6">
        <v>1.0</v>
      </c>
      <c r="D21" s="1">
        <f t="shared" si="1"/>
        <v>19</v>
      </c>
    </row>
    <row r="22">
      <c r="A22" s="53" t="s">
        <v>295</v>
      </c>
      <c r="B22" s="53" t="s">
        <v>296</v>
      </c>
      <c r="C22" s="6">
        <v>1.0</v>
      </c>
      <c r="D22" s="1">
        <f t="shared" si="1"/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20.86"/>
    <col customWidth="1" min="5" max="7" width="59.57"/>
    <col customWidth="1" min="8" max="8" width="47.71"/>
    <col customWidth="1" min="9" max="10" width="46.14"/>
    <col customWidth="1" min="11" max="11" width="15.29"/>
    <col customWidth="1" min="15" max="17" width="18.0"/>
    <col customWidth="1" min="18" max="23" width="20.0"/>
    <col customWidth="1" min="25" max="25" width="16.29"/>
    <col customWidth="1" min="33" max="33" width="16.14"/>
    <col customWidth="1" min="34" max="34" width="18.86"/>
  </cols>
  <sheetData>
    <row r="1">
      <c r="A1" s="55"/>
      <c r="B1" s="56"/>
      <c r="C1" s="55"/>
      <c r="D1" s="55" t="s">
        <v>297</v>
      </c>
      <c r="H1" s="57" t="s">
        <v>298</v>
      </c>
      <c r="K1" s="58" t="s">
        <v>12</v>
      </c>
      <c r="L1" s="59" t="s">
        <v>13</v>
      </c>
      <c r="M1" s="58" t="s">
        <v>14</v>
      </c>
      <c r="N1" s="58" t="s">
        <v>15</v>
      </c>
      <c r="O1" s="60" t="s">
        <v>299</v>
      </c>
      <c r="P1" s="60" t="s">
        <v>300</v>
      </c>
      <c r="Q1" s="60" t="s">
        <v>301</v>
      </c>
      <c r="R1" s="60" t="s">
        <v>302</v>
      </c>
      <c r="S1" s="60" t="s">
        <v>303</v>
      </c>
      <c r="T1" s="60" t="s">
        <v>304</v>
      </c>
      <c r="U1" s="60" t="s">
        <v>305</v>
      </c>
      <c r="V1" s="60" t="s">
        <v>306</v>
      </c>
      <c r="W1" s="60" t="s">
        <v>307</v>
      </c>
      <c r="X1" s="61" t="s">
        <v>308</v>
      </c>
      <c r="Y1" s="62" t="s">
        <v>309</v>
      </c>
      <c r="Z1" s="62" t="s">
        <v>310</v>
      </c>
      <c r="AA1" s="63" t="s">
        <v>302</v>
      </c>
      <c r="AB1" s="63" t="s">
        <v>303</v>
      </c>
      <c r="AC1" s="63" t="s">
        <v>304</v>
      </c>
      <c r="AD1" s="63" t="s">
        <v>305</v>
      </c>
      <c r="AE1" s="63" t="s">
        <v>306</v>
      </c>
      <c r="AF1" s="63" t="s">
        <v>307</v>
      </c>
      <c r="AG1" s="63" t="s">
        <v>311</v>
      </c>
      <c r="AH1" s="63" t="s">
        <v>312</v>
      </c>
      <c r="AI1" s="63" t="s">
        <v>313</v>
      </c>
    </row>
    <row r="2">
      <c r="A2" s="55"/>
      <c r="B2" s="56"/>
      <c r="C2" s="61" t="s">
        <v>314</v>
      </c>
      <c r="D2" s="55" t="s">
        <v>5</v>
      </c>
      <c r="E2" s="61" t="s">
        <v>315</v>
      </c>
      <c r="F2" s="61" t="s">
        <v>316</v>
      </c>
      <c r="G2" s="61" t="s">
        <v>317</v>
      </c>
      <c r="H2" s="64" t="s">
        <v>9</v>
      </c>
      <c r="I2" s="64" t="s">
        <v>10</v>
      </c>
      <c r="J2" s="64" t="s">
        <v>318</v>
      </c>
    </row>
    <row r="3">
      <c r="A3" s="39" t="s">
        <v>29</v>
      </c>
      <c r="B3" s="65">
        <v>44104.0</v>
      </c>
      <c r="C3" s="39"/>
      <c r="D3" s="66" t="s">
        <v>319</v>
      </c>
      <c r="E3" s="67">
        <f t="shared" ref="E3:E328" si="2">SUM(R3:W3) + SUBSTITUTE((SUBSTITUTE(X3, " ", "")), ",", ".")</f>
        <v>36090739</v>
      </c>
      <c r="F3" s="66" t="s">
        <v>320</v>
      </c>
      <c r="G3" s="66" t="s">
        <v>321</v>
      </c>
      <c r="H3" s="66" t="s">
        <v>322</v>
      </c>
      <c r="I3" s="66" t="s">
        <v>323</v>
      </c>
      <c r="J3" s="68">
        <f>(3746812000 + 25534227000 + 3387856000) / 1000</f>
        <v>32668895</v>
      </c>
      <c r="K3" s="66" t="s">
        <v>324</v>
      </c>
      <c r="L3" s="66" t="s">
        <v>325</v>
      </c>
      <c r="M3" s="66" t="s">
        <v>326</v>
      </c>
      <c r="N3" s="66" t="s">
        <v>327</v>
      </c>
      <c r="O3" s="69"/>
      <c r="P3" s="69"/>
      <c r="Q3" s="69"/>
      <c r="R3" s="60">
        <f t="shared" ref="R3:U3" si="1">SUBSTITUTE((SUBSTITUTE(AA3, " ", "")), ",", ".")  * 1</f>
        <v>26153769</v>
      </c>
      <c r="S3" s="60">
        <f t="shared" si="1"/>
        <v>0</v>
      </c>
      <c r="T3" s="60">
        <f t="shared" si="1"/>
        <v>0</v>
      </c>
      <c r="U3" s="60">
        <f t="shared" si="1"/>
        <v>0</v>
      </c>
      <c r="V3" s="60">
        <v>0.0</v>
      </c>
      <c r="W3" s="60">
        <f t="shared" ref="W3:W5" si="4">SUBSTITUTE((SUBSTITUTE(AF3, " ", "")), ",", ".")  * 1</f>
        <v>0</v>
      </c>
      <c r="X3" s="70" t="s">
        <v>328</v>
      </c>
      <c r="Y3" s="71" t="s">
        <v>323</v>
      </c>
      <c r="Z3" s="72"/>
      <c r="AA3" s="63">
        <v>2.6153769E7</v>
      </c>
      <c r="AB3" s="73"/>
      <c r="AC3" s="73"/>
      <c r="AD3" s="73"/>
      <c r="AE3" s="63">
        <v>311039.0</v>
      </c>
      <c r="AF3" s="73"/>
      <c r="AG3" s="74">
        <f>VLOOKUP(A3, 'АСВ'!$A$2:$C$48, 2, False)</f>
        <v>42293</v>
      </c>
      <c r="AH3" s="75">
        <f>VLOOKUP(A3, 'АСВ'!$A$2:$C$48, 3, False)</f>
        <v>69687</v>
      </c>
      <c r="AI3" s="73">
        <f t="shared" ref="AI3:AI437" si="5">IF(AND(AG3 &lt;B3, AH3 &gt; B3), 1, 0)</f>
        <v>1</v>
      </c>
    </row>
    <row r="4">
      <c r="A4" s="39" t="s">
        <v>29</v>
      </c>
      <c r="B4" s="65">
        <v>43942.0</v>
      </c>
      <c r="C4" s="39"/>
      <c r="D4" s="66" t="s">
        <v>329</v>
      </c>
      <c r="E4" s="67">
        <f t="shared" si="2"/>
        <v>33545663</v>
      </c>
      <c r="F4" s="66" t="s">
        <v>330</v>
      </c>
      <c r="G4" s="66" t="s">
        <v>321</v>
      </c>
      <c r="H4" s="66" t="s">
        <v>331</v>
      </c>
      <c r="I4" s="66" t="s">
        <v>332</v>
      </c>
      <c r="J4" s="68">
        <f>(3826179000 + 25628239000 + 2867658000) / 1000</f>
        <v>32322076</v>
      </c>
      <c r="K4" s="66" t="s">
        <v>333</v>
      </c>
      <c r="L4" s="66" t="s">
        <v>334</v>
      </c>
      <c r="M4" s="66" t="s">
        <v>335</v>
      </c>
      <c r="N4" s="66" t="s">
        <v>336</v>
      </c>
      <c r="O4" s="69"/>
      <c r="P4" s="69"/>
      <c r="Q4" s="69"/>
      <c r="R4" s="60">
        <f t="shared" ref="R4:U4" si="3">SUBSTITUTE((SUBSTITUTE(AA4, " ", "")), ",", ".")  * 1</f>
        <v>22427568</v>
      </c>
      <c r="S4" s="60">
        <f t="shared" si="3"/>
        <v>0</v>
      </c>
      <c r="T4" s="60">
        <f t="shared" si="3"/>
        <v>0</v>
      </c>
      <c r="U4" s="60">
        <f t="shared" si="3"/>
        <v>0</v>
      </c>
      <c r="V4" s="60">
        <v>0.0</v>
      </c>
      <c r="W4" s="60">
        <f t="shared" si="4"/>
        <v>0</v>
      </c>
      <c r="X4" s="70" t="s">
        <v>337</v>
      </c>
      <c r="Y4" s="71" t="s">
        <v>332</v>
      </c>
      <c r="Z4" s="72"/>
      <c r="AA4" s="63">
        <v>2.2427568E7</v>
      </c>
      <c r="AB4" s="73"/>
      <c r="AC4" s="73"/>
      <c r="AD4" s="73"/>
      <c r="AE4" s="63">
        <v>246869.0</v>
      </c>
      <c r="AF4" s="73"/>
      <c r="AG4" s="74">
        <f>VLOOKUP(A4, 'АСВ'!$A$2:$C$48, 2, False)</f>
        <v>42293</v>
      </c>
      <c r="AH4" s="75">
        <f>VLOOKUP(A4, 'АСВ'!$A$2:$C$48, 3, False)</f>
        <v>69687</v>
      </c>
      <c r="AI4" s="73">
        <f t="shared" si="5"/>
        <v>1</v>
      </c>
    </row>
    <row r="5">
      <c r="A5" s="39" t="s">
        <v>29</v>
      </c>
      <c r="B5" s="65">
        <v>43614.0</v>
      </c>
      <c r="C5" s="39"/>
      <c r="D5" s="66" t="s">
        <v>338</v>
      </c>
      <c r="E5" s="67">
        <f t="shared" si="2"/>
        <v>29843060</v>
      </c>
      <c r="F5" s="66" t="s">
        <v>339</v>
      </c>
      <c r="G5" s="66" t="s">
        <v>321</v>
      </c>
      <c r="H5" s="66" t="s">
        <v>340</v>
      </c>
      <c r="I5" s="66" t="s">
        <v>341</v>
      </c>
      <c r="J5" s="68">
        <f>(3557477 + 21489876 + 2452941)</f>
        <v>27500294</v>
      </c>
      <c r="K5" s="66" t="s">
        <v>342</v>
      </c>
      <c r="L5" s="66" t="s">
        <v>343</v>
      </c>
      <c r="M5" s="66" t="s">
        <v>344</v>
      </c>
      <c r="N5" s="66" t="s">
        <v>345</v>
      </c>
      <c r="O5" s="69"/>
      <c r="P5" s="69"/>
      <c r="Q5" s="69"/>
      <c r="R5" s="60">
        <f t="shared" ref="R5:U5" si="6">SUBSTITUTE((SUBSTITUTE(AA5, " ", "")), ",", ".")  * 1</f>
        <v>17354354</v>
      </c>
      <c r="S5" s="60">
        <f t="shared" si="6"/>
        <v>0</v>
      </c>
      <c r="T5" s="60">
        <f t="shared" si="6"/>
        <v>0</v>
      </c>
      <c r="U5" s="60">
        <f t="shared" si="6"/>
        <v>0</v>
      </c>
      <c r="V5" s="60">
        <v>0.0</v>
      </c>
      <c r="W5" s="60">
        <f t="shared" si="4"/>
        <v>0</v>
      </c>
      <c r="X5" s="70" t="s">
        <v>346</v>
      </c>
      <c r="Y5" s="71" t="s">
        <v>341</v>
      </c>
      <c r="Z5" s="72"/>
      <c r="AA5" s="63">
        <v>1.7354354E7</v>
      </c>
      <c r="AB5" s="73"/>
      <c r="AC5" s="73"/>
      <c r="AD5" s="73"/>
      <c r="AE5" s="63">
        <v>355335.0</v>
      </c>
      <c r="AF5" s="73"/>
      <c r="AG5" s="74">
        <f>VLOOKUP(A5, 'АСВ'!$A$2:$C$48, 2, False)</f>
        <v>42293</v>
      </c>
      <c r="AH5" s="75">
        <f>VLOOKUP(A5, 'АСВ'!$A$2:$C$48, 3, False)</f>
        <v>69687</v>
      </c>
      <c r="AI5" s="73">
        <f t="shared" si="5"/>
        <v>1</v>
      </c>
    </row>
    <row r="6">
      <c r="A6" s="39" t="s">
        <v>29</v>
      </c>
      <c r="B6" s="65">
        <v>43255.0</v>
      </c>
      <c r="C6" s="39"/>
      <c r="D6" s="66" t="s">
        <v>347</v>
      </c>
      <c r="E6" s="67">
        <f t="shared" si="2"/>
        <v>23574359</v>
      </c>
      <c r="F6" s="66" t="s">
        <v>348</v>
      </c>
      <c r="G6" s="66" t="s">
        <v>321</v>
      </c>
      <c r="H6" s="66" t="s">
        <v>349</v>
      </c>
      <c r="I6" s="66" t="s">
        <v>350</v>
      </c>
      <c r="J6" s="68">
        <f>3440004 + 17738103 + 1803397</f>
        <v>22981504</v>
      </c>
      <c r="K6" s="66" t="s">
        <v>351</v>
      </c>
      <c r="L6" s="66" t="s">
        <v>352</v>
      </c>
      <c r="M6" s="66" t="s">
        <v>353</v>
      </c>
      <c r="N6" s="66" t="s">
        <v>354</v>
      </c>
      <c r="O6" s="69"/>
      <c r="P6" s="69"/>
      <c r="Q6" s="69"/>
      <c r="R6" s="60">
        <f t="shared" ref="R6:S6" si="7">SUBSTITUTE((SUBSTITUTE(AA6, " ", "")), ",", ".")  * 1</f>
        <v>15147746</v>
      </c>
      <c r="S6" s="60">
        <f t="shared" si="7"/>
        <v>0</v>
      </c>
      <c r="T6" s="60">
        <v>0.0</v>
      </c>
      <c r="U6" s="60">
        <f t="shared" ref="U6:W6" si="8">SUBSTITUTE((SUBSTITUTE(AD6, " ", "")), ",", ".")  * 1</f>
        <v>0</v>
      </c>
      <c r="V6" s="60">
        <f t="shared" si="8"/>
        <v>0</v>
      </c>
      <c r="W6" s="60">
        <f t="shared" si="8"/>
        <v>0</v>
      </c>
      <c r="X6" s="70" t="s">
        <v>355</v>
      </c>
      <c r="Y6" s="71" t="s">
        <v>350</v>
      </c>
      <c r="Z6" s="72"/>
      <c r="AA6" s="63">
        <v>1.5147746E7</v>
      </c>
      <c r="AB6" s="73"/>
      <c r="AC6" s="63">
        <v>661419.0</v>
      </c>
      <c r="AD6" s="73"/>
      <c r="AE6" s="73"/>
      <c r="AF6" s="73"/>
      <c r="AG6" s="74">
        <f>VLOOKUP(A6, 'АСВ'!$A$2:$C$48, 2, False)</f>
        <v>42293</v>
      </c>
      <c r="AH6" s="75">
        <f>VLOOKUP(A6, 'АСВ'!$A$2:$C$48, 3, False)</f>
        <v>69687</v>
      </c>
      <c r="AI6" s="73">
        <f t="shared" si="5"/>
        <v>1</v>
      </c>
    </row>
    <row r="7">
      <c r="A7" s="39" t="s">
        <v>29</v>
      </c>
      <c r="B7" s="65">
        <v>42899.0</v>
      </c>
      <c r="C7" s="39"/>
      <c r="D7" s="66" t="s">
        <v>356</v>
      </c>
      <c r="E7" s="67">
        <f t="shared" si="2"/>
        <v>17696585</v>
      </c>
      <c r="F7" s="66" t="s">
        <v>357</v>
      </c>
      <c r="G7" s="66" t="s">
        <v>321</v>
      </c>
      <c r="H7" s="66" t="s">
        <v>358</v>
      </c>
      <c r="I7" s="66" t="s">
        <v>359</v>
      </c>
      <c r="J7" s="68">
        <f>3292282 + 13318008 + 1056795</f>
        <v>17667085</v>
      </c>
      <c r="K7" s="66" t="s">
        <v>360</v>
      </c>
      <c r="L7" s="66" t="s">
        <v>361</v>
      </c>
      <c r="M7" s="66" t="s">
        <v>362</v>
      </c>
      <c r="N7" s="66" t="s">
        <v>363</v>
      </c>
      <c r="O7" s="69"/>
      <c r="P7" s="69"/>
      <c r="Q7" s="69"/>
      <c r="R7" s="60">
        <f t="shared" ref="R7:S7" si="9">SUBSTITUTE((SUBSTITUTE(AA7, " ", "")), ",", ".")  * 1</f>
        <v>9932229</v>
      </c>
      <c r="S7" s="60">
        <f t="shared" si="9"/>
        <v>0</v>
      </c>
      <c r="T7" s="60">
        <v>0.0</v>
      </c>
      <c r="U7" s="60">
        <f t="shared" ref="U7:W7" si="10">SUBSTITUTE((SUBSTITUTE(AD7, " ", "")), ",", ".")  * 1</f>
        <v>0</v>
      </c>
      <c r="V7" s="60">
        <f t="shared" si="10"/>
        <v>0</v>
      </c>
      <c r="W7" s="60">
        <f t="shared" si="10"/>
        <v>0</v>
      </c>
      <c r="X7" s="70" t="s">
        <v>364</v>
      </c>
      <c r="Y7" s="71" t="s">
        <v>359</v>
      </c>
      <c r="Z7" s="72"/>
      <c r="AA7" s="63">
        <v>9932229.0</v>
      </c>
      <c r="AB7" s="73"/>
      <c r="AC7" s="63">
        <v>748272.0</v>
      </c>
      <c r="AD7" s="73"/>
      <c r="AE7" s="73"/>
      <c r="AF7" s="73"/>
      <c r="AG7" s="74">
        <f>VLOOKUP(A7, 'АСВ'!$A$2:$C$48, 2, False)</f>
        <v>42293</v>
      </c>
      <c r="AH7" s="75">
        <f>VLOOKUP(A7, 'АСВ'!$A$2:$C$48, 3, False)</f>
        <v>69687</v>
      </c>
      <c r="AI7" s="73">
        <f t="shared" si="5"/>
        <v>1</v>
      </c>
    </row>
    <row r="8">
      <c r="A8" s="39" t="s">
        <v>29</v>
      </c>
      <c r="B8" s="65">
        <v>42535.0</v>
      </c>
      <c r="C8" s="39"/>
      <c r="D8" s="66" t="s">
        <v>365</v>
      </c>
      <c r="E8" s="67">
        <f t="shared" si="2"/>
        <v>12467580</v>
      </c>
      <c r="F8" s="66" t="s">
        <v>366</v>
      </c>
      <c r="G8" s="66" t="s">
        <v>321</v>
      </c>
      <c r="H8" s="66" t="s">
        <v>367</v>
      </c>
      <c r="I8" s="66">
        <f t="shared" ref="I8:I14" si="12">Y8+Z8+J8</f>
        <v>11175388</v>
      </c>
      <c r="J8" s="66" t="s">
        <v>368</v>
      </c>
      <c r="K8" s="66" t="s">
        <v>369</v>
      </c>
      <c r="L8" s="66" t="s">
        <v>370</v>
      </c>
      <c r="M8" s="66" t="s">
        <v>371</v>
      </c>
      <c r="N8" s="66" t="s">
        <v>372</v>
      </c>
      <c r="O8" s="69"/>
      <c r="P8" s="69"/>
      <c r="Q8" s="69"/>
      <c r="R8" s="60">
        <f t="shared" ref="R8:W8" si="11">SUBSTITUTE((SUBSTITUTE(AA8, " ", "")), ",", ".")  * 1</f>
        <v>7620300</v>
      </c>
      <c r="S8" s="60">
        <f t="shared" si="11"/>
        <v>4847280</v>
      </c>
      <c r="T8" s="60">
        <f t="shared" si="11"/>
        <v>0</v>
      </c>
      <c r="U8" s="60">
        <f t="shared" si="11"/>
        <v>0</v>
      </c>
      <c r="V8" s="60">
        <f t="shared" si="11"/>
        <v>0</v>
      </c>
      <c r="W8" s="60">
        <f t="shared" si="11"/>
        <v>0</v>
      </c>
      <c r="X8" s="76"/>
      <c r="Y8" s="72"/>
      <c r="Z8" s="62">
        <v>50731.0</v>
      </c>
      <c r="AA8" s="63">
        <v>7620300.0</v>
      </c>
      <c r="AB8" s="63">
        <v>4847280.0</v>
      </c>
      <c r="AC8" s="73"/>
      <c r="AD8" s="73"/>
      <c r="AE8" s="73"/>
      <c r="AF8" s="73"/>
      <c r="AG8" s="74">
        <f>VLOOKUP(A8, 'АСВ'!$A$2:$C$48, 2, False)</f>
        <v>42293</v>
      </c>
      <c r="AH8" s="75">
        <f>VLOOKUP(A8, 'АСВ'!$A$2:$C$48, 3, False)</f>
        <v>69687</v>
      </c>
      <c r="AI8" s="73">
        <f t="shared" si="5"/>
        <v>1</v>
      </c>
    </row>
    <row r="9">
      <c r="A9" s="39" t="s">
        <v>29</v>
      </c>
      <c r="B9" s="65">
        <v>42221.0</v>
      </c>
      <c r="C9" s="39"/>
      <c r="D9" s="66" t="s">
        <v>373</v>
      </c>
      <c r="E9" s="67">
        <f t="shared" si="2"/>
        <v>11730791</v>
      </c>
      <c r="F9" s="66" t="s">
        <v>374</v>
      </c>
      <c r="G9" s="66" t="s">
        <v>321</v>
      </c>
      <c r="H9" s="66" t="s">
        <v>375</v>
      </c>
      <c r="I9" s="66">
        <f t="shared" si="12"/>
        <v>10340748</v>
      </c>
      <c r="J9" s="66" t="s">
        <v>376</v>
      </c>
      <c r="K9" s="66" t="s">
        <v>377</v>
      </c>
      <c r="L9" s="66" t="s">
        <v>378</v>
      </c>
      <c r="M9" s="66" t="s">
        <v>379</v>
      </c>
      <c r="N9" s="66" t="s">
        <v>380</v>
      </c>
      <c r="O9" s="69"/>
      <c r="P9" s="69"/>
      <c r="Q9" s="69"/>
      <c r="R9" s="60">
        <f t="shared" ref="R9:W9" si="13">SUBSTITUTE((SUBSTITUTE(AA9, " ", "")), ",", ".")  * 1</f>
        <v>5490888</v>
      </c>
      <c r="S9" s="60">
        <f t="shared" si="13"/>
        <v>6239903</v>
      </c>
      <c r="T9" s="60">
        <f t="shared" si="13"/>
        <v>0</v>
      </c>
      <c r="U9" s="60">
        <f t="shared" si="13"/>
        <v>0</v>
      </c>
      <c r="V9" s="60">
        <f t="shared" si="13"/>
        <v>0</v>
      </c>
      <c r="W9" s="60">
        <f t="shared" si="13"/>
        <v>0</v>
      </c>
      <c r="X9" s="76"/>
      <c r="Y9" s="72"/>
      <c r="Z9" s="62">
        <v>61856.0</v>
      </c>
      <c r="AA9" s="63">
        <v>5490888.0</v>
      </c>
      <c r="AB9" s="63">
        <v>6239903.0</v>
      </c>
      <c r="AC9" s="73"/>
      <c r="AD9" s="73"/>
      <c r="AE9" s="73"/>
      <c r="AF9" s="73"/>
      <c r="AG9" s="74">
        <f>VLOOKUP(A9, 'АСВ'!$A$2:$C$48, 2, False)</f>
        <v>42293</v>
      </c>
      <c r="AH9" s="75">
        <f>VLOOKUP(A9, 'АСВ'!$A$2:$C$48, 3, False)</f>
        <v>69687</v>
      </c>
      <c r="AI9" s="73">
        <f t="shared" si="5"/>
        <v>0</v>
      </c>
    </row>
    <row r="10">
      <c r="A10" s="39" t="s">
        <v>29</v>
      </c>
      <c r="B10" s="65">
        <v>41841.0</v>
      </c>
      <c r="C10" s="39"/>
      <c r="D10" s="66" t="s">
        <v>381</v>
      </c>
      <c r="E10" s="67">
        <f t="shared" si="2"/>
        <v>9869754</v>
      </c>
      <c r="F10" s="66" t="s">
        <v>382</v>
      </c>
      <c r="G10" s="66" t="s">
        <v>321</v>
      </c>
      <c r="H10" s="66" t="s">
        <v>383</v>
      </c>
      <c r="I10" s="66">
        <f t="shared" si="12"/>
        <v>9212679</v>
      </c>
      <c r="J10" s="66" t="s">
        <v>384</v>
      </c>
      <c r="K10" s="66" t="s">
        <v>385</v>
      </c>
      <c r="L10" s="66" t="s">
        <v>386</v>
      </c>
      <c r="M10" s="66" t="s">
        <v>387</v>
      </c>
      <c r="N10" s="66" t="s">
        <v>388</v>
      </c>
      <c r="O10" s="69"/>
      <c r="P10" s="69"/>
      <c r="Q10" s="69"/>
      <c r="R10" s="60">
        <f t="shared" ref="R10:W10" si="14">SUBSTITUTE((SUBSTITUTE(AA10, " ", "")), ",", ".")  * 1</f>
        <v>7011530</v>
      </c>
      <c r="S10" s="60">
        <f t="shared" si="14"/>
        <v>2858224</v>
      </c>
      <c r="T10" s="60">
        <f t="shared" si="14"/>
        <v>0</v>
      </c>
      <c r="U10" s="60">
        <f t="shared" si="14"/>
        <v>0</v>
      </c>
      <c r="V10" s="60">
        <f t="shared" si="14"/>
        <v>0</v>
      </c>
      <c r="W10" s="60">
        <f t="shared" si="14"/>
        <v>0</v>
      </c>
      <c r="X10" s="76"/>
      <c r="Y10" s="72"/>
      <c r="Z10" s="62">
        <v>21538.0</v>
      </c>
      <c r="AA10" s="63">
        <v>7011530.0</v>
      </c>
      <c r="AB10" s="63">
        <v>2858224.0</v>
      </c>
      <c r="AC10" s="73"/>
      <c r="AD10" s="73"/>
      <c r="AE10" s="73"/>
      <c r="AF10" s="73"/>
      <c r="AG10" s="74">
        <f>VLOOKUP(A10, 'АСВ'!$A$2:$C$48, 2, False)</f>
        <v>42293</v>
      </c>
      <c r="AH10" s="75">
        <f>VLOOKUP(A10, 'АСВ'!$A$2:$C$48, 3, False)</f>
        <v>69687</v>
      </c>
      <c r="AI10" s="73">
        <f t="shared" si="5"/>
        <v>0</v>
      </c>
    </row>
    <row r="11">
      <c r="A11" s="39" t="s">
        <v>29</v>
      </c>
      <c r="B11" s="65">
        <v>41417.0</v>
      </c>
      <c r="C11" s="39"/>
      <c r="D11" s="66" t="s">
        <v>389</v>
      </c>
      <c r="E11" s="67">
        <f t="shared" si="2"/>
        <v>8321792</v>
      </c>
      <c r="F11" s="66" t="s">
        <v>390</v>
      </c>
      <c r="G11" s="66" t="s">
        <v>321</v>
      </c>
      <c r="H11" s="66" t="s">
        <v>391</v>
      </c>
      <c r="I11" s="66">
        <f t="shared" si="12"/>
        <v>8297607</v>
      </c>
      <c r="J11" s="66" t="s">
        <v>392</v>
      </c>
      <c r="K11" s="66" t="s">
        <v>393</v>
      </c>
      <c r="L11" s="66" t="s">
        <v>394</v>
      </c>
      <c r="M11" s="66" t="s">
        <v>395</v>
      </c>
      <c r="N11" s="66" t="s">
        <v>396</v>
      </c>
      <c r="O11" s="69"/>
      <c r="P11" s="69"/>
      <c r="Q11" s="69"/>
      <c r="R11" s="60">
        <f t="shared" ref="R11:W11" si="15">SUBSTITUTE((SUBSTITUTE(AA11, " ", "")), ",", ".")  * 1</f>
        <v>3698463</v>
      </c>
      <c r="S11" s="60">
        <f t="shared" si="15"/>
        <v>4623329</v>
      </c>
      <c r="T11" s="60">
        <f t="shared" si="15"/>
        <v>0</v>
      </c>
      <c r="U11" s="60">
        <f t="shared" si="15"/>
        <v>0</v>
      </c>
      <c r="V11" s="60">
        <f t="shared" si="15"/>
        <v>0</v>
      </c>
      <c r="W11" s="60">
        <f t="shared" si="15"/>
        <v>0</v>
      </c>
      <c r="X11" s="76"/>
      <c r="Y11" s="72"/>
      <c r="Z11" s="62">
        <v>29395.0</v>
      </c>
      <c r="AA11" s="63">
        <v>3698463.0</v>
      </c>
      <c r="AB11" s="63">
        <v>4623329.0</v>
      </c>
      <c r="AC11" s="73"/>
      <c r="AD11" s="73"/>
      <c r="AE11" s="73"/>
      <c r="AF11" s="73"/>
      <c r="AG11" s="74">
        <f>VLOOKUP(A11, 'АСВ'!$A$2:$C$48, 2, False)</f>
        <v>42293</v>
      </c>
      <c r="AH11" s="75">
        <f>VLOOKUP(A11, 'АСВ'!$A$2:$C$48, 3, False)</f>
        <v>69687</v>
      </c>
      <c r="AI11" s="73">
        <f t="shared" si="5"/>
        <v>0</v>
      </c>
    </row>
    <row r="12">
      <c r="A12" s="77" t="s">
        <v>29</v>
      </c>
      <c r="B12" s="78">
        <v>40843.0</v>
      </c>
      <c r="C12" s="77"/>
      <c r="D12" s="79" t="s">
        <v>397</v>
      </c>
      <c r="E12" s="67">
        <f t="shared" si="2"/>
        <v>6264921</v>
      </c>
      <c r="F12" s="79" t="s">
        <v>398</v>
      </c>
      <c r="G12" s="79" t="s">
        <v>321</v>
      </c>
      <c r="H12" s="79" t="s">
        <v>399</v>
      </c>
      <c r="I12" s="66">
        <f t="shared" si="12"/>
        <v>6601860</v>
      </c>
      <c r="J12" s="79" t="s">
        <v>400</v>
      </c>
      <c r="K12" s="79" t="s">
        <v>401</v>
      </c>
      <c r="L12" s="79" t="s">
        <v>402</v>
      </c>
      <c r="M12" s="79" t="s">
        <v>403</v>
      </c>
      <c r="N12" s="79" t="s">
        <v>404</v>
      </c>
      <c r="O12" s="69"/>
      <c r="P12" s="69"/>
      <c r="Q12" s="69"/>
      <c r="R12" s="60">
        <f t="shared" ref="R12:W12" si="16">SUBSTITUTE((SUBSTITUTE(AA12, " ", "")), ",", ".")  * 1</f>
        <v>2624525</v>
      </c>
      <c r="S12" s="60">
        <f t="shared" si="16"/>
        <v>3640396</v>
      </c>
      <c r="T12" s="60">
        <f t="shared" si="16"/>
        <v>0</v>
      </c>
      <c r="U12" s="60">
        <f t="shared" si="16"/>
        <v>0</v>
      </c>
      <c r="V12" s="60">
        <f t="shared" si="16"/>
        <v>0</v>
      </c>
      <c r="W12" s="60">
        <f t="shared" si="16"/>
        <v>0</v>
      </c>
      <c r="X12" s="76"/>
      <c r="Y12" s="72"/>
      <c r="Z12" s="62">
        <v>25371.0</v>
      </c>
      <c r="AA12" s="63">
        <v>2624525.0</v>
      </c>
      <c r="AB12" s="63">
        <v>3640396.0</v>
      </c>
      <c r="AC12" s="73"/>
      <c r="AD12" s="73"/>
      <c r="AE12" s="73"/>
      <c r="AF12" s="73"/>
      <c r="AG12" s="74">
        <f>VLOOKUP(A12, 'АСВ'!$A$2:$C$48, 2, False)</f>
        <v>42293</v>
      </c>
      <c r="AH12" s="75">
        <f>VLOOKUP(A12, 'АСВ'!$A$2:$C$48, 3, False)</f>
        <v>69687</v>
      </c>
      <c r="AI12" s="73">
        <f t="shared" si="5"/>
        <v>0</v>
      </c>
    </row>
    <row r="13">
      <c r="A13" s="77" t="s">
        <v>29</v>
      </c>
      <c r="B13" s="78">
        <v>40834.0</v>
      </c>
      <c r="C13" s="77"/>
      <c r="D13" s="79" t="s">
        <v>397</v>
      </c>
      <c r="E13" s="67">
        <f t="shared" si="2"/>
        <v>6264921</v>
      </c>
      <c r="F13" s="79" t="s">
        <v>398</v>
      </c>
      <c r="G13" s="79" t="s">
        <v>321</v>
      </c>
      <c r="H13" s="79" t="s">
        <v>405</v>
      </c>
      <c r="I13" s="66">
        <f t="shared" si="12"/>
        <v>6601860</v>
      </c>
      <c r="J13" s="79" t="s">
        <v>400</v>
      </c>
      <c r="K13" s="79" t="s">
        <v>401</v>
      </c>
      <c r="L13" s="79" t="s">
        <v>402</v>
      </c>
      <c r="M13" s="79" t="s">
        <v>403</v>
      </c>
      <c r="N13" s="79" t="s">
        <v>404</v>
      </c>
      <c r="O13" s="69"/>
      <c r="P13" s="69"/>
      <c r="Q13" s="69"/>
      <c r="R13" s="60">
        <f t="shared" ref="R13:W13" si="17">SUBSTITUTE((SUBSTITUTE(AA13, " ", "")), ",", ".")  * 1</f>
        <v>2624525</v>
      </c>
      <c r="S13" s="60">
        <f t="shared" si="17"/>
        <v>3640396</v>
      </c>
      <c r="T13" s="60">
        <f t="shared" si="17"/>
        <v>0</v>
      </c>
      <c r="U13" s="60">
        <f t="shared" si="17"/>
        <v>0</v>
      </c>
      <c r="V13" s="60">
        <f t="shared" si="17"/>
        <v>0</v>
      </c>
      <c r="W13" s="60">
        <f t="shared" si="17"/>
        <v>0</v>
      </c>
      <c r="X13" s="76"/>
      <c r="Y13" s="72"/>
      <c r="Z13" s="62">
        <v>25371.0</v>
      </c>
      <c r="AA13" s="63">
        <v>2624525.0</v>
      </c>
      <c r="AB13" s="63">
        <v>3640396.0</v>
      </c>
      <c r="AC13" s="73"/>
      <c r="AD13" s="73"/>
      <c r="AE13" s="73"/>
      <c r="AF13" s="73"/>
      <c r="AG13" s="74">
        <f>VLOOKUP(A13, 'АСВ'!$A$2:$C$48, 2, False)</f>
        <v>42293</v>
      </c>
      <c r="AH13" s="75">
        <f>VLOOKUP(A13, 'АСВ'!$A$2:$C$48, 3, False)</f>
        <v>69687</v>
      </c>
      <c r="AI13" s="73">
        <f t="shared" si="5"/>
        <v>0</v>
      </c>
    </row>
    <row r="14">
      <c r="A14" s="80" t="s">
        <v>29</v>
      </c>
      <c r="B14" s="81">
        <v>40681.0</v>
      </c>
      <c r="C14" s="80"/>
      <c r="D14" s="79" t="s">
        <v>397</v>
      </c>
      <c r="E14" s="67">
        <f t="shared" si="2"/>
        <v>6264921</v>
      </c>
      <c r="F14" s="79" t="s">
        <v>398</v>
      </c>
      <c r="G14" s="79" t="s">
        <v>321</v>
      </c>
      <c r="H14" s="79" t="s">
        <v>406</v>
      </c>
      <c r="I14" s="66">
        <f t="shared" si="12"/>
        <v>6601860</v>
      </c>
      <c r="J14" s="79" t="s">
        <v>400</v>
      </c>
      <c r="K14" s="79" t="s">
        <v>401</v>
      </c>
      <c r="L14" s="79" t="s">
        <v>402</v>
      </c>
      <c r="M14" s="79" t="s">
        <v>403</v>
      </c>
      <c r="N14" s="79" t="s">
        <v>404</v>
      </c>
      <c r="O14" s="69"/>
      <c r="P14" s="69"/>
      <c r="Q14" s="69"/>
      <c r="R14" s="60">
        <f t="shared" ref="R14:W14" si="18">SUBSTITUTE((SUBSTITUTE(AA14, " ", "")), ",", ".")  * 1</f>
        <v>2624525</v>
      </c>
      <c r="S14" s="60">
        <f t="shared" si="18"/>
        <v>3640396</v>
      </c>
      <c r="T14" s="60">
        <f t="shared" si="18"/>
        <v>0</v>
      </c>
      <c r="U14" s="60">
        <f t="shared" si="18"/>
        <v>0</v>
      </c>
      <c r="V14" s="60">
        <f t="shared" si="18"/>
        <v>0</v>
      </c>
      <c r="W14" s="60">
        <f t="shared" si="18"/>
        <v>0</v>
      </c>
      <c r="X14" s="76"/>
      <c r="Y14" s="72"/>
      <c r="Z14" s="62">
        <v>25371.0</v>
      </c>
      <c r="AA14" s="63">
        <v>2624525.0</v>
      </c>
      <c r="AB14" s="63">
        <v>3640396.0</v>
      </c>
      <c r="AC14" s="73"/>
      <c r="AD14" s="73"/>
      <c r="AE14" s="73"/>
      <c r="AF14" s="73"/>
      <c r="AG14" s="74">
        <f>VLOOKUP(A14, 'АСВ'!$A$2:$C$48, 2, False)</f>
        <v>42293</v>
      </c>
      <c r="AH14" s="75">
        <f>VLOOKUP(A14, 'АСВ'!$A$2:$C$48, 3, False)</f>
        <v>69687</v>
      </c>
      <c r="AI14" s="73">
        <f t="shared" si="5"/>
        <v>0</v>
      </c>
    </row>
    <row r="15">
      <c r="A15" s="39" t="s">
        <v>29</v>
      </c>
      <c r="B15" s="65">
        <v>40329.0</v>
      </c>
      <c r="C15" s="39"/>
      <c r="D15" s="82" t="s">
        <v>407</v>
      </c>
      <c r="E15" s="67">
        <f t="shared" si="2"/>
        <v>6194220</v>
      </c>
      <c r="F15" s="60">
        <v>7280138.0</v>
      </c>
      <c r="G15" s="60">
        <v>0.0</v>
      </c>
      <c r="H15" s="60">
        <v>30257.0</v>
      </c>
      <c r="I15" s="66">
        <f t="shared" ref="I15:I28" si="20">SUBSTITUTE((SUBSTITUTE(J15, " ", "")), ",", ".") + SUBSTITUTE((SUBSTITUTE(Y15, " ", "")), ",", ".") + SUBSTITUTE((SUBSTITUTE(Z15, " ", "")), ",", ".")</f>
        <v>6509269</v>
      </c>
      <c r="J15" s="82" t="s">
        <v>408</v>
      </c>
      <c r="K15" s="82" t="s">
        <v>409</v>
      </c>
      <c r="L15" s="82" t="s">
        <v>410</v>
      </c>
      <c r="M15" s="82" t="s">
        <v>411</v>
      </c>
      <c r="N15" s="82" t="s">
        <v>412</v>
      </c>
      <c r="O15" s="82" t="s">
        <v>408</v>
      </c>
      <c r="P15" s="69"/>
      <c r="Q15" s="69"/>
      <c r="R15" s="60">
        <f t="shared" ref="R15:W15" si="19">SUBSTITUTE((SUBSTITUTE(AA15, " ", "")), ",", ".")  * 1</f>
        <v>2942553</v>
      </c>
      <c r="S15" s="60">
        <f t="shared" si="19"/>
        <v>3251667</v>
      </c>
      <c r="T15" s="60">
        <f t="shared" si="19"/>
        <v>0</v>
      </c>
      <c r="U15" s="60">
        <f t="shared" si="19"/>
        <v>0</v>
      </c>
      <c r="V15" s="60">
        <f t="shared" si="19"/>
        <v>0</v>
      </c>
      <c r="W15" s="60">
        <f t="shared" si="19"/>
        <v>0</v>
      </c>
      <c r="X15" s="76"/>
      <c r="Y15" s="72"/>
      <c r="Z15" s="62">
        <v>30257.0</v>
      </c>
      <c r="AA15" s="63">
        <v>2942553.0</v>
      </c>
      <c r="AB15" s="63">
        <v>3251667.0</v>
      </c>
      <c r="AC15" s="73"/>
      <c r="AD15" s="73"/>
      <c r="AE15" s="73"/>
      <c r="AF15" s="73"/>
      <c r="AG15" s="74">
        <f>VLOOKUP(A15, 'АСВ'!$A$2:$C$48, 2, False)</f>
        <v>42293</v>
      </c>
      <c r="AH15" s="75">
        <f>VLOOKUP(A15, 'АСВ'!$A$2:$C$48, 3, False)</f>
        <v>69687</v>
      </c>
      <c r="AI15" s="73">
        <f t="shared" si="5"/>
        <v>0</v>
      </c>
    </row>
    <row r="16">
      <c r="A16" s="39" t="s">
        <v>29</v>
      </c>
      <c r="B16" s="65">
        <v>39768.0</v>
      </c>
      <c r="C16" s="39"/>
      <c r="D16" s="82" t="s">
        <v>413</v>
      </c>
      <c r="E16" s="67">
        <f t="shared" si="2"/>
        <v>4672795</v>
      </c>
      <c r="F16" s="60">
        <v>6676576.0</v>
      </c>
      <c r="G16" s="60">
        <v>0.0</v>
      </c>
      <c r="H16" s="60">
        <v>18403.0</v>
      </c>
      <c r="I16" s="66">
        <f t="shared" si="20"/>
        <v>5379455</v>
      </c>
      <c r="J16" s="82" t="s">
        <v>414</v>
      </c>
      <c r="K16" s="82" t="s">
        <v>415</v>
      </c>
      <c r="L16" s="69"/>
      <c r="M16" s="82" t="s">
        <v>416</v>
      </c>
      <c r="N16" s="82">
        <v>486840.0</v>
      </c>
      <c r="O16" s="82" t="s">
        <v>414</v>
      </c>
      <c r="P16" s="69"/>
      <c r="Q16" s="69"/>
      <c r="R16" s="60">
        <f t="shared" ref="R16:W16" si="21">SUBSTITUTE((SUBSTITUTE(AA16, " ", "")), ",", ".")  * 1</f>
        <v>2474070</v>
      </c>
      <c r="S16" s="60">
        <f t="shared" si="21"/>
        <v>2198725</v>
      </c>
      <c r="T16" s="60">
        <f t="shared" si="21"/>
        <v>0</v>
      </c>
      <c r="U16" s="60">
        <f t="shared" si="21"/>
        <v>0</v>
      </c>
      <c r="V16" s="60">
        <f t="shared" si="21"/>
        <v>0</v>
      </c>
      <c r="W16" s="60">
        <f t="shared" si="21"/>
        <v>0</v>
      </c>
      <c r="X16" s="76"/>
      <c r="Y16" s="72"/>
      <c r="Z16" s="62">
        <v>18403.0</v>
      </c>
      <c r="AA16" s="63">
        <v>2474070.0</v>
      </c>
      <c r="AB16" s="63">
        <v>2198725.0</v>
      </c>
      <c r="AC16" s="73"/>
      <c r="AD16" s="73"/>
      <c r="AE16" s="73"/>
      <c r="AF16" s="73"/>
      <c r="AG16" s="74">
        <f>VLOOKUP(A16, 'АСВ'!$A$2:$C$48, 2, False)</f>
        <v>42293</v>
      </c>
      <c r="AH16" s="75">
        <f>VLOOKUP(A16, 'АСВ'!$A$2:$C$48, 3, False)</f>
        <v>69687</v>
      </c>
      <c r="AI16" s="73">
        <f t="shared" si="5"/>
        <v>0</v>
      </c>
    </row>
    <row r="17">
      <c r="A17" s="39" t="s">
        <v>46</v>
      </c>
      <c r="B17" s="65">
        <v>44000.0</v>
      </c>
      <c r="C17" s="39"/>
      <c r="D17" s="83" t="s">
        <v>417</v>
      </c>
      <c r="E17" s="67">
        <f t="shared" si="2"/>
        <v>8331137</v>
      </c>
      <c r="F17" s="83">
        <v>9819691.0</v>
      </c>
      <c r="G17" s="60">
        <v>0.0</v>
      </c>
      <c r="H17" s="82">
        <v>180.0</v>
      </c>
      <c r="I17" s="66">
        <f t="shared" si="20"/>
        <v>17368464</v>
      </c>
      <c r="J17" s="84">
        <f t="shared" ref="J17:J328" si="23"> SUBSTITUTE((SUBSTITUTE(O17, " ", "")), ",", ".") * 1 + SUBSTITUTE((SUBSTITUTE(P17, " ", "")), ",", ".") * 1 + SUBSTITUTE((SUBSTITUTE(Q17, " ", "")), ",", ".") * 1</f>
        <v>8654739</v>
      </c>
      <c r="K17" s="83">
        <v>1105966.0</v>
      </c>
      <c r="L17" s="83">
        <v>380370.0</v>
      </c>
      <c r="M17" s="83" t="s">
        <v>418</v>
      </c>
      <c r="N17" s="83" t="s">
        <v>419</v>
      </c>
      <c r="O17" s="83" t="s">
        <v>420</v>
      </c>
      <c r="P17" s="83" t="s">
        <v>421</v>
      </c>
      <c r="Q17" s="83" t="s">
        <v>422</v>
      </c>
      <c r="R17" s="60">
        <f t="shared" ref="R17:W17" si="22">SUBSTITUTE((SUBSTITUTE(AA17, " ", "")), ",", ".")  * 1</f>
        <v>8331137</v>
      </c>
      <c r="S17" s="60">
        <f t="shared" si="22"/>
        <v>0</v>
      </c>
      <c r="T17" s="60">
        <f t="shared" si="22"/>
        <v>0</v>
      </c>
      <c r="U17" s="60">
        <f t="shared" si="22"/>
        <v>0</v>
      </c>
      <c r="V17" s="60">
        <f t="shared" si="22"/>
        <v>0</v>
      </c>
      <c r="W17" s="60">
        <f t="shared" si="22"/>
        <v>0</v>
      </c>
      <c r="X17" s="76"/>
      <c r="Y17" s="62">
        <v>8713725.0</v>
      </c>
      <c r="Z17" s="72"/>
      <c r="AA17" s="85" t="s">
        <v>423</v>
      </c>
      <c r="AB17" s="73"/>
      <c r="AC17" s="73"/>
      <c r="AD17" s="73"/>
      <c r="AE17" s="73"/>
      <c r="AF17" s="73"/>
      <c r="AG17" s="74">
        <f>VLOOKUP(A17, 'АСВ'!$A$2:$C$48, 2, False)</f>
        <v>42545</v>
      </c>
      <c r="AH17" s="75">
        <f>VLOOKUP(A17, 'АСВ'!$A$2:$C$48, 3, False)</f>
        <v>69938</v>
      </c>
      <c r="AI17" s="73">
        <f t="shared" si="5"/>
        <v>1</v>
      </c>
    </row>
    <row r="18">
      <c r="A18" s="39" t="s">
        <v>46</v>
      </c>
      <c r="B18" s="65">
        <v>43641.0</v>
      </c>
      <c r="C18" s="39"/>
      <c r="D18" s="82" t="s">
        <v>424</v>
      </c>
      <c r="E18" s="67">
        <f t="shared" si="2"/>
        <v>6903876</v>
      </c>
      <c r="F18" s="82" t="s">
        <v>425</v>
      </c>
      <c r="G18" s="60">
        <v>0.0</v>
      </c>
      <c r="H18" s="60">
        <v>0.0</v>
      </c>
      <c r="I18" s="66">
        <f t="shared" si="20"/>
        <v>12294178</v>
      </c>
      <c r="J18" s="84">
        <f t="shared" si="23"/>
        <v>6139689</v>
      </c>
      <c r="K18" s="60">
        <v>849467.0</v>
      </c>
      <c r="L18" s="83">
        <v>331892.0</v>
      </c>
      <c r="M18" s="83" t="s">
        <v>426</v>
      </c>
      <c r="N18" s="83" t="s">
        <v>427</v>
      </c>
      <c r="O18" s="82" t="s">
        <v>428</v>
      </c>
      <c r="P18" s="82" t="s">
        <v>429</v>
      </c>
      <c r="Q18" s="82" t="s">
        <v>430</v>
      </c>
      <c r="R18" s="60">
        <f t="shared" ref="R18:W18" si="24">SUBSTITUTE((SUBSTITUTE(AA18, " ", "")), ",", ".")  * 1</f>
        <v>6003255</v>
      </c>
      <c r="S18" s="60">
        <f t="shared" si="24"/>
        <v>0</v>
      </c>
      <c r="T18" s="60">
        <f t="shared" si="24"/>
        <v>0</v>
      </c>
      <c r="U18" s="60">
        <f t="shared" si="24"/>
        <v>0</v>
      </c>
      <c r="V18" s="60">
        <f t="shared" si="24"/>
        <v>0</v>
      </c>
      <c r="W18" s="60">
        <f t="shared" si="24"/>
        <v>0</v>
      </c>
      <c r="X18" s="86" t="s">
        <v>431</v>
      </c>
      <c r="Y18" s="87">
        <v>6154489.0</v>
      </c>
      <c r="Z18" s="72"/>
      <c r="AA18" s="88" t="s">
        <v>432</v>
      </c>
      <c r="AB18" s="73"/>
      <c r="AC18" s="73"/>
      <c r="AD18" s="73"/>
      <c r="AE18" s="73"/>
      <c r="AF18" s="73"/>
      <c r="AG18" s="74">
        <f>VLOOKUP(A18, 'АСВ'!$A$2:$C$48, 2, False)</f>
        <v>42545</v>
      </c>
      <c r="AH18" s="75">
        <f>VLOOKUP(A18, 'АСВ'!$A$2:$C$48, 3, False)</f>
        <v>69938</v>
      </c>
      <c r="AI18" s="73">
        <f t="shared" si="5"/>
        <v>1</v>
      </c>
    </row>
    <row r="19">
      <c r="A19" s="39" t="s">
        <v>46</v>
      </c>
      <c r="B19" s="65">
        <v>43543.0</v>
      </c>
      <c r="C19" s="39"/>
      <c r="D19" s="82" t="s">
        <v>433</v>
      </c>
      <c r="E19" s="67">
        <f t="shared" si="2"/>
        <v>6480816</v>
      </c>
      <c r="F19" s="82" t="s">
        <v>434</v>
      </c>
      <c r="G19" s="60">
        <v>0.0</v>
      </c>
      <c r="H19" s="82">
        <v>180.0</v>
      </c>
      <c r="I19" s="66">
        <f t="shared" si="20"/>
        <v>12123106</v>
      </c>
      <c r="J19" s="84">
        <f t="shared" si="23"/>
        <v>6054574</v>
      </c>
      <c r="K19" s="60">
        <v>646465.0</v>
      </c>
      <c r="L19" s="60">
        <v>128891.0</v>
      </c>
      <c r="M19" s="82" t="s">
        <v>435</v>
      </c>
      <c r="N19" s="82" t="s">
        <v>436</v>
      </c>
      <c r="O19" s="82" t="s">
        <v>437</v>
      </c>
      <c r="P19" s="82" t="s">
        <v>438</v>
      </c>
      <c r="Q19" s="82" t="s">
        <v>439</v>
      </c>
      <c r="R19" s="60">
        <f t="shared" ref="R19:W19" si="25">SUBSTITUTE((SUBSTITUTE(AA19, " ", "")), ",", ".")  * 1</f>
        <v>5682244</v>
      </c>
      <c r="S19" s="60">
        <f t="shared" si="25"/>
        <v>0</v>
      </c>
      <c r="T19" s="60">
        <f t="shared" si="25"/>
        <v>0</v>
      </c>
      <c r="U19" s="60">
        <f t="shared" si="25"/>
        <v>0</v>
      </c>
      <c r="V19" s="60">
        <f t="shared" si="25"/>
        <v>0</v>
      </c>
      <c r="W19" s="60">
        <f t="shared" si="25"/>
        <v>0</v>
      </c>
      <c r="X19" s="86" t="s">
        <v>440</v>
      </c>
      <c r="Y19" s="87">
        <v>6068532.0</v>
      </c>
      <c r="Z19" s="72"/>
      <c r="AA19" s="89" t="s">
        <v>441</v>
      </c>
      <c r="AB19" s="73"/>
      <c r="AC19" s="73"/>
      <c r="AD19" s="73"/>
      <c r="AE19" s="73"/>
      <c r="AF19" s="73"/>
      <c r="AG19" s="74">
        <f>VLOOKUP(A19, 'АСВ'!$A$2:$C$48, 2, False)</f>
        <v>42545</v>
      </c>
      <c r="AH19" s="75">
        <f>VLOOKUP(A19, 'АСВ'!$A$2:$C$48, 3, False)</f>
        <v>69938</v>
      </c>
      <c r="AI19" s="73">
        <f t="shared" si="5"/>
        <v>1</v>
      </c>
    </row>
    <row r="20">
      <c r="A20" s="39" t="s">
        <v>46</v>
      </c>
      <c r="B20" s="65">
        <v>43188.0</v>
      </c>
      <c r="C20" s="39"/>
      <c r="D20" s="60">
        <v>133616.0</v>
      </c>
      <c r="E20" s="67">
        <f t="shared" si="2"/>
        <v>5027604</v>
      </c>
      <c r="F20" s="60">
        <v>5198997.0</v>
      </c>
      <c r="G20" s="60">
        <v>0.0</v>
      </c>
      <c r="H20" s="60">
        <v>0.0</v>
      </c>
      <c r="I20" s="66">
        <f t="shared" si="20"/>
        <v>9396963</v>
      </c>
      <c r="J20" s="84">
        <f t="shared" si="23"/>
        <v>4691952</v>
      </c>
      <c r="K20" s="60">
        <v>493986.0</v>
      </c>
      <c r="L20" s="60">
        <v>120508.0</v>
      </c>
      <c r="M20" s="60">
        <v>346480.0</v>
      </c>
      <c r="N20" s="60">
        <v>148233.0</v>
      </c>
      <c r="O20" s="60">
        <v>604568.0</v>
      </c>
      <c r="P20" s="60">
        <v>1018029.0</v>
      </c>
      <c r="Q20" s="60">
        <v>3069355.0</v>
      </c>
      <c r="R20" s="60">
        <f t="shared" ref="R20:W20" si="26">SUBSTITUTE((SUBSTITUTE(AA20, " ", "")), ",", ".")  * 1</f>
        <v>4911800</v>
      </c>
      <c r="S20" s="60">
        <f t="shared" si="26"/>
        <v>0</v>
      </c>
      <c r="T20" s="60">
        <f t="shared" si="26"/>
        <v>0</v>
      </c>
      <c r="U20" s="60">
        <f t="shared" si="26"/>
        <v>0</v>
      </c>
      <c r="V20" s="60">
        <f t="shared" si="26"/>
        <v>0</v>
      </c>
      <c r="W20" s="60">
        <f t="shared" si="26"/>
        <v>0</v>
      </c>
      <c r="X20" s="90">
        <v>115804.0</v>
      </c>
      <c r="Y20" s="87">
        <v>4705011.0</v>
      </c>
      <c r="Z20" s="72"/>
      <c r="AA20" s="63">
        <v>4911800.0</v>
      </c>
      <c r="AB20" s="73"/>
      <c r="AC20" s="73"/>
      <c r="AD20" s="73"/>
      <c r="AE20" s="73"/>
      <c r="AF20" s="73"/>
      <c r="AG20" s="74">
        <f>VLOOKUP(A20, 'АСВ'!$A$2:$C$48, 2, False)</f>
        <v>42545</v>
      </c>
      <c r="AH20" s="75">
        <f>VLOOKUP(A20, 'АСВ'!$A$2:$C$48, 3, False)</f>
        <v>69938</v>
      </c>
      <c r="AI20" s="73">
        <f t="shared" si="5"/>
        <v>1</v>
      </c>
    </row>
    <row r="21">
      <c r="A21" s="39" t="s">
        <v>46</v>
      </c>
      <c r="B21" s="65">
        <v>42926.0</v>
      </c>
      <c r="C21" s="39"/>
      <c r="D21" s="60">
        <v>36006.0</v>
      </c>
      <c r="E21" s="67">
        <f t="shared" si="2"/>
        <v>4329464</v>
      </c>
      <c r="F21" s="60">
        <v>4451622.0</v>
      </c>
      <c r="G21" s="60">
        <v>0.0</v>
      </c>
      <c r="H21" s="60">
        <v>0.0</v>
      </c>
      <c r="I21" s="66">
        <f t="shared" si="20"/>
        <v>7610298</v>
      </c>
      <c r="J21" s="84">
        <f t="shared" si="23"/>
        <v>3557385</v>
      </c>
      <c r="K21" s="60">
        <v>445584.0</v>
      </c>
      <c r="L21" s="60">
        <v>169053.0</v>
      </c>
      <c r="M21" s="60">
        <v>428341.0</v>
      </c>
      <c r="N21" s="60">
        <v>48027.0</v>
      </c>
      <c r="O21" s="60">
        <v>469026.0</v>
      </c>
      <c r="P21" s="60">
        <v>869469.0</v>
      </c>
      <c r="Q21" s="60">
        <v>2218890.0</v>
      </c>
      <c r="R21" s="60">
        <f t="shared" ref="R21:W21" si="27">SUBSTITUTE((SUBSTITUTE(AA21, " ", "")), ",", ".")  * 1</f>
        <v>4217947</v>
      </c>
      <c r="S21" s="60">
        <f t="shared" si="27"/>
        <v>0</v>
      </c>
      <c r="T21" s="60">
        <f t="shared" si="27"/>
        <v>0</v>
      </c>
      <c r="U21" s="60">
        <f t="shared" si="27"/>
        <v>0</v>
      </c>
      <c r="V21" s="60">
        <f t="shared" si="27"/>
        <v>0</v>
      </c>
      <c r="W21" s="60">
        <f t="shared" si="27"/>
        <v>0</v>
      </c>
      <c r="X21" s="90">
        <v>111517.0</v>
      </c>
      <c r="Y21" s="87">
        <v>4052913.0</v>
      </c>
      <c r="Z21" s="72"/>
      <c r="AA21" s="63">
        <v>4217947.0</v>
      </c>
      <c r="AB21" s="73"/>
      <c r="AC21" s="73"/>
      <c r="AD21" s="73"/>
      <c r="AE21" s="73"/>
      <c r="AF21" s="73"/>
      <c r="AG21" s="74">
        <f>VLOOKUP(A21, 'АСВ'!$A$2:$C$48, 2, False)</f>
        <v>42545</v>
      </c>
      <c r="AH21" s="75">
        <f>VLOOKUP(A21, 'АСВ'!$A$2:$C$48, 3, False)</f>
        <v>69938</v>
      </c>
      <c r="AI21" s="73">
        <f t="shared" si="5"/>
        <v>1</v>
      </c>
    </row>
    <row r="22">
      <c r="A22" s="39" t="s">
        <v>46</v>
      </c>
      <c r="B22" s="65">
        <v>42565.0</v>
      </c>
      <c r="C22" s="39"/>
      <c r="D22" s="60">
        <v>44593.0</v>
      </c>
      <c r="E22" s="67">
        <f t="shared" si="2"/>
        <v>1758771</v>
      </c>
      <c r="F22" s="60">
        <v>1874917.0</v>
      </c>
      <c r="G22" s="60">
        <v>0.0</v>
      </c>
      <c r="H22" s="60">
        <v>2532.0</v>
      </c>
      <c r="I22" s="66">
        <f t="shared" si="20"/>
        <v>1695332</v>
      </c>
      <c r="J22" s="84">
        <f t="shared" si="23"/>
        <v>1682968</v>
      </c>
      <c r="K22" s="60">
        <v>184881.0</v>
      </c>
      <c r="L22" s="60">
        <v>87736.0</v>
      </c>
      <c r="M22" s="60" t="s">
        <v>294</v>
      </c>
      <c r="N22" s="60" t="s">
        <v>294</v>
      </c>
      <c r="O22" s="91">
        <v>1556311.0</v>
      </c>
      <c r="P22" s="60">
        <v>126657.0</v>
      </c>
      <c r="Q22" s="69"/>
      <c r="R22" s="60">
        <f t="shared" ref="R22:W22" si="28">SUBSTITUTE((SUBSTITUTE(AA22, " ", "")), ",", ".")  * 1</f>
        <v>1758771</v>
      </c>
      <c r="S22" s="60">
        <f t="shared" si="28"/>
        <v>0</v>
      </c>
      <c r="T22" s="60">
        <f t="shared" si="28"/>
        <v>0</v>
      </c>
      <c r="U22" s="60">
        <f t="shared" si="28"/>
        <v>0</v>
      </c>
      <c r="V22" s="60">
        <f t="shared" si="28"/>
        <v>0</v>
      </c>
      <c r="W22" s="60">
        <f t="shared" si="28"/>
        <v>0</v>
      </c>
      <c r="X22" s="76"/>
      <c r="Y22" s="62">
        <v>526.0</v>
      </c>
      <c r="Z22" s="62">
        <v>11838.0</v>
      </c>
      <c r="AA22" s="63">
        <v>1758771.0</v>
      </c>
      <c r="AB22" s="73"/>
      <c r="AC22" s="73"/>
      <c r="AD22" s="73"/>
      <c r="AE22" s="73"/>
      <c r="AF22" s="73"/>
      <c r="AG22" s="74">
        <f>VLOOKUP(A22, 'АСВ'!$A$2:$C$48, 2, False)</f>
        <v>42545</v>
      </c>
      <c r="AH22" s="75">
        <f>VLOOKUP(A22, 'АСВ'!$A$2:$C$48, 3, False)</f>
        <v>69938</v>
      </c>
      <c r="AI22" s="73">
        <f t="shared" si="5"/>
        <v>1</v>
      </c>
    </row>
    <row r="23">
      <c r="A23" s="39" t="s">
        <v>46</v>
      </c>
      <c r="B23" s="65">
        <v>42291.0</v>
      </c>
      <c r="C23" s="39"/>
      <c r="D23" s="60" t="s">
        <v>442</v>
      </c>
      <c r="E23" s="67">
        <f t="shared" si="2"/>
        <v>1060070</v>
      </c>
      <c r="F23" s="60">
        <v>1194541.0</v>
      </c>
      <c r="G23" s="60">
        <v>0.0</v>
      </c>
      <c r="H23" s="60">
        <v>6966.0</v>
      </c>
      <c r="I23" s="66">
        <f t="shared" si="20"/>
        <v>864463.62</v>
      </c>
      <c r="J23" s="84">
        <f t="shared" si="23"/>
        <v>861174.62</v>
      </c>
      <c r="K23" s="60" t="s">
        <v>443</v>
      </c>
      <c r="L23" s="60">
        <v>161557.0</v>
      </c>
      <c r="M23" s="60" t="s">
        <v>294</v>
      </c>
      <c r="N23" s="60" t="s">
        <v>294</v>
      </c>
      <c r="O23" s="91" t="s">
        <v>444</v>
      </c>
      <c r="P23" s="60" t="s">
        <v>445</v>
      </c>
      <c r="Q23" s="69"/>
      <c r="R23" s="60">
        <f t="shared" ref="R23:W23" si="29">SUBSTITUTE((SUBSTITUTE(AA23, " ", "")), ",", ".")  * 1</f>
        <v>1060070</v>
      </c>
      <c r="S23" s="60">
        <f t="shared" si="29"/>
        <v>0</v>
      </c>
      <c r="T23" s="60">
        <f t="shared" si="29"/>
        <v>0</v>
      </c>
      <c r="U23" s="60">
        <f t="shared" si="29"/>
        <v>0</v>
      </c>
      <c r="V23" s="60">
        <f t="shared" si="29"/>
        <v>0</v>
      </c>
      <c r="W23" s="60">
        <f t="shared" si="29"/>
        <v>0</v>
      </c>
      <c r="X23" s="76"/>
      <c r="Y23" s="72"/>
      <c r="Z23" s="62">
        <v>3289.0</v>
      </c>
      <c r="AA23" s="63">
        <v>1060070.0</v>
      </c>
      <c r="AB23" s="73"/>
      <c r="AC23" s="73"/>
      <c r="AD23" s="73"/>
      <c r="AE23" s="73"/>
      <c r="AF23" s="73"/>
      <c r="AG23" s="74">
        <f>VLOOKUP(A23, 'АСВ'!$A$2:$C$48, 2, False)</f>
        <v>42545</v>
      </c>
      <c r="AH23" s="75">
        <f>VLOOKUP(A23, 'АСВ'!$A$2:$C$48, 3, False)</f>
        <v>69938</v>
      </c>
      <c r="AI23" s="73">
        <f t="shared" si="5"/>
        <v>0</v>
      </c>
    </row>
    <row r="24">
      <c r="A24" s="39" t="s">
        <v>46</v>
      </c>
      <c r="B24" s="65">
        <v>42081.0</v>
      </c>
      <c r="C24" s="39"/>
      <c r="D24" s="60">
        <v>13753.0</v>
      </c>
      <c r="E24" s="67">
        <f t="shared" si="2"/>
        <v>935494</v>
      </c>
      <c r="F24" s="60">
        <v>966892.0</v>
      </c>
      <c r="G24" s="60">
        <v>0.0</v>
      </c>
      <c r="H24" s="60">
        <v>3927.0</v>
      </c>
      <c r="I24" s="66">
        <f t="shared" si="20"/>
        <v>786889</v>
      </c>
      <c r="J24" s="84">
        <f t="shared" si="23"/>
        <v>779537</v>
      </c>
      <c r="K24" s="60">
        <v>179747.0</v>
      </c>
      <c r="L24" s="60">
        <v>31290.0</v>
      </c>
      <c r="M24" s="60" t="s">
        <v>294</v>
      </c>
      <c r="N24" s="60" t="s">
        <v>294</v>
      </c>
      <c r="O24" s="91">
        <v>692444.0</v>
      </c>
      <c r="P24" s="60">
        <v>87093.0</v>
      </c>
      <c r="Q24" s="69"/>
      <c r="R24" s="60">
        <f t="shared" ref="R24:W24" si="30">SUBSTITUTE((SUBSTITUTE(AA24, " ", "")), ",", ".")  * 1</f>
        <v>935494</v>
      </c>
      <c r="S24" s="60">
        <f t="shared" si="30"/>
        <v>0</v>
      </c>
      <c r="T24" s="60">
        <f t="shared" si="30"/>
        <v>0</v>
      </c>
      <c r="U24" s="60">
        <f t="shared" si="30"/>
        <v>0</v>
      </c>
      <c r="V24" s="60">
        <f t="shared" si="30"/>
        <v>0</v>
      </c>
      <c r="W24" s="60">
        <f t="shared" si="30"/>
        <v>0</v>
      </c>
      <c r="X24" s="76"/>
      <c r="Y24" s="72"/>
      <c r="Z24" s="72">
        <v>7352.0</v>
      </c>
      <c r="AA24" s="63">
        <v>935494.0</v>
      </c>
      <c r="AB24" s="73"/>
      <c r="AC24" s="73"/>
      <c r="AD24" s="73"/>
      <c r="AE24" s="73"/>
      <c r="AF24" s="73"/>
      <c r="AG24" s="74">
        <f>VLOOKUP(A24, 'АСВ'!$A$2:$C$48, 2, False)</f>
        <v>42545</v>
      </c>
      <c r="AH24" s="75">
        <f>VLOOKUP(A24, 'АСВ'!$A$2:$C$48, 3, False)</f>
        <v>69938</v>
      </c>
      <c r="AI24" s="73">
        <f t="shared" si="5"/>
        <v>0</v>
      </c>
    </row>
    <row r="25">
      <c r="A25" s="39" t="s">
        <v>46</v>
      </c>
      <c r="B25" s="65">
        <v>41866.0</v>
      </c>
      <c r="C25" s="39"/>
      <c r="D25" s="60">
        <v>5314.0</v>
      </c>
      <c r="E25" s="67">
        <f t="shared" si="2"/>
        <v>668248</v>
      </c>
      <c r="F25" s="60">
        <v>742365.0</v>
      </c>
      <c r="G25" s="60">
        <v>0.0</v>
      </c>
      <c r="H25" s="60">
        <v>1729.0</v>
      </c>
      <c r="I25" s="66">
        <f t="shared" si="20"/>
        <v>641490</v>
      </c>
      <c r="J25" s="84">
        <f t="shared" si="23"/>
        <v>629849</v>
      </c>
      <c r="K25" s="60">
        <v>102347.0</v>
      </c>
      <c r="L25" s="60">
        <v>15123.0</v>
      </c>
      <c r="M25" s="60" t="s">
        <v>294</v>
      </c>
      <c r="N25" s="60" t="s">
        <v>294</v>
      </c>
      <c r="O25" s="91">
        <v>545203.0</v>
      </c>
      <c r="P25" s="60">
        <v>84646.0</v>
      </c>
      <c r="Q25" s="69"/>
      <c r="R25" s="60">
        <f t="shared" ref="R25:W25" si="31">SUBSTITUTE((SUBSTITUTE(AA25, " ", "")), ",", ".")  * 1</f>
        <v>668248</v>
      </c>
      <c r="S25" s="60">
        <f t="shared" si="31"/>
        <v>0</v>
      </c>
      <c r="T25" s="60">
        <f t="shared" si="31"/>
        <v>0</v>
      </c>
      <c r="U25" s="60">
        <f t="shared" si="31"/>
        <v>0</v>
      </c>
      <c r="V25" s="60">
        <f t="shared" si="31"/>
        <v>0</v>
      </c>
      <c r="W25" s="60">
        <f t="shared" si="31"/>
        <v>0</v>
      </c>
      <c r="X25" s="76"/>
      <c r="Y25" s="72"/>
      <c r="Z25" s="72">
        <v>11641.0</v>
      </c>
      <c r="AA25" s="63">
        <v>668248.0</v>
      </c>
      <c r="AB25" s="73"/>
      <c r="AC25" s="73"/>
      <c r="AD25" s="73"/>
      <c r="AE25" s="73"/>
      <c r="AF25" s="73"/>
      <c r="AG25" s="74">
        <f>VLOOKUP(A25, 'АСВ'!$A$2:$C$48, 2, False)</f>
        <v>42545</v>
      </c>
      <c r="AH25" s="75">
        <f>VLOOKUP(A25, 'АСВ'!$A$2:$C$48, 3, False)</f>
        <v>69938</v>
      </c>
      <c r="AI25" s="73">
        <f t="shared" si="5"/>
        <v>0</v>
      </c>
    </row>
    <row r="26">
      <c r="A26" s="39" t="s">
        <v>46</v>
      </c>
      <c r="B26" s="65">
        <v>41445.0</v>
      </c>
      <c r="C26" s="39"/>
      <c r="D26" s="60">
        <v>16260.0</v>
      </c>
      <c r="E26" s="67">
        <f t="shared" si="2"/>
        <v>348635</v>
      </c>
      <c r="F26" s="60">
        <v>366429.0</v>
      </c>
      <c r="G26" s="60">
        <v>0.0</v>
      </c>
      <c r="H26" s="60">
        <v>1493.0</v>
      </c>
      <c r="I26" s="66">
        <f t="shared" si="20"/>
        <v>224458</v>
      </c>
      <c r="J26" s="84">
        <f t="shared" si="23"/>
        <v>219753</v>
      </c>
      <c r="K26" s="60">
        <v>142413.0</v>
      </c>
      <c r="L26" s="60">
        <v>-24377.0</v>
      </c>
      <c r="M26" s="60" t="s">
        <v>294</v>
      </c>
      <c r="N26" s="60" t="s">
        <v>294</v>
      </c>
      <c r="O26" s="91">
        <v>156730.0</v>
      </c>
      <c r="P26" s="60">
        <v>63023.0</v>
      </c>
      <c r="Q26" s="69"/>
      <c r="R26" s="60">
        <f t="shared" ref="R26:W26" si="32">SUBSTITUTE((SUBSTITUTE(AA26, " ", "")), ",", ".")  * 1</f>
        <v>336635</v>
      </c>
      <c r="S26" s="60">
        <f t="shared" si="32"/>
        <v>12000</v>
      </c>
      <c r="T26" s="60">
        <f t="shared" si="32"/>
        <v>0</v>
      </c>
      <c r="U26" s="60">
        <f t="shared" si="32"/>
        <v>0</v>
      </c>
      <c r="V26" s="60">
        <f t="shared" si="32"/>
        <v>0</v>
      </c>
      <c r="W26" s="60">
        <f t="shared" si="32"/>
        <v>0</v>
      </c>
      <c r="X26" s="76"/>
      <c r="Y26" s="72"/>
      <c r="Z26" s="62">
        <v>4705.0</v>
      </c>
      <c r="AA26" s="63">
        <v>336635.0</v>
      </c>
      <c r="AB26" s="63">
        <v>12000.0</v>
      </c>
      <c r="AC26" s="73"/>
      <c r="AD26" s="73"/>
      <c r="AE26" s="73"/>
      <c r="AF26" s="73"/>
      <c r="AG26" s="74">
        <f>VLOOKUP(A26, 'АСВ'!$A$2:$C$48, 2, False)</f>
        <v>42545</v>
      </c>
      <c r="AH26" s="75">
        <f>VLOOKUP(A26, 'АСВ'!$A$2:$C$48, 3, False)</f>
        <v>69938</v>
      </c>
      <c r="AI26" s="73">
        <f t="shared" si="5"/>
        <v>0</v>
      </c>
    </row>
    <row r="27">
      <c r="A27" s="39" t="s">
        <v>46</v>
      </c>
      <c r="B27" s="65">
        <v>41053.0</v>
      </c>
      <c r="C27" s="39"/>
      <c r="D27" s="60">
        <v>1350.0</v>
      </c>
      <c r="E27" s="67">
        <f t="shared" si="2"/>
        <v>154190</v>
      </c>
      <c r="F27" s="60">
        <v>156444.0</v>
      </c>
      <c r="G27" s="60">
        <v>0.0</v>
      </c>
      <c r="H27" s="60">
        <v>1008.0</v>
      </c>
      <c r="I27" s="66">
        <f t="shared" si="20"/>
        <v>33012</v>
      </c>
      <c r="J27" s="84">
        <f t="shared" si="23"/>
        <v>30641</v>
      </c>
      <c r="K27" s="60">
        <v>123432.0</v>
      </c>
      <c r="L27" s="60">
        <v>3315.0</v>
      </c>
      <c r="M27" s="60" t="s">
        <v>294</v>
      </c>
      <c r="N27" s="60" t="s">
        <v>294</v>
      </c>
      <c r="O27" s="91">
        <v>13156.0</v>
      </c>
      <c r="P27" s="60">
        <v>17485.0</v>
      </c>
      <c r="Q27" s="69"/>
      <c r="R27" s="60">
        <f t="shared" ref="R27:W27" si="33">SUBSTITUTE((SUBSTITUTE(AA27, " ", "")), ",", ".")  * 1</f>
        <v>50000</v>
      </c>
      <c r="S27" s="60">
        <f t="shared" si="33"/>
        <v>104190</v>
      </c>
      <c r="T27" s="60">
        <f t="shared" si="33"/>
        <v>0</v>
      </c>
      <c r="U27" s="60">
        <f t="shared" si="33"/>
        <v>0</v>
      </c>
      <c r="V27" s="60">
        <f t="shared" si="33"/>
        <v>0</v>
      </c>
      <c r="W27" s="60">
        <f t="shared" si="33"/>
        <v>0</v>
      </c>
      <c r="X27" s="76"/>
      <c r="Y27" s="72"/>
      <c r="Z27" s="62">
        <v>2371.0</v>
      </c>
      <c r="AA27" s="63">
        <v>50000.0</v>
      </c>
      <c r="AB27" s="63">
        <v>104190.0</v>
      </c>
      <c r="AC27" s="73"/>
      <c r="AD27" s="73"/>
      <c r="AE27" s="73"/>
      <c r="AF27" s="73"/>
      <c r="AG27" s="74">
        <f>VLOOKUP(A27, 'АСВ'!$A$2:$C$48, 2, False)</f>
        <v>42545</v>
      </c>
      <c r="AH27" s="75">
        <f>VLOOKUP(A27, 'АСВ'!$A$2:$C$48, 3, False)</f>
        <v>69938</v>
      </c>
      <c r="AI27" s="73">
        <f t="shared" si="5"/>
        <v>0</v>
      </c>
    </row>
    <row r="28">
      <c r="A28" s="39" t="s">
        <v>58</v>
      </c>
      <c r="B28" s="65">
        <v>43908.0</v>
      </c>
      <c r="C28" s="39"/>
      <c r="D28" s="60">
        <v>0.0</v>
      </c>
      <c r="E28" s="67">
        <f t="shared" si="2"/>
        <v>0</v>
      </c>
      <c r="F28" s="60">
        <v>0.0</v>
      </c>
      <c r="G28" s="60">
        <v>0.0</v>
      </c>
      <c r="H28" s="60">
        <v>0.0</v>
      </c>
      <c r="I28" s="66">
        <f t="shared" si="20"/>
        <v>0</v>
      </c>
      <c r="J28" s="84">
        <f t="shared" si="23"/>
        <v>0</v>
      </c>
      <c r="K28" s="60">
        <v>0.0</v>
      </c>
      <c r="L28" s="60">
        <v>0.0</v>
      </c>
      <c r="M28" s="60">
        <v>0.0</v>
      </c>
      <c r="N28" s="60">
        <v>0.0</v>
      </c>
      <c r="O28" s="91">
        <v>0.0</v>
      </c>
      <c r="P28" s="60">
        <v>0.0</v>
      </c>
      <c r="Q28" s="69"/>
      <c r="R28" s="60">
        <f t="shared" ref="R28:W28" si="34">SUBSTITUTE((SUBSTITUTE(AA28, " ", "")), ",", ".")  * 1</f>
        <v>0</v>
      </c>
      <c r="S28" s="60">
        <f t="shared" si="34"/>
        <v>0</v>
      </c>
      <c r="T28" s="60">
        <f t="shared" si="34"/>
        <v>0</v>
      </c>
      <c r="U28" s="60">
        <f t="shared" si="34"/>
        <v>0</v>
      </c>
      <c r="V28" s="60">
        <f t="shared" si="34"/>
        <v>0</v>
      </c>
      <c r="W28" s="60">
        <f t="shared" si="34"/>
        <v>0</v>
      </c>
      <c r="X28" s="76"/>
      <c r="Y28" s="72"/>
      <c r="Z28" s="72"/>
      <c r="AA28" s="73"/>
      <c r="AB28" s="73"/>
      <c r="AC28" s="73"/>
      <c r="AD28" s="73"/>
      <c r="AE28" s="73"/>
      <c r="AF28" s="73"/>
      <c r="AG28" s="73" t="str">
        <f>VLOOKUP(A28, 'АСВ'!$A$2:$C$48, 2, False)</f>
        <v>#N/A</v>
      </c>
      <c r="AH28" s="73" t="str">
        <f>VLOOKUP(A28, 'АСВ'!$A$2:$C$48, 3, False)</f>
        <v>#N/A</v>
      </c>
      <c r="AI28" s="73" t="str">
        <f t="shared" si="5"/>
        <v>#N/A</v>
      </c>
    </row>
    <row r="29">
      <c r="A29" s="39" t="s">
        <v>58</v>
      </c>
      <c r="B29" s="65">
        <v>43544.0</v>
      </c>
      <c r="C29" s="39"/>
      <c r="D29" s="60">
        <v>1245921.0</v>
      </c>
      <c r="E29" s="67">
        <f t="shared" si="2"/>
        <v>263173309</v>
      </c>
      <c r="F29" s="60">
        <v>2.77875438E8</v>
      </c>
      <c r="G29" s="60">
        <v>0.0</v>
      </c>
      <c r="H29" s="60">
        <v>2970799.0</v>
      </c>
      <c r="I29" s="66" t="s">
        <v>446</v>
      </c>
      <c r="J29" s="84">
        <f t="shared" si="23"/>
        <v>260197892</v>
      </c>
      <c r="K29" s="60">
        <v>1.3975606E7</v>
      </c>
      <c r="L29" s="60">
        <v>3625414.0</v>
      </c>
      <c r="M29" s="69">
        <f>37830088 + 2636673</f>
        <v>40466761</v>
      </c>
      <c r="N29" s="69">
        <f>2667400 + 353964</f>
        <v>3021364</v>
      </c>
      <c r="O29" s="60">
        <v>2.53404787E8</v>
      </c>
      <c r="P29" s="60">
        <v>6793105.0</v>
      </c>
      <c r="Q29" s="69"/>
      <c r="R29" s="60">
        <f t="shared" ref="R29:W29" si="35">SUBSTITUTE((SUBSTITUTE(AA29, " ", "")), ",", ".")  * 1</f>
        <v>225761507</v>
      </c>
      <c r="S29" s="60">
        <f t="shared" si="35"/>
        <v>0</v>
      </c>
      <c r="T29" s="60">
        <f t="shared" si="35"/>
        <v>0</v>
      </c>
      <c r="U29" s="60">
        <f t="shared" si="35"/>
        <v>0</v>
      </c>
      <c r="V29" s="60">
        <f t="shared" si="35"/>
        <v>0</v>
      </c>
      <c r="W29" s="60">
        <f t="shared" si="35"/>
        <v>0</v>
      </c>
      <c r="X29" s="76">
        <v>3.7411802E7</v>
      </c>
      <c r="Y29" s="72"/>
      <c r="Z29" s="72"/>
      <c r="AA29" s="73">
        <v>2.25761507E8</v>
      </c>
      <c r="AB29" s="73"/>
      <c r="AC29" s="73"/>
      <c r="AD29" s="73"/>
      <c r="AE29" s="73"/>
      <c r="AF29" s="73"/>
      <c r="AG29" s="73" t="str">
        <f>VLOOKUP(A29, 'АСВ'!$A$2:$C$48, 2, False)</f>
        <v>#N/A</v>
      </c>
      <c r="AH29" s="73" t="str">
        <f>VLOOKUP(A29, 'АСВ'!$A$2:$C$48, 3, False)</f>
        <v>#N/A</v>
      </c>
      <c r="AI29" s="73" t="str">
        <f t="shared" si="5"/>
        <v>#N/A</v>
      </c>
    </row>
    <row r="30">
      <c r="A30" s="39" t="s">
        <v>58</v>
      </c>
      <c r="B30" s="65">
        <v>43180.0</v>
      </c>
      <c r="C30" s="39"/>
      <c r="D30" s="60">
        <v>266495.0</v>
      </c>
      <c r="E30" s="67">
        <f t="shared" si="2"/>
        <v>192090952</v>
      </c>
      <c r="F30" s="60">
        <v>2.03423198E8</v>
      </c>
      <c r="G30" s="60">
        <v>0.0</v>
      </c>
      <c r="H30" s="60">
        <v>547599.0</v>
      </c>
      <c r="I30" s="66" t="s">
        <v>447</v>
      </c>
      <c r="J30" s="84">
        <f t="shared" si="23"/>
        <v>191354462</v>
      </c>
      <c r="K30" s="60">
        <v>1.0760595E7</v>
      </c>
      <c r="L30" s="60">
        <v>3153708.0</v>
      </c>
      <c r="M30" s="69">
        <f>44726064 + 1214050</f>
        <v>45940114</v>
      </c>
      <c r="N30" s="69">
        <f>6216953 + 385497</f>
        <v>6602450</v>
      </c>
      <c r="O30" s="60">
        <v>1.87215312E8</v>
      </c>
      <c r="P30" s="60">
        <v>4139150.0</v>
      </c>
      <c r="Q30" s="69"/>
      <c r="R30" s="60">
        <f t="shared" ref="R30:W30" si="36">SUBSTITUTE((SUBSTITUTE(AA30, " ", "")), ",", ".")  * 1</f>
        <v>140780431</v>
      </c>
      <c r="S30" s="60">
        <f t="shared" si="36"/>
        <v>0</v>
      </c>
      <c r="T30" s="60">
        <f t="shared" si="36"/>
        <v>0</v>
      </c>
      <c r="U30" s="60">
        <f t="shared" si="36"/>
        <v>0</v>
      </c>
      <c r="V30" s="60">
        <f t="shared" si="36"/>
        <v>0</v>
      </c>
      <c r="W30" s="60">
        <f t="shared" si="36"/>
        <v>0</v>
      </c>
      <c r="X30" s="90">
        <v>5.1310521E7</v>
      </c>
      <c r="Y30" s="72"/>
      <c r="Z30" s="72"/>
      <c r="AA30" s="63">
        <v>1.40780431E8</v>
      </c>
      <c r="AB30" s="73"/>
      <c r="AC30" s="73"/>
      <c r="AD30" s="73"/>
      <c r="AE30" s="73"/>
      <c r="AF30" s="73"/>
      <c r="AG30" s="73" t="str">
        <f>VLOOKUP(A30, 'АСВ'!$A$2:$C$48, 2, False)</f>
        <v>#N/A</v>
      </c>
      <c r="AH30" s="73" t="str">
        <f>VLOOKUP(A30, 'АСВ'!$A$2:$C$48, 3, False)</f>
        <v>#N/A</v>
      </c>
      <c r="AI30" s="73" t="str">
        <f t="shared" si="5"/>
        <v>#N/A</v>
      </c>
    </row>
    <row r="31">
      <c r="A31" s="39" t="s">
        <v>58</v>
      </c>
      <c r="B31" s="65">
        <v>42944.0</v>
      </c>
      <c r="C31" s="39"/>
      <c r="D31" s="60">
        <v>227478.0</v>
      </c>
      <c r="E31" s="67">
        <f t="shared" si="2"/>
        <v>142517443</v>
      </c>
      <c r="F31" s="82" t="s">
        <v>448</v>
      </c>
      <c r="G31" s="60">
        <v>0.0</v>
      </c>
      <c r="H31" s="60">
        <v>972171.0</v>
      </c>
      <c r="I31" s="92" t="s">
        <v>449</v>
      </c>
      <c r="J31" s="84">
        <f t="shared" si="23"/>
        <v>141309586</v>
      </c>
      <c r="K31" s="60">
        <v>7606887.0</v>
      </c>
      <c r="L31" s="60">
        <v>2908287.0</v>
      </c>
      <c r="M31" s="69">
        <f>18213617 + 1048276</f>
        <v>19261893</v>
      </c>
      <c r="N31" s="69">
        <f>10380200 + 244742</f>
        <v>10624942</v>
      </c>
      <c r="O31" s="60">
        <v>1.40461658E8</v>
      </c>
      <c r="P31" s="60">
        <v>847928.0</v>
      </c>
      <c r="Q31" s="69"/>
      <c r="R31" s="60">
        <f t="shared" ref="R31:W31" si="37">SUBSTITUTE((SUBSTITUTE(AA31, " ", "")), ",", ".")  * 1</f>
        <v>90290042</v>
      </c>
      <c r="S31" s="60">
        <f t="shared" si="37"/>
        <v>0</v>
      </c>
      <c r="T31" s="60">
        <f t="shared" si="37"/>
        <v>0</v>
      </c>
      <c r="U31" s="60">
        <f t="shared" si="37"/>
        <v>0</v>
      </c>
      <c r="V31" s="60">
        <f t="shared" si="37"/>
        <v>0</v>
      </c>
      <c r="W31" s="60">
        <f t="shared" si="37"/>
        <v>0</v>
      </c>
      <c r="X31" s="86" t="s">
        <v>450</v>
      </c>
      <c r="Y31" s="72"/>
      <c r="Z31" s="72"/>
      <c r="AA31" s="89" t="s">
        <v>451</v>
      </c>
      <c r="AB31" s="73"/>
      <c r="AC31" s="73"/>
      <c r="AD31" s="73"/>
      <c r="AE31" s="73"/>
      <c r="AF31" s="73"/>
      <c r="AG31" s="73" t="str">
        <f>VLOOKUP(A31, 'АСВ'!$A$2:$C$48, 2, False)</f>
        <v>#N/A</v>
      </c>
      <c r="AH31" s="73" t="str">
        <f>VLOOKUP(A31, 'АСВ'!$A$2:$C$48, 3, False)</f>
        <v>#N/A</v>
      </c>
      <c r="AI31" s="73" t="str">
        <f t="shared" si="5"/>
        <v>#N/A</v>
      </c>
    </row>
    <row r="32">
      <c r="A32" s="39" t="s">
        <v>58</v>
      </c>
      <c r="B32" s="65">
        <v>42760.0</v>
      </c>
      <c r="C32" s="39"/>
      <c r="D32" s="82" t="s">
        <v>452</v>
      </c>
      <c r="E32" s="67">
        <f t="shared" si="2"/>
        <v>121869900</v>
      </c>
      <c r="F32" s="82" t="s">
        <v>453</v>
      </c>
      <c r="G32" s="60">
        <v>0.0</v>
      </c>
      <c r="H32" s="82" t="s">
        <v>454</v>
      </c>
      <c r="I32" s="92" t="s">
        <v>455</v>
      </c>
      <c r="J32" s="84">
        <f t="shared" si="23"/>
        <v>125443304</v>
      </c>
      <c r="K32" s="82" t="s">
        <v>456</v>
      </c>
      <c r="L32" s="82" t="s">
        <v>457</v>
      </c>
      <c r="M32" s="69">
        <f>13526868 + 567995</f>
        <v>14094863</v>
      </c>
      <c r="N32" s="69">
        <f>8899234+119925</f>
        <v>9019159</v>
      </c>
      <c r="O32" s="82" t="s">
        <v>458</v>
      </c>
      <c r="P32" s="82" t="s">
        <v>459</v>
      </c>
      <c r="Q32" s="82" t="s">
        <v>460</v>
      </c>
      <c r="R32" s="60">
        <f t="shared" ref="R32:W32" si="38">SUBSTITUTE((SUBSTITUTE(AA32, " ", "")), ",", ".")  * 1</f>
        <v>71692836</v>
      </c>
      <c r="S32" s="60">
        <f t="shared" si="38"/>
        <v>0</v>
      </c>
      <c r="T32" s="60">
        <f t="shared" si="38"/>
        <v>0</v>
      </c>
      <c r="U32" s="60">
        <f t="shared" si="38"/>
        <v>0</v>
      </c>
      <c r="V32" s="60">
        <f t="shared" si="38"/>
        <v>0</v>
      </c>
      <c r="W32" s="60">
        <f t="shared" si="38"/>
        <v>0</v>
      </c>
      <c r="X32" s="86" t="s">
        <v>461</v>
      </c>
      <c r="Y32" s="72"/>
      <c r="Z32" s="72"/>
      <c r="AA32" s="89" t="s">
        <v>462</v>
      </c>
      <c r="AB32" s="73"/>
      <c r="AC32" s="73"/>
      <c r="AD32" s="73"/>
      <c r="AE32" s="73"/>
      <c r="AF32" s="73"/>
      <c r="AG32" s="73" t="str">
        <f>VLOOKUP(A32, 'АСВ'!$A$2:$C$48, 2, False)</f>
        <v>#N/A</v>
      </c>
      <c r="AH32" s="73" t="str">
        <f>VLOOKUP(A32, 'АСВ'!$A$2:$C$48, 3, False)</f>
        <v>#N/A</v>
      </c>
      <c r="AI32" s="73" t="str">
        <f t="shared" si="5"/>
        <v>#N/A</v>
      </c>
    </row>
    <row r="33">
      <c r="A33" s="39" t="s">
        <v>58</v>
      </c>
      <c r="B33" s="65">
        <v>42396.0</v>
      </c>
      <c r="C33" s="39"/>
      <c r="D33" s="82" t="s">
        <v>463</v>
      </c>
      <c r="E33" s="67">
        <f t="shared" si="2"/>
        <v>104235452</v>
      </c>
      <c r="F33" s="82" t="s">
        <v>464</v>
      </c>
      <c r="G33" s="60">
        <v>0.0</v>
      </c>
      <c r="H33" s="82" t="s">
        <v>465</v>
      </c>
      <c r="I33" s="92" t="s">
        <v>466</v>
      </c>
      <c r="J33" s="84">
        <f t="shared" si="23"/>
        <v>109801684</v>
      </c>
      <c r="K33" s="82" t="s">
        <v>467</v>
      </c>
      <c r="L33" s="82" t="s">
        <v>468</v>
      </c>
      <c r="M33" s="82">
        <f>37831983+485978</f>
        <v>38317961</v>
      </c>
      <c r="N33" s="69">
        <f>7916297+78816</f>
        <v>7995113</v>
      </c>
      <c r="O33" s="82" t="s">
        <v>469</v>
      </c>
      <c r="P33" s="82" t="s">
        <v>470</v>
      </c>
      <c r="Q33" s="82" t="s">
        <v>471</v>
      </c>
      <c r="R33" s="60">
        <f t="shared" ref="R33:W33" si="39">SUBSTITUTE((SUBSTITUTE(AA33, " ", "")), ",", ".")  * 1</f>
        <v>59538487</v>
      </c>
      <c r="S33" s="60">
        <f t="shared" si="39"/>
        <v>0</v>
      </c>
      <c r="T33" s="60">
        <f t="shared" si="39"/>
        <v>0</v>
      </c>
      <c r="U33" s="60">
        <f t="shared" si="39"/>
        <v>0</v>
      </c>
      <c r="V33" s="60">
        <f t="shared" si="39"/>
        <v>0</v>
      </c>
      <c r="W33" s="60">
        <f t="shared" si="39"/>
        <v>0</v>
      </c>
      <c r="X33" s="86" t="s">
        <v>472</v>
      </c>
      <c r="Y33" s="72"/>
      <c r="Z33" s="72"/>
      <c r="AA33" s="89" t="s">
        <v>473</v>
      </c>
      <c r="AB33" s="73"/>
      <c r="AC33" s="73"/>
      <c r="AD33" s="73"/>
      <c r="AE33" s="73"/>
      <c r="AF33" s="73"/>
      <c r="AG33" s="73" t="str">
        <f>VLOOKUP(A33, 'АСВ'!$A$2:$C$48, 2, False)</f>
        <v>#N/A</v>
      </c>
      <c r="AH33" s="73" t="str">
        <f>VLOOKUP(A33, 'АСВ'!$A$2:$C$48, 3, False)</f>
        <v>#N/A</v>
      </c>
      <c r="AI33" s="73" t="str">
        <f t="shared" si="5"/>
        <v>#N/A</v>
      </c>
    </row>
    <row r="34">
      <c r="A34" s="39" t="s">
        <v>58</v>
      </c>
      <c r="B34" s="65">
        <v>42003.0</v>
      </c>
      <c r="C34" s="39"/>
      <c r="D34" s="82" t="s">
        <v>474</v>
      </c>
      <c r="E34" s="67">
        <f t="shared" si="2"/>
        <v>68764698</v>
      </c>
      <c r="F34" s="82" t="s">
        <v>475</v>
      </c>
      <c r="G34" s="60">
        <v>0.0</v>
      </c>
      <c r="H34" s="82" t="s">
        <v>476</v>
      </c>
      <c r="I34" s="66">
        <f t="shared" ref="I34:I40" si="41">SUBSTITUTE((SUBSTITUTE(J34, " ", "")), ",", ".") + SUBSTITUTE((SUBSTITUTE(Y34, " ", "")), ",", ".") + SUBSTITUTE((SUBSTITUTE(Z34, " ", "")), ",", ".")</f>
        <v>70041074</v>
      </c>
      <c r="J34" s="84">
        <f t="shared" si="23"/>
        <v>70041074</v>
      </c>
      <c r="K34" s="60" t="s">
        <v>477</v>
      </c>
      <c r="L34" s="60" t="s">
        <v>478</v>
      </c>
      <c r="M34" s="69">
        <f>55482 + 262104</f>
        <v>317586</v>
      </c>
      <c r="N34" s="69">
        <f>167716+49628</f>
        <v>217344</v>
      </c>
      <c r="O34" s="82" t="s">
        <v>479</v>
      </c>
      <c r="P34" s="82" t="s">
        <v>480</v>
      </c>
      <c r="Q34" s="82" t="s">
        <v>481</v>
      </c>
      <c r="R34" s="60">
        <f t="shared" ref="R34:W34" si="40">SUBSTITUTE((SUBSTITUTE(AA34, " ", "")), ",", ".")  * 1</f>
        <v>45363135</v>
      </c>
      <c r="S34" s="60">
        <f t="shared" si="40"/>
        <v>0</v>
      </c>
      <c r="T34" s="60">
        <f t="shared" si="40"/>
        <v>0</v>
      </c>
      <c r="U34" s="60">
        <f t="shared" si="40"/>
        <v>0</v>
      </c>
      <c r="V34" s="60">
        <f t="shared" si="40"/>
        <v>0</v>
      </c>
      <c r="W34" s="60">
        <f t="shared" si="40"/>
        <v>0</v>
      </c>
      <c r="X34" s="86" t="s">
        <v>482</v>
      </c>
      <c r="Y34" s="72"/>
      <c r="Z34" s="72"/>
      <c r="AA34" s="89" t="s">
        <v>483</v>
      </c>
      <c r="AB34" s="73"/>
      <c r="AC34" s="73"/>
      <c r="AD34" s="73"/>
      <c r="AE34" s="73"/>
      <c r="AF34" s="73"/>
      <c r="AG34" s="73" t="str">
        <f>VLOOKUP(A34, 'АСВ'!$A$2:$C$48, 2, False)</f>
        <v>#N/A</v>
      </c>
      <c r="AH34" s="73" t="str">
        <f>VLOOKUP(A34, 'АСВ'!$A$2:$C$48, 3, False)</f>
        <v>#N/A</v>
      </c>
      <c r="AI34" s="73" t="str">
        <f t="shared" si="5"/>
        <v>#N/A</v>
      </c>
    </row>
    <row r="35">
      <c r="A35" s="39" t="s">
        <v>58</v>
      </c>
      <c r="B35" s="65">
        <v>41632.0</v>
      </c>
      <c r="C35" s="39"/>
      <c r="D35" s="60">
        <v>506571.0</v>
      </c>
      <c r="E35" s="67">
        <f t="shared" si="2"/>
        <v>64786539</v>
      </c>
      <c r="F35" s="60">
        <v>3.7640493E7</v>
      </c>
      <c r="G35" s="60">
        <v>0.0</v>
      </c>
      <c r="H35" s="60">
        <v>546763.0</v>
      </c>
      <c r="I35" s="66">
        <f t="shared" si="41"/>
        <v>67607625</v>
      </c>
      <c r="J35" s="84">
        <f t="shared" si="23"/>
        <v>67037959</v>
      </c>
      <c r="K35" s="60">
        <v>407271.0</v>
      </c>
      <c r="L35" s="60">
        <v>3407895.0</v>
      </c>
      <c r="M35" s="60" t="s">
        <v>294</v>
      </c>
      <c r="N35" s="60" t="s">
        <v>294</v>
      </c>
      <c r="O35" s="91">
        <f>66216513</f>
        <v>66216513</v>
      </c>
      <c r="P35" s="82" t="s">
        <v>484</v>
      </c>
      <c r="Q35" s="82" t="s">
        <v>485</v>
      </c>
      <c r="R35" s="60">
        <f t="shared" ref="R35:W35" si="42">SUBSTITUTE((SUBSTITUTE(AA35, " ", "")), ",", ".")  * 1</f>
        <v>19792367</v>
      </c>
      <c r="S35" s="60">
        <f t="shared" si="42"/>
        <v>44994172</v>
      </c>
      <c r="T35" s="60">
        <f t="shared" si="42"/>
        <v>0</v>
      </c>
      <c r="U35" s="60">
        <f t="shared" si="42"/>
        <v>0</v>
      </c>
      <c r="V35" s="60">
        <f t="shared" si="42"/>
        <v>0</v>
      </c>
      <c r="W35" s="60">
        <f t="shared" si="42"/>
        <v>0</v>
      </c>
      <c r="X35" s="76"/>
      <c r="Y35" s="72"/>
      <c r="Z35" s="62">
        <v>569666.0</v>
      </c>
      <c r="AA35" s="63">
        <v>1.9792367E7</v>
      </c>
      <c r="AB35" s="63">
        <v>4.4994172E7</v>
      </c>
      <c r="AC35" s="73"/>
      <c r="AD35" s="73"/>
      <c r="AE35" s="73"/>
      <c r="AF35" s="73"/>
      <c r="AG35" s="73" t="str">
        <f>VLOOKUP(A35, 'АСВ'!$A$2:$C$48, 2, False)</f>
        <v>#N/A</v>
      </c>
      <c r="AH35" s="73" t="str">
        <f>VLOOKUP(A35, 'АСВ'!$A$2:$C$48, 3, False)</f>
        <v>#N/A</v>
      </c>
      <c r="AI35" s="73" t="str">
        <f t="shared" si="5"/>
        <v>#N/A</v>
      </c>
    </row>
    <row r="36">
      <c r="A36" s="39" t="s">
        <v>58</v>
      </c>
      <c r="B36" s="65">
        <v>41233.0</v>
      </c>
      <c r="C36" s="39"/>
      <c r="D36" s="60">
        <v>2962845.0</v>
      </c>
      <c r="E36" s="67">
        <f t="shared" si="2"/>
        <v>33823426</v>
      </c>
      <c r="F36" s="60">
        <v>3.7640493E7</v>
      </c>
      <c r="G36" s="60">
        <v>0.0</v>
      </c>
      <c r="H36" s="60">
        <v>316303.0</v>
      </c>
      <c r="I36" s="66">
        <f t="shared" si="41"/>
        <v>37117405</v>
      </c>
      <c r="J36" s="84">
        <f t="shared" si="23"/>
        <v>36788812</v>
      </c>
      <c r="K36" s="60">
        <v>523088.0</v>
      </c>
      <c r="L36" s="60">
        <v>2530686.0</v>
      </c>
      <c r="M36" s="60" t="s">
        <v>294</v>
      </c>
      <c r="N36" s="60" t="s">
        <v>294</v>
      </c>
      <c r="O36" s="91">
        <f>653637</f>
        <v>653637</v>
      </c>
      <c r="P36" s="60">
        <v>3.6135175E7</v>
      </c>
      <c r="Q36" s="69"/>
      <c r="R36" s="60">
        <f t="shared" ref="R36:W36" si="43">SUBSTITUTE((SUBSTITUTE(AA36, " ", "")), ",", ".")  * 1</f>
        <v>999456</v>
      </c>
      <c r="S36" s="60">
        <f t="shared" si="43"/>
        <v>32823970</v>
      </c>
      <c r="T36" s="60">
        <f t="shared" si="43"/>
        <v>0</v>
      </c>
      <c r="U36" s="60">
        <f t="shared" si="43"/>
        <v>0</v>
      </c>
      <c r="V36" s="60">
        <f t="shared" si="43"/>
        <v>0</v>
      </c>
      <c r="W36" s="60">
        <f t="shared" si="43"/>
        <v>0</v>
      </c>
      <c r="X36" s="76"/>
      <c r="Y36" s="72"/>
      <c r="Z36" s="62">
        <v>328593.0</v>
      </c>
      <c r="AA36" s="63">
        <v>999456.0</v>
      </c>
      <c r="AB36" s="63">
        <v>3.282397E7</v>
      </c>
      <c r="AC36" s="73"/>
      <c r="AD36" s="73"/>
      <c r="AE36" s="73"/>
      <c r="AF36" s="73"/>
      <c r="AG36" s="73" t="str">
        <f>VLOOKUP(A36, 'АСВ'!$A$2:$C$48, 2, False)</f>
        <v>#N/A</v>
      </c>
      <c r="AH36" s="73" t="str">
        <f>VLOOKUP(A36, 'АСВ'!$A$2:$C$48, 3, False)</f>
        <v>#N/A</v>
      </c>
      <c r="AI36" s="73" t="str">
        <f t="shared" si="5"/>
        <v>#N/A</v>
      </c>
    </row>
    <row r="37">
      <c r="A37" s="39" t="s">
        <v>58</v>
      </c>
      <c r="B37" s="65">
        <v>40843.0</v>
      </c>
      <c r="C37" s="39"/>
      <c r="D37" s="60">
        <v>6458985.0</v>
      </c>
      <c r="E37" s="67">
        <f t="shared" si="2"/>
        <v>15036434</v>
      </c>
      <c r="F37" s="60">
        <v>1.6777233E7</v>
      </c>
      <c r="G37" s="60">
        <v>0.0</v>
      </c>
      <c r="H37" s="60">
        <v>24177.0</v>
      </c>
      <c r="I37" s="66">
        <f t="shared" si="41"/>
        <v>16637006</v>
      </c>
      <c r="J37" s="84">
        <f t="shared" si="23"/>
        <v>16611743</v>
      </c>
      <c r="K37" s="60">
        <v>140226.0</v>
      </c>
      <c r="L37" s="60">
        <v>54311.0</v>
      </c>
      <c r="M37" s="60" t="s">
        <v>294</v>
      </c>
      <c r="N37" s="60" t="s">
        <v>294</v>
      </c>
      <c r="O37" s="60">
        <v>469046.0</v>
      </c>
      <c r="P37" s="60">
        <v>1.6142697E7</v>
      </c>
      <c r="Q37" s="69"/>
      <c r="R37" s="60">
        <f t="shared" ref="R37:W37" si="44">SUBSTITUTE((SUBSTITUTE(AA37, " ", "")), ",", ".")  * 1</f>
        <v>10306947</v>
      </c>
      <c r="S37" s="60">
        <f t="shared" si="44"/>
        <v>4729487</v>
      </c>
      <c r="T37" s="60">
        <f t="shared" si="44"/>
        <v>0</v>
      </c>
      <c r="U37" s="60">
        <f t="shared" si="44"/>
        <v>0</v>
      </c>
      <c r="V37" s="60">
        <f t="shared" si="44"/>
        <v>0</v>
      </c>
      <c r="W37" s="60">
        <f t="shared" si="44"/>
        <v>0</v>
      </c>
      <c r="X37" s="76"/>
      <c r="Y37" s="72"/>
      <c r="Z37" s="62">
        <v>25263.0</v>
      </c>
      <c r="AA37" s="63">
        <v>1.0306947E7</v>
      </c>
      <c r="AB37" s="63">
        <v>4729487.0</v>
      </c>
      <c r="AC37" s="73"/>
      <c r="AD37" s="73"/>
      <c r="AE37" s="73"/>
      <c r="AF37" s="73"/>
      <c r="AG37" s="73" t="str">
        <f>VLOOKUP(A37, 'АСВ'!$A$2:$C$48, 2, False)</f>
        <v>#N/A</v>
      </c>
      <c r="AH37" s="73" t="str">
        <f>VLOOKUP(A37, 'АСВ'!$A$2:$C$48, 3, False)</f>
        <v>#N/A</v>
      </c>
      <c r="AI37" s="73" t="str">
        <f t="shared" si="5"/>
        <v>#N/A</v>
      </c>
    </row>
    <row r="38">
      <c r="A38" s="39" t="s">
        <v>58</v>
      </c>
      <c r="B38" s="65">
        <v>40834.0</v>
      </c>
      <c r="C38" s="39"/>
      <c r="D38" s="60">
        <v>6458985.0</v>
      </c>
      <c r="E38" s="67">
        <f t="shared" si="2"/>
        <v>15036434</v>
      </c>
      <c r="F38" s="60">
        <v>1.6777233E7</v>
      </c>
      <c r="G38" s="60">
        <v>0.0</v>
      </c>
      <c r="H38" s="60">
        <v>24177.0</v>
      </c>
      <c r="I38" s="66">
        <f t="shared" si="41"/>
        <v>16637006</v>
      </c>
      <c r="J38" s="84">
        <f t="shared" si="23"/>
        <v>16611743</v>
      </c>
      <c r="K38" s="60">
        <v>140226.0</v>
      </c>
      <c r="L38" s="60">
        <v>54311.0</v>
      </c>
      <c r="M38" s="60" t="s">
        <v>294</v>
      </c>
      <c r="N38" s="60" t="s">
        <v>294</v>
      </c>
      <c r="O38" s="60">
        <v>469046.0</v>
      </c>
      <c r="P38" s="60">
        <v>1.6142697E7</v>
      </c>
      <c r="Q38" s="69"/>
      <c r="R38" s="60">
        <f t="shared" ref="R38:W38" si="45">SUBSTITUTE((SUBSTITUTE(AA38, " ", "")), ",", ".")  * 1</f>
        <v>10306947</v>
      </c>
      <c r="S38" s="60">
        <f t="shared" si="45"/>
        <v>4729487</v>
      </c>
      <c r="T38" s="60">
        <f t="shared" si="45"/>
        <v>0</v>
      </c>
      <c r="U38" s="60">
        <f t="shared" si="45"/>
        <v>0</v>
      </c>
      <c r="V38" s="60">
        <f t="shared" si="45"/>
        <v>0</v>
      </c>
      <c r="W38" s="60">
        <f t="shared" si="45"/>
        <v>0</v>
      </c>
      <c r="X38" s="76"/>
      <c r="Y38" s="72"/>
      <c r="Z38" s="62">
        <v>25263.0</v>
      </c>
      <c r="AA38" s="63">
        <v>1.0306947E7</v>
      </c>
      <c r="AB38" s="63">
        <v>4729487.0</v>
      </c>
      <c r="AC38" s="73"/>
      <c r="AD38" s="73"/>
      <c r="AE38" s="73"/>
      <c r="AF38" s="73"/>
      <c r="AG38" s="73" t="str">
        <f>VLOOKUP(A38, 'АСВ'!$A$2:$C$48, 2, False)</f>
        <v>#N/A</v>
      </c>
      <c r="AH38" s="73" t="str">
        <f>VLOOKUP(A38, 'АСВ'!$A$2:$C$48, 3, False)</f>
        <v>#N/A</v>
      </c>
      <c r="AI38" s="73" t="str">
        <f t="shared" si="5"/>
        <v>#N/A</v>
      </c>
    </row>
    <row r="39">
      <c r="A39" s="39" t="s">
        <v>58</v>
      </c>
      <c r="B39" s="65">
        <v>40304.0</v>
      </c>
      <c r="C39" s="39"/>
      <c r="D39" s="60">
        <v>163912.0</v>
      </c>
      <c r="E39" s="67">
        <f t="shared" si="2"/>
        <v>1611524</v>
      </c>
      <c r="F39" s="60">
        <v>2428968.0</v>
      </c>
      <c r="G39" s="60">
        <v>0.0</v>
      </c>
      <c r="H39" s="60">
        <v>18987.0</v>
      </c>
      <c r="I39" s="66">
        <f t="shared" si="41"/>
        <v>2294611</v>
      </c>
      <c r="J39" s="84">
        <f t="shared" si="23"/>
        <v>2275624</v>
      </c>
      <c r="K39" s="60">
        <v>134357.0</v>
      </c>
      <c r="L39" s="60">
        <v>140742.0</v>
      </c>
      <c r="M39" s="60" t="s">
        <v>294</v>
      </c>
      <c r="N39" s="60" t="s">
        <v>294</v>
      </c>
      <c r="O39" s="60">
        <v>379444.0</v>
      </c>
      <c r="P39" s="60">
        <v>1896180.0</v>
      </c>
      <c r="Q39" s="69"/>
      <c r="R39" s="60">
        <f t="shared" ref="R39:W39" si="46">SUBSTITUTE((SUBSTITUTE(AA39, " ", "")), ",", ".")  * 1</f>
        <v>1447612</v>
      </c>
      <c r="S39" s="60">
        <f t="shared" si="46"/>
        <v>163912</v>
      </c>
      <c r="T39" s="60">
        <f t="shared" si="46"/>
        <v>0</v>
      </c>
      <c r="U39" s="60">
        <f t="shared" si="46"/>
        <v>0</v>
      </c>
      <c r="V39" s="60">
        <f t="shared" si="46"/>
        <v>0</v>
      </c>
      <c r="W39" s="60">
        <f t="shared" si="46"/>
        <v>0</v>
      </c>
      <c r="X39" s="76"/>
      <c r="Y39" s="72"/>
      <c r="Z39" s="62">
        <v>18987.0</v>
      </c>
      <c r="AA39" s="63">
        <v>1447612.0</v>
      </c>
      <c r="AB39" s="63">
        <v>163912.0</v>
      </c>
      <c r="AC39" s="73"/>
      <c r="AD39" s="73"/>
      <c r="AE39" s="73"/>
      <c r="AF39" s="73"/>
      <c r="AG39" s="73" t="str">
        <f>VLOOKUP(A39, 'АСВ'!$A$2:$C$48, 2, False)</f>
        <v>#N/A</v>
      </c>
      <c r="AH39" s="73" t="str">
        <f>VLOOKUP(A39, 'АСВ'!$A$2:$C$48, 3, False)</f>
        <v>#N/A</v>
      </c>
      <c r="AI39" s="73" t="str">
        <f t="shared" si="5"/>
        <v>#N/A</v>
      </c>
    </row>
    <row r="40">
      <c r="A40" s="39" t="s">
        <v>58</v>
      </c>
      <c r="B40" s="65">
        <v>39768.0</v>
      </c>
      <c r="C40" s="39"/>
      <c r="D40" s="60">
        <v>204152.0</v>
      </c>
      <c r="E40" s="67">
        <f t="shared" si="2"/>
        <v>116770</v>
      </c>
      <c r="F40" s="60">
        <v>206108.0</v>
      </c>
      <c r="G40" s="60">
        <v>0.0</v>
      </c>
      <c r="H40" s="60">
        <v>1070.0</v>
      </c>
      <c r="I40" s="66">
        <f t="shared" si="41"/>
        <v>169966</v>
      </c>
      <c r="J40" s="84">
        <f t="shared" si="23"/>
        <v>167250</v>
      </c>
      <c r="K40" s="60">
        <v>36142.0</v>
      </c>
      <c r="L40" s="60">
        <v>-22269.0</v>
      </c>
      <c r="M40" s="69"/>
      <c r="N40" s="69"/>
      <c r="O40" s="60">
        <v>163351.0</v>
      </c>
      <c r="P40" s="60">
        <v>3899.0</v>
      </c>
      <c r="Q40" s="69"/>
      <c r="R40" s="60">
        <f t="shared" ref="R40:W40" si="47">SUBSTITUTE((SUBSTITUTE(AA40, " ", "")), ",", ".")  * 1</f>
        <v>0</v>
      </c>
      <c r="S40" s="60">
        <f t="shared" si="47"/>
        <v>116770</v>
      </c>
      <c r="T40" s="60">
        <f t="shared" si="47"/>
        <v>0</v>
      </c>
      <c r="U40" s="60">
        <f t="shared" si="47"/>
        <v>0</v>
      </c>
      <c r="V40" s="60">
        <f t="shared" si="47"/>
        <v>0</v>
      </c>
      <c r="W40" s="60">
        <f t="shared" si="47"/>
        <v>0</v>
      </c>
      <c r="X40" s="76"/>
      <c r="Y40" s="72"/>
      <c r="Z40" s="62">
        <v>2716.0</v>
      </c>
      <c r="AA40" s="73"/>
      <c r="AB40" s="63">
        <v>116770.0</v>
      </c>
      <c r="AC40" s="73"/>
      <c r="AD40" s="73"/>
      <c r="AE40" s="73"/>
      <c r="AF40" s="73"/>
      <c r="AG40" s="73" t="str">
        <f>VLOOKUP(A40, 'АСВ'!$A$2:$C$48, 2, False)</f>
        <v>#N/A</v>
      </c>
      <c r="AH40" s="73" t="str">
        <f>VLOOKUP(A40, 'АСВ'!$A$2:$C$48, 3, False)</f>
        <v>#N/A</v>
      </c>
      <c r="AI40" s="73" t="str">
        <f t="shared" si="5"/>
        <v>#N/A</v>
      </c>
    </row>
    <row r="41">
      <c r="A41" s="39" t="s">
        <v>70</v>
      </c>
      <c r="B41" s="65">
        <v>43874.0</v>
      </c>
      <c r="C41" s="39"/>
      <c r="D41" s="82" t="s">
        <v>486</v>
      </c>
      <c r="E41" s="67">
        <f t="shared" si="2"/>
        <v>227717361</v>
      </c>
      <c r="F41" s="82" t="s">
        <v>487</v>
      </c>
      <c r="G41" s="69">
        <f>48036756 + 153811962</f>
        <v>201848718</v>
      </c>
      <c r="H41" s="82" t="s">
        <v>488</v>
      </c>
      <c r="I41" s="66" t="s">
        <v>489</v>
      </c>
      <c r="J41" s="84">
        <f t="shared" si="23"/>
        <v>368835984</v>
      </c>
      <c r="K41" s="60">
        <v>1.42829166E8</v>
      </c>
      <c r="L41" s="60">
        <v>819063.0</v>
      </c>
      <c r="M41" s="82" t="s">
        <v>490</v>
      </c>
      <c r="N41" s="82" t="s">
        <v>491</v>
      </c>
      <c r="O41" s="69"/>
      <c r="P41" s="82" t="s">
        <v>492</v>
      </c>
      <c r="Q41" s="82" t="s">
        <v>493</v>
      </c>
      <c r="R41" s="60">
        <f t="shared" ref="R41:W41" si="48">SUBSTITUTE((SUBSTITUTE(AA41, " ", "")), ",", ".")  * 1</f>
        <v>196890638</v>
      </c>
      <c r="S41" s="60">
        <f t="shared" si="48"/>
        <v>0</v>
      </c>
      <c r="T41" s="60">
        <f t="shared" si="48"/>
        <v>0</v>
      </c>
      <c r="U41" s="60">
        <f t="shared" si="48"/>
        <v>0</v>
      </c>
      <c r="V41" s="60">
        <f t="shared" si="48"/>
        <v>0</v>
      </c>
      <c r="W41" s="60">
        <f t="shared" si="48"/>
        <v>0</v>
      </c>
      <c r="X41" s="86" t="s">
        <v>494</v>
      </c>
      <c r="Y41" s="72"/>
      <c r="Z41" s="72"/>
      <c r="AA41" s="89" t="s">
        <v>495</v>
      </c>
      <c r="AB41" s="73"/>
      <c r="AC41" s="73"/>
      <c r="AD41" s="73"/>
      <c r="AE41" s="73"/>
      <c r="AF41" s="73"/>
      <c r="AG41" s="74">
        <f>VLOOKUP(A41, 'АСВ'!$A$2:$C$48, 2, False)</f>
        <v>42005</v>
      </c>
      <c r="AH41" s="75">
        <f>VLOOKUP(A41, 'АСВ'!$A$2:$C$48, 3, False)</f>
        <v>69399</v>
      </c>
      <c r="AI41" s="73">
        <f t="shared" si="5"/>
        <v>1</v>
      </c>
    </row>
    <row r="42">
      <c r="A42" s="39" t="s">
        <v>70</v>
      </c>
      <c r="B42" s="65">
        <v>43551.0</v>
      </c>
      <c r="C42" s="39"/>
      <c r="D42" s="82" t="s">
        <v>496</v>
      </c>
      <c r="E42" s="67">
        <f t="shared" si="2"/>
        <v>191459194</v>
      </c>
      <c r="F42" s="82" t="s">
        <v>497</v>
      </c>
      <c r="G42" s="69">
        <f>42176730+166555592</f>
        <v>208732322</v>
      </c>
      <c r="H42" s="82" t="s">
        <v>498</v>
      </c>
      <c r="I42" s="66" t="s">
        <v>499</v>
      </c>
      <c r="J42" s="84">
        <f t="shared" si="23"/>
        <v>358558957</v>
      </c>
      <c r="K42" s="60">
        <v>1.24803118E8</v>
      </c>
      <c r="L42" s="60">
        <v>5323290.0</v>
      </c>
      <c r="M42" s="82" t="s">
        <v>500</v>
      </c>
      <c r="N42" s="82" t="s">
        <v>501</v>
      </c>
      <c r="O42" s="69"/>
      <c r="P42" s="82" t="s">
        <v>502</v>
      </c>
      <c r="Q42" s="82" t="s">
        <v>503</v>
      </c>
      <c r="R42" s="60">
        <f t="shared" ref="R42:W42" si="49">SUBSTITUTE((SUBSTITUTE(AA42, " ", "")), ",", ".")  * 1</f>
        <v>131446701</v>
      </c>
      <c r="S42" s="60">
        <f t="shared" si="49"/>
        <v>0</v>
      </c>
      <c r="T42" s="60">
        <f t="shared" si="49"/>
        <v>0</v>
      </c>
      <c r="U42" s="60">
        <f t="shared" si="49"/>
        <v>0</v>
      </c>
      <c r="V42" s="60">
        <f t="shared" si="49"/>
        <v>0</v>
      </c>
      <c r="W42" s="60">
        <f t="shared" si="49"/>
        <v>0</v>
      </c>
      <c r="X42" s="86" t="s">
        <v>504</v>
      </c>
      <c r="Y42" s="72"/>
      <c r="Z42" s="72"/>
      <c r="AA42" s="89" t="s">
        <v>505</v>
      </c>
      <c r="AB42" s="73"/>
      <c r="AC42" s="73"/>
      <c r="AD42" s="73"/>
      <c r="AE42" s="73"/>
      <c r="AF42" s="73"/>
      <c r="AG42" s="74">
        <f>VLOOKUP(A42, 'АСВ'!$A$2:$C$48, 2, False)</f>
        <v>42005</v>
      </c>
      <c r="AH42" s="75">
        <f>VLOOKUP(A42, 'АСВ'!$A$2:$C$48, 3, False)</f>
        <v>69399</v>
      </c>
      <c r="AI42" s="73">
        <f t="shared" si="5"/>
        <v>1</v>
      </c>
    </row>
    <row r="43">
      <c r="A43" s="39" t="s">
        <v>70</v>
      </c>
      <c r="B43" s="65">
        <v>43187.0</v>
      </c>
      <c r="C43" s="39"/>
      <c r="D43" s="83">
        <v>4977576.0</v>
      </c>
      <c r="E43" s="67">
        <f t="shared" si="2"/>
        <v>199333209</v>
      </c>
      <c r="F43" s="83">
        <v>4.45690146E8</v>
      </c>
      <c r="G43" s="69">
        <f>37674994+182986949</f>
        <v>220661943</v>
      </c>
      <c r="H43" s="83">
        <v>1272.0</v>
      </c>
      <c r="I43" s="93" t="s">
        <v>506</v>
      </c>
      <c r="J43" s="84">
        <f t="shared" si="23"/>
        <v>328315832</v>
      </c>
      <c r="K43" s="83">
        <v>1.15539446E8</v>
      </c>
      <c r="L43" s="83">
        <v>1.07352E7</v>
      </c>
      <c r="M43" s="83">
        <v>4578033.0</v>
      </c>
      <c r="N43" s="83">
        <v>4587668.0</v>
      </c>
      <c r="O43" s="69"/>
      <c r="P43" s="83">
        <v>2.71826355E8</v>
      </c>
      <c r="Q43" s="83">
        <v>5.6489477E7</v>
      </c>
      <c r="R43" s="60">
        <f t="shared" ref="R43:W43" si="50">SUBSTITUTE((SUBSTITUTE(AA43, " ", "")), ",", ".")  * 1</f>
        <v>179794310</v>
      </c>
      <c r="S43" s="60">
        <f t="shared" si="50"/>
        <v>0</v>
      </c>
      <c r="T43" s="60">
        <f t="shared" si="50"/>
        <v>0</v>
      </c>
      <c r="U43" s="60">
        <f t="shared" si="50"/>
        <v>0</v>
      </c>
      <c r="V43" s="60">
        <f t="shared" si="50"/>
        <v>0</v>
      </c>
      <c r="W43" s="60">
        <f t="shared" si="50"/>
        <v>0</v>
      </c>
      <c r="X43" s="94">
        <v>1.9538899E7</v>
      </c>
      <c r="Y43" s="72"/>
      <c r="Z43" s="72"/>
      <c r="AA43" s="85">
        <v>1.7979431E8</v>
      </c>
      <c r="AB43" s="73"/>
      <c r="AC43" s="73"/>
      <c r="AD43" s="73"/>
      <c r="AE43" s="73"/>
      <c r="AF43" s="73"/>
      <c r="AG43" s="74">
        <f>VLOOKUP(A43, 'АСВ'!$A$2:$C$48, 2, False)</f>
        <v>42005</v>
      </c>
      <c r="AH43" s="75">
        <f>VLOOKUP(A43, 'АСВ'!$A$2:$C$48, 3, False)</f>
        <v>69399</v>
      </c>
      <c r="AI43" s="73">
        <f t="shared" si="5"/>
        <v>1</v>
      </c>
    </row>
    <row r="44">
      <c r="A44" s="39" t="s">
        <v>70</v>
      </c>
      <c r="B44" s="65">
        <v>42907.0</v>
      </c>
      <c r="C44" s="39"/>
      <c r="D44" s="83">
        <v>3658154.0</v>
      </c>
      <c r="E44" s="67">
        <f t="shared" si="2"/>
        <v>125262433</v>
      </c>
      <c r="F44" s="83">
        <v>4.10947737E8</v>
      </c>
      <c r="G44" s="69">
        <f>37945008+174650509</f>
        <v>212595517</v>
      </c>
      <c r="H44" s="83">
        <v>790.0</v>
      </c>
      <c r="I44" s="93" t="s">
        <v>507</v>
      </c>
      <c r="J44" s="84">
        <f t="shared" si="23"/>
        <v>313799366</v>
      </c>
      <c r="K44" s="83">
        <v>9.5397438E7</v>
      </c>
      <c r="L44" s="83">
        <v>3386803.0</v>
      </c>
      <c r="M44" s="83">
        <v>5493265.0</v>
      </c>
      <c r="N44" s="60">
        <v>4267364.0</v>
      </c>
      <c r="O44" s="69"/>
      <c r="P44" s="83">
        <v>2.68443272E8</v>
      </c>
      <c r="Q44" s="83">
        <v>4.5356094E7</v>
      </c>
      <c r="R44" s="60">
        <f t="shared" ref="R44:W44" si="51">SUBSTITUTE((SUBSTITUTE(AA44, " ", "")), ",", ".")  * 1</f>
        <v>96920028</v>
      </c>
      <c r="S44" s="60">
        <f t="shared" si="51"/>
        <v>0</v>
      </c>
      <c r="T44" s="60">
        <f t="shared" si="51"/>
        <v>0</v>
      </c>
      <c r="U44" s="60">
        <f t="shared" si="51"/>
        <v>0</v>
      </c>
      <c r="V44" s="60">
        <f t="shared" si="51"/>
        <v>0</v>
      </c>
      <c r="W44" s="60">
        <f t="shared" si="51"/>
        <v>0</v>
      </c>
      <c r="X44" s="94">
        <v>2.8342405E7</v>
      </c>
      <c r="Y44" s="72"/>
      <c r="Z44" s="72"/>
      <c r="AA44" s="85">
        <v>9.6920028E7</v>
      </c>
      <c r="AB44" s="73"/>
      <c r="AC44" s="73"/>
      <c r="AD44" s="73"/>
      <c r="AE44" s="73"/>
      <c r="AF44" s="73"/>
      <c r="AG44" s="74">
        <f>VLOOKUP(A44, 'АСВ'!$A$2:$C$48, 2, False)</f>
        <v>42005</v>
      </c>
      <c r="AH44" s="75">
        <f>VLOOKUP(A44, 'АСВ'!$A$2:$C$48, 3, False)</f>
        <v>69399</v>
      </c>
      <c r="AI44" s="73">
        <f t="shared" si="5"/>
        <v>1</v>
      </c>
    </row>
    <row r="45">
      <c r="A45" s="39" t="s">
        <v>70</v>
      </c>
      <c r="B45" s="65">
        <v>42755.0</v>
      </c>
      <c r="C45" s="39"/>
      <c r="D45" s="60" t="s">
        <v>508</v>
      </c>
      <c r="E45" s="67">
        <f t="shared" si="2"/>
        <v>386919469</v>
      </c>
      <c r="F45" s="60">
        <v>4.15091321E8</v>
      </c>
      <c r="G45" s="60" t="s">
        <v>509</v>
      </c>
      <c r="H45" s="60">
        <v>2673608.0</v>
      </c>
      <c r="I45" s="66">
        <f t="shared" ref="I45:I55" si="53">SUBSTITUTE((SUBSTITUTE(J45, " ", "")), ",", ".") + SUBSTITUTE((SUBSTITUTE(Y45, " ", "")), ",", ".") + SUBSTITUTE((SUBSTITUTE(Z45, " ", "")), ",", ".")</f>
        <v>315644708</v>
      </c>
      <c r="J45" s="84">
        <f t="shared" si="23"/>
        <v>312971000</v>
      </c>
      <c r="K45" s="60" t="s">
        <v>510</v>
      </c>
      <c r="L45" s="82" t="s">
        <v>511</v>
      </c>
      <c r="M45" s="60" t="s">
        <v>512</v>
      </c>
      <c r="N45" s="60" t="s">
        <v>513</v>
      </c>
      <c r="O45" s="69"/>
      <c r="P45" s="60" t="s">
        <v>514</v>
      </c>
      <c r="Q45" s="69"/>
      <c r="R45" s="60">
        <f t="shared" ref="R45:W45" si="52">SUBSTITUTE((SUBSTITUTE(AA45, " ", "")), ",", ".")  * 1</f>
        <v>289634085</v>
      </c>
      <c r="S45" s="60">
        <f t="shared" si="52"/>
        <v>97285384</v>
      </c>
      <c r="T45" s="60">
        <f t="shared" si="52"/>
        <v>0</v>
      </c>
      <c r="U45" s="60">
        <f t="shared" si="52"/>
        <v>0</v>
      </c>
      <c r="V45" s="60">
        <f t="shared" si="52"/>
        <v>0</v>
      </c>
      <c r="W45" s="60">
        <f t="shared" si="52"/>
        <v>0</v>
      </c>
      <c r="X45" s="76"/>
      <c r="Y45" s="72"/>
      <c r="Z45" s="62">
        <v>2673708.0</v>
      </c>
      <c r="AA45" s="63">
        <v>2.89634085E8</v>
      </c>
      <c r="AB45" s="63">
        <v>9.7285384E7</v>
      </c>
      <c r="AC45" s="73"/>
      <c r="AD45" s="73"/>
      <c r="AE45" s="73"/>
      <c r="AF45" s="73"/>
      <c r="AG45" s="74">
        <f>VLOOKUP(A45, 'АСВ'!$A$2:$C$48, 2, False)</f>
        <v>42005</v>
      </c>
      <c r="AH45" s="75">
        <f>VLOOKUP(A45, 'АСВ'!$A$2:$C$48, 3, False)</f>
        <v>69399</v>
      </c>
      <c r="AI45" s="73">
        <f t="shared" si="5"/>
        <v>1</v>
      </c>
    </row>
    <row r="46">
      <c r="A46" s="39" t="s">
        <v>70</v>
      </c>
      <c r="B46" s="65">
        <v>42389.0</v>
      </c>
      <c r="C46" s="39"/>
      <c r="D46" s="60" t="s">
        <v>515</v>
      </c>
      <c r="E46" s="67">
        <f t="shared" si="2"/>
        <v>365089493</v>
      </c>
      <c r="F46" s="60">
        <v>3.74660031E8</v>
      </c>
      <c r="G46" s="60">
        <v>0.0</v>
      </c>
      <c r="H46" s="60">
        <v>0.0</v>
      </c>
      <c r="I46" s="66">
        <f t="shared" si="53"/>
        <v>301698759</v>
      </c>
      <c r="J46" s="84">
        <f t="shared" si="23"/>
        <v>301204000</v>
      </c>
      <c r="K46" s="60" t="s">
        <v>516</v>
      </c>
      <c r="L46" s="60" t="s">
        <v>517</v>
      </c>
      <c r="M46" s="60" t="s">
        <v>518</v>
      </c>
      <c r="N46" s="60" t="s">
        <v>519</v>
      </c>
      <c r="O46" s="69"/>
      <c r="P46" s="60" t="s">
        <v>520</v>
      </c>
      <c r="Q46" s="69"/>
      <c r="R46" s="60">
        <f t="shared" ref="R46:W46" si="54">SUBSTITUTE((SUBSTITUTE(AA46, " ", "")), ",", ".")  * 1</f>
        <v>272586171</v>
      </c>
      <c r="S46" s="60">
        <f t="shared" si="54"/>
        <v>92503322</v>
      </c>
      <c r="T46" s="60">
        <f t="shared" si="54"/>
        <v>0</v>
      </c>
      <c r="U46" s="60">
        <f t="shared" si="54"/>
        <v>0</v>
      </c>
      <c r="V46" s="60">
        <f t="shared" si="54"/>
        <v>0</v>
      </c>
      <c r="W46" s="60">
        <f t="shared" si="54"/>
        <v>0</v>
      </c>
      <c r="X46" s="76"/>
      <c r="Y46" s="72"/>
      <c r="Z46" s="62">
        <v>494759.0</v>
      </c>
      <c r="AA46" s="63">
        <v>2.72586171E8</v>
      </c>
      <c r="AB46" s="63">
        <v>9.2503322E7</v>
      </c>
      <c r="AC46" s="73"/>
      <c r="AD46" s="73"/>
      <c r="AE46" s="73"/>
      <c r="AF46" s="73"/>
      <c r="AG46" s="74">
        <f>VLOOKUP(A46, 'АСВ'!$A$2:$C$48, 2, False)</f>
        <v>42005</v>
      </c>
      <c r="AH46" s="75">
        <f>VLOOKUP(A46, 'АСВ'!$A$2:$C$48, 3, False)</f>
        <v>69399</v>
      </c>
      <c r="AI46" s="73">
        <f t="shared" si="5"/>
        <v>1</v>
      </c>
    </row>
    <row r="47">
      <c r="A47" s="39" t="s">
        <v>70</v>
      </c>
      <c r="B47" s="65">
        <v>42074.0</v>
      </c>
      <c r="C47" s="39"/>
      <c r="D47" s="60">
        <v>1164670.0</v>
      </c>
      <c r="E47" s="67">
        <f t="shared" si="2"/>
        <v>357970578</v>
      </c>
      <c r="F47" s="60">
        <v>3.62596714E8</v>
      </c>
      <c r="G47" s="60">
        <v>0.0</v>
      </c>
      <c r="H47" s="60">
        <v>257448.0</v>
      </c>
      <c r="I47" s="66">
        <f t="shared" si="53"/>
        <v>328734256</v>
      </c>
      <c r="J47" s="84">
        <f t="shared" si="23"/>
        <v>328476808</v>
      </c>
      <c r="K47" s="60">
        <v>3.3862358E7</v>
      </c>
      <c r="L47" s="60">
        <v>2316297.0</v>
      </c>
      <c r="M47" s="60" t="s">
        <v>294</v>
      </c>
      <c r="N47" s="60" t="s">
        <v>294</v>
      </c>
      <c r="O47" s="60">
        <v>3.28476808E8</v>
      </c>
      <c r="P47" s="69"/>
      <c r="Q47" s="69"/>
      <c r="R47" s="60">
        <f t="shared" ref="R47:W47" si="55">SUBSTITUTE((SUBSTITUTE(AA47, " ", "")), ",", ".")  * 1</f>
        <v>270652631</v>
      </c>
      <c r="S47" s="60">
        <f t="shared" si="55"/>
        <v>87317947</v>
      </c>
      <c r="T47" s="60">
        <f t="shared" si="55"/>
        <v>0</v>
      </c>
      <c r="U47" s="60">
        <f t="shared" si="55"/>
        <v>0</v>
      </c>
      <c r="V47" s="60">
        <f t="shared" si="55"/>
        <v>0</v>
      </c>
      <c r="W47" s="60">
        <f t="shared" si="55"/>
        <v>0</v>
      </c>
      <c r="X47" s="76"/>
      <c r="Y47" s="72"/>
      <c r="Z47" s="62">
        <v>257448.0</v>
      </c>
      <c r="AA47" s="63">
        <v>2.70652631E8</v>
      </c>
      <c r="AB47" s="63">
        <v>8.7317947E7</v>
      </c>
      <c r="AC47" s="73"/>
      <c r="AD47" s="73"/>
      <c r="AE47" s="73"/>
      <c r="AF47" s="73"/>
      <c r="AG47" s="74">
        <f>VLOOKUP(A47, 'АСВ'!$A$2:$C$48, 2, False)</f>
        <v>42005</v>
      </c>
      <c r="AH47" s="75">
        <f>VLOOKUP(A47, 'АСВ'!$A$2:$C$48, 3, False)</f>
        <v>69399</v>
      </c>
      <c r="AI47" s="73">
        <f t="shared" si="5"/>
        <v>1</v>
      </c>
    </row>
    <row r="48">
      <c r="A48" s="39" t="s">
        <v>70</v>
      </c>
      <c r="B48" s="65">
        <v>41676.0</v>
      </c>
      <c r="C48" s="39"/>
      <c r="D48" s="60">
        <v>1526640.0</v>
      </c>
      <c r="E48" s="67">
        <f t="shared" si="2"/>
        <v>405209662</v>
      </c>
      <c r="F48" s="60">
        <v>4.16334974E8</v>
      </c>
      <c r="G48" s="60">
        <v>0.0</v>
      </c>
      <c r="H48" s="60">
        <v>1210418.0</v>
      </c>
      <c r="I48" s="66">
        <f t="shared" si="53"/>
        <v>379307623</v>
      </c>
      <c r="J48" s="84">
        <f t="shared" si="23"/>
        <v>378667785</v>
      </c>
      <c r="K48" s="60">
        <v>3.4615243E7</v>
      </c>
      <c r="L48" s="60">
        <v>2307826.0</v>
      </c>
      <c r="M48" s="60" t="s">
        <v>294</v>
      </c>
      <c r="N48" s="60" t="s">
        <v>294</v>
      </c>
      <c r="O48" s="60">
        <v>3.1739186E8</v>
      </c>
      <c r="P48" s="60">
        <v>6.1275925E7</v>
      </c>
      <c r="Q48" s="69"/>
      <c r="R48" s="60">
        <f t="shared" ref="R48:W48" si="56">SUBSTITUTE((SUBSTITUTE(AA48, " ", "")), ",", ".")  * 1</f>
        <v>294784471</v>
      </c>
      <c r="S48" s="60">
        <f t="shared" si="56"/>
        <v>110425191</v>
      </c>
      <c r="T48" s="60">
        <f t="shared" si="56"/>
        <v>0</v>
      </c>
      <c r="U48" s="60">
        <f t="shared" si="56"/>
        <v>0</v>
      </c>
      <c r="V48" s="60">
        <f t="shared" si="56"/>
        <v>0</v>
      </c>
      <c r="W48" s="60">
        <f t="shared" si="56"/>
        <v>0</v>
      </c>
      <c r="X48" s="76"/>
      <c r="Y48" s="72"/>
      <c r="Z48" s="62">
        <v>639838.0</v>
      </c>
      <c r="AA48" s="63">
        <v>2.94784471E8</v>
      </c>
      <c r="AB48" s="63">
        <v>1.10425191E8</v>
      </c>
      <c r="AC48" s="73"/>
      <c r="AD48" s="73"/>
      <c r="AE48" s="73"/>
      <c r="AF48" s="73"/>
      <c r="AG48" s="74">
        <f>VLOOKUP(A48, 'АСВ'!$A$2:$C$48, 2, False)</f>
        <v>42005</v>
      </c>
      <c r="AH48" s="75">
        <f>VLOOKUP(A48, 'АСВ'!$A$2:$C$48, 3, False)</f>
        <v>69399</v>
      </c>
      <c r="AI48" s="73">
        <f t="shared" si="5"/>
        <v>0</v>
      </c>
    </row>
    <row r="49">
      <c r="A49" s="39" t="s">
        <v>70</v>
      </c>
      <c r="B49" s="65">
        <v>41288.0</v>
      </c>
      <c r="C49" s="39"/>
      <c r="D49" s="60">
        <v>2273632.0</v>
      </c>
      <c r="E49" s="67">
        <f t="shared" si="2"/>
        <v>205836265</v>
      </c>
      <c r="F49" s="60">
        <v>3.77798177E8</v>
      </c>
      <c r="G49" s="60">
        <v>0.0</v>
      </c>
      <c r="H49" s="60">
        <v>401593.0</v>
      </c>
      <c r="I49" s="66">
        <f t="shared" si="53"/>
        <v>344506820</v>
      </c>
      <c r="J49" s="84">
        <f t="shared" si="23"/>
        <v>344035227</v>
      </c>
      <c r="K49" s="60">
        <v>3.3291357E7</v>
      </c>
      <c r="L49" s="60">
        <v>-5372528.0</v>
      </c>
      <c r="M49" s="60" t="s">
        <v>294</v>
      </c>
      <c r="N49" s="60" t="s">
        <v>294</v>
      </c>
      <c r="O49" s="60">
        <v>3.04016325E8</v>
      </c>
      <c r="P49" s="60">
        <v>4.0018902E7</v>
      </c>
      <c r="Q49" s="69"/>
      <c r="R49" s="60">
        <f t="shared" ref="R49:W49" si="57">SUBSTITUTE((SUBSTITUTE(AA49, " ", "")), ",", ".")  * 1</f>
        <v>203574919</v>
      </c>
      <c r="S49" s="60">
        <f t="shared" si="57"/>
        <v>2261346</v>
      </c>
      <c r="T49" s="60">
        <f t="shared" si="57"/>
        <v>0</v>
      </c>
      <c r="U49" s="60">
        <f t="shared" si="57"/>
        <v>0</v>
      </c>
      <c r="V49" s="60">
        <f t="shared" si="57"/>
        <v>0</v>
      </c>
      <c r="W49" s="60">
        <f t="shared" si="57"/>
        <v>0</v>
      </c>
      <c r="X49" s="76"/>
      <c r="Y49" s="72"/>
      <c r="Z49" s="62">
        <v>471593.0</v>
      </c>
      <c r="AA49" s="63">
        <v>2.03574919E8</v>
      </c>
      <c r="AB49" s="63">
        <v>2261346.0</v>
      </c>
      <c r="AC49" s="73"/>
      <c r="AD49" s="73"/>
      <c r="AE49" s="73"/>
      <c r="AF49" s="73"/>
      <c r="AG49" s="74">
        <f>VLOOKUP(A49, 'АСВ'!$A$2:$C$48, 2, False)</f>
        <v>42005</v>
      </c>
      <c r="AH49" s="75">
        <f>VLOOKUP(A49, 'АСВ'!$A$2:$C$48, 3, False)</f>
        <v>69399</v>
      </c>
      <c r="AI49" s="73">
        <f t="shared" si="5"/>
        <v>0</v>
      </c>
    </row>
    <row r="50">
      <c r="A50" s="39" t="s">
        <v>70</v>
      </c>
      <c r="B50" s="65">
        <v>40942.0</v>
      </c>
      <c r="C50" s="39"/>
      <c r="D50" s="60">
        <v>5759621.0</v>
      </c>
      <c r="E50" s="67">
        <f t="shared" si="2"/>
        <v>359470704</v>
      </c>
      <c r="F50" s="60">
        <v>3.79528248E8</v>
      </c>
      <c r="G50" s="60">
        <v>0.0</v>
      </c>
      <c r="H50" s="60">
        <v>102028.0</v>
      </c>
      <c r="I50" s="66">
        <f t="shared" si="53"/>
        <v>345045875</v>
      </c>
      <c r="J50" s="84">
        <f t="shared" si="23"/>
        <v>344943847</v>
      </c>
      <c r="K50" s="60">
        <v>3.4482373E7</v>
      </c>
      <c r="L50" s="60">
        <v>5310922.0</v>
      </c>
      <c r="M50" s="60" t="s">
        <v>294</v>
      </c>
      <c r="N50" s="60" t="s">
        <v>294</v>
      </c>
      <c r="O50" s="60">
        <v>3.12893976E8</v>
      </c>
      <c r="P50" s="60">
        <v>3.2049871E7</v>
      </c>
      <c r="Q50" s="69"/>
      <c r="R50" s="60">
        <f t="shared" ref="R50:W50" si="58">SUBSTITUTE((SUBSTITUTE(AA50, " ", "")), ",", ".")  * 1</f>
        <v>243155325</v>
      </c>
      <c r="S50" s="60">
        <f t="shared" si="58"/>
        <v>116315379</v>
      </c>
      <c r="T50" s="60">
        <f t="shared" si="58"/>
        <v>0</v>
      </c>
      <c r="U50" s="60">
        <f t="shared" si="58"/>
        <v>0</v>
      </c>
      <c r="V50" s="60">
        <f t="shared" si="58"/>
        <v>0</v>
      </c>
      <c r="W50" s="60">
        <f t="shared" si="58"/>
        <v>0</v>
      </c>
      <c r="X50" s="76"/>
      <c r="Y50" s="72"/>
      <c r="Z50" s="62">
        <v>102028.0</v>
      </c>
      <c r="AA50" s="63">
        <v>2.43155325E8</v>
      </c>
      <c r="AB50" s="63">
        <v>1.16315379E8</v>
      </c>
      <c r="AC50" s="73"/>
      <c r="AD50" s="73"/>
      <c r="AE50" s="73"/>
      <c r="AF50" s="73"/>
      <c r="AG50" s="74">
        <f>VLOOKUP(A50, 'АСВ'!$A$2:$C$48, 2, False)</f>
        <v>42005</v>
      </c>
      <c r="AH50" s="75">
        <f>VLOOKUP(A50, 'АСВ'!$A$2:$C$48, 3, False)</f>
        <v>69399</v>
      </c>
      <c r="AI50" s="73">
        <f t="shared" si="5"/>
        <v>0</v>
      </c>
    </row>
    <row r="51">
      <c r="A51" s="39" t="s">
        <v>70</v>
      </c>
      <c r="B51" s="65">
        <v>40843.0</v>
      </c>
      <c r="C51" s="39"/>
      <c r="D51" s="60">
        <v>2273672.0</v>
      </c>
      <c r="E51" s="67">
        <f t="shared" si="2"/>
        <v>352901181</v>
      </c>
      <c r="F51" s="60">
        <v>3.67368708E8</v>
      </c>
      <c r="G51" s="60">
        <v>0.0</v>
      </c>
      <c r="H51" s="60">
        <v>706451.0</v>
      </c>
      <c r="I51" s="66">
        <f t="shared" si="53"/>
        <v>332837708</v>
      </c>
      <c r="J51" s="84">
        <f t="shared" si="23"/>
        <v>332131257</v>
      </c>
      <c r="K51" s="60">
        <v>3.4549E7</v>
      </c>
      <c r="L51" s="60">
        <v>1.5254244E7</v>
      </c>
      <c r="M51" s="60" t="s">
        <v>294</v>
      </c>
      <c r="N51" s="60" t="s">
        <v>294</v>
      </c>
      <c r="O51" s="69">
        <v>3.0886672E8</v>
      </c>
      <c r="P51" s="69">
        <v>2.3264537E7</v>
      </c>
      <c r="Q51" s="69"/>
      <c r="R51" s="60">
        <f t="shared" ref="R51:W51" si="59">SUBSTITUTE((SUBSTITUTE(AA51, " ", "")), ",", ".")  * 1</f>
        <v>194496623</v>
      </c>
      <c r="S51" s="60">
        <f t="shared" si="59"/>
        <v>158404558</v>
      </c>
      <c r="T51" s="60">
        <f t="shared" si="59"/>
        <v>0</v>
      </c>
      <c r="U51" s="60">
        <f t="shared" si="59"/>
        <v>0</v>
      </c>
      <c r="V51" s="60">
        <f t="shared" si="59"/>
        <v>0</v>
      </c>
      <c r="W51" s="60">
        <f t="shared" si="59"/>
        <v>0</v>
      </c>
      <c r="X51" s="76"/>
      <c r="Y51" s="72"/>
      <c r="Z51" s="62">
        <v>706451.0</v>
      </c>
      <c r="AA51" s="63">
        <v>1.94496623E8</v>
      </c>
      <c r="AB51" s="63">
        <v>1.58404558E8</v>
      </c>
      <c r="AC51" s="73"/>
      <c r="AD51" s="73"/>
      <c r="AE51" s="73"/>
      <c r="AF51" s="73"/>
      <c r="AG51" s="74">
        <f>VLOOKUP(A51, 'АСВ'!$A$2:$C$48, 2, False)</f>
        <v>42005</v>
      </c>
      <c r="AH51" s="75">
        <f>VLOOKUP(A51, 'АСВ'!$A$2:$C$48, 3, False)</f>
        <v>69399</v>
      </c>
      <c r="AI51" s="73">
        <f t="shared" si="5"/>
        <v>0</v>
      </c>
    </row>
    <row r="52">
      <c r="A52" s="39" t="s">
        <v>70</v>
      </c>
      <c r="B52" s="65">
        <v>40834.0</v>
      </c>
      <c r="C52" s="39"/>
      <c r="D52" s="60">
        <v>2273672.0</v>
      </c>
      <c r="E52" s="67">
        <f t="shared" si="2"/>
        <v>352901181</v>
      </c>
      <c r="F52" s="60">
        <v>3.67368708E8</v>
      </c>
      <c r="G52" s="60">
        <v>0.0</v>
      </c>
      <c r="H52" s="60">
        <v>706451.0</v>
      </c>
      <c r="I52" s="66">
        <f t="shared" si="53"/>
        <v>332837708</v>
      </c>
      <c r="J52" s="84">
        <f t="shared" si="23"/>
        <v>332131257</v>
      </c>
      <c r="K52" s="60">
        <v>3.4549E7</v>
      </c>
      <c r="L52" s="60">
        <v>1.5254244E7</v>
      </c>
      <c r="M52" s="60" t="s">
        <v>294</v>
      </c>
      <c r="N52" s="60" t="s">
        <v>294</v>
      </c>
      <c r="O52" s="69">
        <v>3.0886672E8</v>
      </c>
      <c r="P52" s="69">
        <v>2.3264537E7</v>
      </c>
      <c r="Q52" s="69"/>
      <c r="R52" s="60">
        <f t="shared" ref="R52:W52" si="60">SUBSTITUTE((SUBSTITUTE(AA52, " ", "")), ",", ".")  * 1</f>
        <v>194496623</v>
      </c>
      <c r="S52" s="60">
        <f t="shared" si="60"/>
        <v>158404558</v>
      </c>
      <c r="T52" s="60">
        <f t="shared" si="60"/>
        <v>0</v>
      </c>
      <c r="U52" s="60">
        <f t="shared" si="60"/>
        <v>0</v>
      </c>
      <c r="V52" s="60">
        <f t="shared" si="60"/>
        <v>0</v>
      </c>
      <c r="W52" s="60">
        <f t="shared" si="60"/>
        <v>0</v>
      </c>
      <c r="X52" s="76"/>
      <c r="Y52" s="72"/>
      <c r="Z52" s="62">
        <v>706451.0</v>
      </c>
      <c r="AA52" s="63">
        <v>1.94496623E8</v>
      </c>
      <c r="AB52" s="63">
        <v>1.58404558E8</v>
      </c>
      <c r="AC52" s="73"/>
      <c r="AD52" s="73"/>
      <c r="AE52" s="73"/>
      <c r="AF52" s="73"/>
      <c r="AG52" s="74">
        <f>VLOOKUP(A52, 'АСВ'!$A$2:$C$48, 2, False)</f>
        <v>42005</v>
      </c>
      <c r="AH52" s="75">
        <f>VLOOKUP(A52, 'АСВ'!$A$2:$C$48, 3, False)</f>
        <v>69399</v>
      </c>
      <c r="AI52" s="73">
        <f t="shared" si="5"/>
        <v>0</v>
      </c>
    </row>
    <row r="53">
      <c r="A53" s="39" t="s">
        <v>70</v>
      </c>
      <c r="B53" s="65">
        <v>40540.0</v>
      </c>
      <c r="C53" s="39"/>
      <c r="D53" s="82" t="s">
        <v>521</v>
      </c>
      <c r="E53" s="67">
        <f t="shared" si="2"/>
        <v>199184821</v>
      </c>
      <c r="F53" s="82" t="s">
        <v>522</v>
      </c>
      <c r="G53" s="60">
        <v>0.0</v>
      </c>
      <c r="H53" s="82" t="s">
        <v>523</v>
      </c>
      <c r="I53" s="66">
        <f t="shared" si="53"/>
        <v>299817916</v>
      </c>
      <c r="J53" s="84">
        <f t="shared" si="23"/>
        <v>298560331</v>
      </c>
      <c r="K53" s="82" t="s">
        <v>524</v>
      </c>
      <c r="L53" s="82" t="s">
        <v>525</v>
      </c>
      <c r="M53" s="60" t="s">
        <v>294</v>
      </c>
      <c r="N53" s="60" t="s">
        <v>294</v>
      </c>
      <c r="O53" s="82" t="s">
        <v>526</v>
      </c>
      <c r="P53" s="82" t="s">
        <v>527</v>
      </c>
      <c r="Q53" s="69"/>
      <c r="R53" s="60">
        <f t="shared" ref="R53:W53" si="61">SUBSTITUTE((SUBSTITUTE(AA53, " ", "")), ",", ".")  * 1</f>
        <v>196849412</v>
      </c>
      <c r="S53" s="60">
        <f t="shared" si="61"/>
        <v>2335409</v>
      </c>
      <c r="T53" s="60">
        <f t="shared" si="61"/>
        <v>0</v>
      </c>
      <c r="U53" s="60">
        <f t="shared" si="61"/>
        <v>0</v>
      </c>
      <c r="V53" s="60">
        <f t="shared" si="61"/>
        <v>0</v>
      </c>
      <c r="W53" s="60">
        <f t="shared" si="61"/>
        <v>0</v>
      </c>
      <c r="X53" s="76"/>
      <c r="Y53" s="72"/>
      <c r="Z53" s="95" t="s">
        <v>523</v>
      </c>
      <c r="AA53" s="89" t="s">
        <v>528</v>
      </c>
      <c r="AB53" s="89" t="s">
        <v>521</v>
      </c>
      <c r="AC53" s="73"/>
      <c r="AD53" s="73"/>
      <c r="AE53" s="73"/>
      <c r="AF53" s="73"/>
      <c r="AG53" s="74">
        <f>VLOOKUP(A53, 'АСВ'!$A$2:$C$48, 2, False)</f>
        <v>42005</v>
      </c>
      <c r="AH53" s="75">
        <f>VLOOKUP(A53, 'АСВ'!$A$2:$C$48, 3, False)</f>
        <v>69399</v>
      </c>
      <c r="AI53" s="73">
        <f t="shared" si="5"/>
        <v>0</v>
      </c>
    </row>
    <row r="54">
      <c r="A54" s="39" t="s">
        <v>70</v>
      </c>
      <c r="B54" s="65">
        <v>40168.0</v>
      </c>
      <c r="C54" s="39"/>
      <c r="D54" s="60">
        <v>1657302.0</v>
      </c>
      <c r="E54" s="67">
        <f t="shared" si="2"/>
        <v>301872147</v>
      </c>
      <c r="F54" s="60">
        <v>3.11958929E8</v>
      </c>
      <c r="G54" s="60">
        <v>0.0</v>
      </c>
      <c r="H54" s="60">
        <v>1299794.0</v>
      </c>
      <c r="I54" s="66">
        <f t="shared" si="53"/>
        <v>278532288</v>
      </c>
      <c r="J54" s="84">
        <f t="shared" si="23"/>
        <v>277232494</v>
      </c>
      <c r="K54" s="60">
        <v>3.3426641E7</v>
      </c>
      <c r="L54" s="60">
        <v>4.0899331E7</v>
      </c>
      <c r="M54" s="60" t="s">
        <v>294</v>
      </c>
      <c r="N54" s="60" t="s">
        <v>294</v>
      </c>
      <c r="O54" s="60">
        <v>2.72366483E8</v>
      </c>
      <c r="P54" s="60">
        <v>4866011.0</v>
      </c>
      <c r="Q54" s="69"/>
      <c r="R54" s="60">
        <f t="shared" ref="R54:W54" si="62">SUBSTITUTE((SUBSTITUTE(AA54, " ", "")), ",", ".")  * 1</f>
        <v>181021778</v>
      </c>
      <c r="S54" s="60">
        <f t="shared" si="62"/>
        <v>120850369</v>
      </c>
      <c r="T54" s="60">
        <f t="shared" si="62"/>
        <v>0</v>
      </c>
      <c r="U54" s="60">
        <f t="shared" si="62"/>
        <v>0</v>
      </c>
      <c r="V54" s="60">
        <f t="shared" si="62"/>
        <v>0</v>
      </c>
      <c r="W54" s="60">
        <f t="shared" si="62"/>
        <v>0</v>
      </c>
      <c r="X54" s="76"/>
      <c r="Y54" s="72"/>
      <c r="Z54" s="62">
        <v>1299794.0</v>
      </c>
      <c r="AA54" s="63">
        <v>1.81021778E8</v>
      </c>
      <c r="AB54" s="63">
        <v>1.20850369E8</v>
      </c>
      <c r="AC54" s="73"/>
      <c r="AD54" s="73"/>
      <c r="AE54" s="73"/>
      <c r="AF54" s="73"/>
      <c r="AG54" s="74">
        <f>VLOOKUP(A54, 'АСВ'!$A$2:$C$48, 2, False)</f>
        <v>42005</v>
      </c>
      <c r="AH54" s="75">
        <f>VLOOKUP(A54, 'АСВ'!$A$2:$C$48, 3, False)</f>
        <v>69399</v>
      </c>
      <c r="AI54" s="73">
        <f t="shared" si="5"/>
        <v>0</v>
      </c>
    </row>
    <row r="55">
      <c r="A55" s="39" t="s">
        <v>70</v>
      </c>
      <c r="B55" s="65">
        <v>39768.0</v>
      </c>
      <c r="C55" s="39"/>
      <c r="D55" s="60">
        <v>1699137.0</v>
      </c>
      <c r="E55" s="67">
        <f t="shared" si="2"/>
        <v>253422450</v>
      </c>
      <c r="F55" s="60">
        <v>2.62385612E8</v>
      </c>
      <c r="G55" s="60">
        <v>0.0</v>
      </c>
      <c r="H55" s="60">
        <v>151757.0</v>
      </c>
      <c r="I55" s="66">
        <f t="shared" si="53"/>
        <v>277435991</v>
      </c>
      <c r="J55" s="84">
        <f t="shared" si="23"/>
        <v>277232494</v>
      </c>
      <c r="K55" s="60">
        <v>2.682757E7</v>
      </c>
      <c r="L55" s="60">
        <v>-4.5861681E7</v>
      </c>
      <c r="M55" s="60" t="s">
        <v>294</v>
      </c>
      <c r="N55" s="60" t="s">
        <v>294</v>
      </c>
      <c r="O55" s="60">
        <v>2.72366483E8</v>
      </c>
      <c r="P55" s="60">
        <v>4866011.0</v>
      </c>
      <c r="Q55" s="69"/>
      <c r="R55" s="60">
        <f t="shared" ref="R55:W55" si="63">SUBSTITUTE((SUBSTITUTE(AA55, " ", "")), ",", ".")  * 1</f>
        <v>139457865</v>
      </c>
      <c r="S55" s="60">
        <f t="shared" si="63"/>
        <v>113964585</v>
      </c>
      <c r="T55" s="60">
        <f t="shared" si="63"/>
        <v>0</v>
      </c>
      <c r="U55" s="60">
        <f t="shared" si="63"/>
        <v>0</v>
      </c>
      <c r="V55" s="60">
        <f t="shared" si="63"/>
        <v>0</v>
      </c>
      <c r="W55" s="60">
        <f t="shared" si="63"/>
        <v>0</v>
      </c>
      <c r="X55" s="76"/>
      <c r="Y55" s="72"/>
      <c r="Z55" s="62">
        <v>203497.0</v>
      </c>
      <c r="AA55" s="63">
        <v>1.39457865E8</v>
      </c>
      <c r="AB55" s="63">
        <v>1.13964585E8</v>
      </c>
      <c r="AC55" s="73"/>
      <c r="AD55" s="73"/>
      <c r="AE55" s="73"/>
      <c r="AF55" s="73"/>
      <c r="AG55" s="74">
        <f>VLOOKUP(A55, 'АСВ'!$A$2:$C$48, 2, False)</f>
        <v>42005</v>
      </c>
      <c r="AH55" s="75">
        <f>VLOOKUP(A55, 'АСВ'!$A$2:$C$48, 3, False)</f>
        <v>69399</v>
      </c>
      <c r="AI55" s="73">
        <f t="shared" si="5"/>
        <v>0</v>
      </c>
    </row>
    <row r="56">
      <c r="A56" s="39" t="s">
        <v>83</v>
      </c>
      <c r="B56" s="65">
        <v>43822.0</v>
      </c>
      <c r="C56" s="39"/>
      <c r="D56" s="60">
        <v>150874.0</v>
      </c>
      <c r="E56" s="67">
        <f t="shared" si="2"/>
        <v>39625758</v>
      </c>
      <c r="F56" s="60">
        <v>4.0692395E7</v>
      </c>
      <c r="G56" s="60">
        <v>0.0</v>
      </c>
      <c r="H56" s="60">
        <v>171038.0</v>
      </c>
      <c r="I56" s="66" t="s">
        <v>529</v>
      </c>
      <c r="J56" s="84">
        <f t="shared" si="23"/>
        <v>34508871</v>
      </c>
      <c r="K56" s="60">
        <v>5726251.0</v>
      </c>
      <c r="L56" s="60">
        <v>594775.0</v>
      </c>
      <c r="M56" s="60">
        <v>2435145.0</v>
      </c>
      <c r="N56" s="60">
        <v>1793615.0</v>
      </c>
      <c r="O56" s="60">
        <v>1.9769668E7</v>
      </c>
      <c r="P56" s="60">
        <v>1.2632302E7</v>
      </c>
      <c r="Q56" s="60">
        <v>2106901.0</v>
      </c>
      <c r="R56" s="60">
        <f t="shared" ref="R56:W56" si="64">SUBSTITUTE((SUBSTITUTE(AA56, " ", "")), ",", ".")  * 1</f>
        <v>35422505</v>
      </c>
      <c r="S56" s="60">
        <f t="shared" si="64"/>
        <v>1015645</v>
      </c>
      <c r="T56" s="60">
        <f t="shared" si="64"/>
        <v>0</v>
      </c>
      <c r="U56" s="60">
        <f t="shared" si="64"/>
        <v>0</v>
      </c>
      <c r="V56" s="60">
        <f t="shared" si="64"/>
        <v>0</v>
      </c>
      <c r="W56" s="60">
        <f t="shared" si="64"/>
        <v>0</v>
      </c>
      <c r="X56" s="90">
        <v>3187608.0</v>
      </c>
      <c r="Y56" s="72"/>
      <c r="Z56" s="72"/>
      <c r="AA56" s="63">
        <v>3.5422505E7</v>
      </c>
      <c r="AB56" s="63">
        <v>1015645.0</v>
      </c>
      <c r="AC56" s="73"/>
      <c r="AD56" s="73"/>
      <c r="AE56" s="73"/>
      <c r="AF56" s="73"/>
      <c r="AG56" s="74">
        <f>VLOOKUP(A56, 'АСВ'!$A$2:$C$48, 2, False)</f>
        <v>42046</v>
      </c>
      <c r="AH56" s="75">
        <f>VLOOKUP(A56, 'АСВ'!$A$2:$C$48, 3, False)</f>
        <v>69440</v>
      </c>
      <c r="AI56" s="73">
        <f t="shared" si="5"/>
        <v>1</v>
      </c>
    </row>
    <row r="57">
      <c r="A57" s="39" t="s">
        <v>83</v>
      </c>
      <c r="B57" s="65">
        <v>43755.0</v>
      </c>
      <c r="C57" s="39"/>
      <c r="D57" s="60">
        <v>197270.0</v>
      </c>
      <c r="E57" s="67">
        <f t="shared" si="2"/>
        <v>38771054</v>
      </c>
      <c r="F57" s="60">
        <v>3.9695794E7</v>
      </c>
      <c r="G57" s="60">
        <v>0.0</v>
      </c>
      <c r="H57" s="60">
        <v>135.0</v>
      </c>
      <c r="I57" s="66" t="s">
        <v>530</v>
      </c>
      <c r="J57" s="84">
        <f t="shared" si="23"/>
        <v>31617599</v>
      </c>
      <c r="K57" s="60">
        <v>7761315.0</v>
      </c>
      <c r="L57" s="60">
        <v>2499832.0</v>
      </c>
      <c r="M57" s="60">
        <v>2296005.0</v>
      </c>
      <c r="N57" s="60">
        <v>1428296.0</v>
      </c>
      <c r="O57" s="60">
        <v>1.8090208E7</v>
      </c>
      <c r="P57" s="60">
        <v>1844622.0</v>
      </c>
      <c r="Q57" s="60">
        <v>1.1682769E7</v>
      </c>
      <c r="R57" s="60">
        <f t="shared" ref="R57:W57" si="65">SUBSTITUTE((SUBSTITUTE(AA57, " ", "")), ",", ".")  * 1</f>
        <v>32660417</v>
      </c>
      <c r="S57" s="60">
        <f t="shared" si="65"/>
        <v>1036835</v>
      </c>
      <c r="T57" s="60">
        <f t="shared" si="65"/>
        <v>1253515</v>
      </c>
      <c r="U57" s="60">
        <f t="shared" si="65"/>
        <v>0</v>
      </c>
      <c r="V57" s="60">
        <f t="shared" si="65"/>
        <v>0</v>
      </c>
      <c r="W57" s="60">
        <f t="shared" si="65"/>
        <v>0</v>
      </c>
      <c r="X57" s="90">
        <v>3820287.0</v>
      </c>
      <c r="Y57" s="72"/>
      <c r="Z57" s="72"/>
      <c r="AA57" s="63">
        <v>3.2660417E7</v>
      </c>
      <c r="AB57" s="63">
        <v>1036835.0</v>
      </c>
      <c r="AC57" s="63">
        <v>1253515.0</v>
      </c>
      <c r="AD57" s="73"/>
      <c r="AE57" s="73"/>
      <c r="AF57" s="73"/>
      <c r="AG57" s="74">
        <f>VLOOKUP(A57, 'АСВ'!$A$2:$C$48, 2, False)</f>
        <v>42046</v>
      </c>
      <c r="AH57" s="75">
        <f>VLOOKUP(A57, 'АСВ'!$A$2:$C$48, 3, False)</f>
        <v>69440</v>
      </c>
      <c r="AI57" s="73">
        <f t="shared" si="5"/>
        <v>1</v>
      </c>
    </row>
    <row r="58">
      <c r="A58" s="39" t="s">
        <v>83</v>
      </c>
      <c r="B58" s="65">
        <v>43441.0</v>
      </c>
      <c r="C58" s="39"/>
      <c r="D58" s="60">
        <v>128102.0</v>
      </c>
      <c r="E58" s="67">
        <f t="shared" si="2"/>
        <v>35534093</v>
      </c>
      <c r="F58" s="60">
        <v>3.649003E7</v>
      </c>
      <c r="G58" s="60">
        <v>0.0</v>
      </c>
      <c r="H58" s="60">
        <v>3880.0</v>
      </c>
      <c r="I58" s="66" t="s">
        <v>531</v>
      </c>
      <c r="J58" s="84">
        <f t="shared" si="23"/>
        <v>30822700</v>
      </c>
      <c r="K58" s="60">
        <v>5268465.0</v>
      </c>
      <c r="L58" s="60">
        <v>833884.0</v>
      </c>
      <c r="M58" s="60">
        <v>1314694.0</v>
      </c>
      <c r="N58" s="60">
        <v>2411659.0</v>
      </c>
      <c r="O58" s="60">
        <v>1.6804517E7</v>
      </c>
      <c r="P58" s="60">
        <v>1880140.0</v>
      </c>
      <c r="Q58" s="60">
        <v>1.2138043E7</v>
      </c>
      <c r="R58" s="60">
        <f t="shared" ref="R58:W58" si="66">SUBSTITUTE((SUBSTITUTE(AA58, " ", "")), ",", ".")  * 1</f>
        <v>29746365</v>
      </c>
      <c r="S58" s="60">
        <f t="shared" si="66"/>
        <v>0</v>
      </c>
      <c r="T58" s="60">
        <f t="shared" si="66"/>
        <v>0</v>
      </c>
      <c r="U58" s="60">
        <f t="shared" si="66"/>
        <v>0</v>
      </c>
      <c r="V58" s="60">
        <f t="shared" si="66"/>
        <v>0</v>
      </c>
      <c r="W58" s="60">
        <f t="shared" si="66"/>
        <v>0</v>
      </c>
      <c r="X58" s="90">
        <v>5787728.0</v>
      </c>
      <c r="Y58" s="72"/>
      <c r="Z58" s="72"/>
      <c r="AA58" s="63">
        <v>2.9746365E7</v>
      </c>
      <c r="AB58" s="73"/>
      <c r="AC58" s="73"/>
      <c r="AD58" s="73"/>
      <c r="AE58" s="73"/>
      <c r="AF58" s="73"/>
      <c r="AG58" s="74">
        <f>VLOOKUP(A58, 'АСВ'!$A$2:$C$48, 2, False)</f>
        <v>42046</v>
      </c>
      <c r="AH58" s="75">
        <f>VLOOKUP(A58, 'АСВ'!$A$2:$C$48, 3, False)</f>
        <v>69440</v>
      </c>
      <c r="AI58" s="73">
        <f t="shared" si="5"/>
        <v>1</v>
      </c>
    </row>
    <row r="59">
      <c r="A59" s="39" t="s">
        <v>83</v>
      </c>
      <c r="B59" s="65">
        <v>43082.0</v>
      </c>
      <c r="C59" s="39"/>
      <c r="D59" s="60">
        <v>149661.0</v>
      </c>
      <c r="E59" s="67">
        <f t="shared" si="2"/>
        <v>34415674</v>
      </c>
      <c r="F59" s="60">
        <v>3.5481085E7</v>
      </c>
      <c r="G59" s="60">
        <v>0.0</v>
      </c>
      <c r="H59" s="60">
        <v>541.0</v>
      </c>
      <c r="I59" s="66" t="s">
        <v>532</v>
      </c>
      <c r="J59" s="84">
        <f t="shared" si="23"/>
        <v>30672662</v>
      </c>
      <c r="K59" s="60">
        <v>4441863.0</v>
      </c>
      <c r="L59" s="60">
        <v>779004.0</v>
      </c>
      <c r="M59" s="60">
        <v>1660384.0</v>
      </c>
      <c r="N59" s="60">
        <v>3388281.0</v>
      </c>
      <c r="O59" s="60">
        <v>1.6976883E7</v>
      </c>
      <c r="P59" s="60">
        <v>1895997.0</v>
      </c>
      <c r="Q59" s="60">
        <v>1.1799782E7</v>
      </c>
      <c r="R59" s="60">
        <f t="shared" ref="R59:W59" si="67">SUBSTITUTE((SUBSTITUTE(AA59, " ", "")), ",", ".")  * 1</f>
        <v>30272614</v>
      </c>
      <c r="S59" s="60">
        <f t="shared" si="67"/>
        <v>0</v>
      </c>
      <c r="T59" s="60">
        <f t="shared" si="67"/>
        <v>0</v>
      </c>
      <c r="U59" s="60">
        <f t="shared" si="67"/>
        <v>0</v>
      </c>
      <c r="V59" s="60">
        <f t="shared" si="67"/>
        <v>0</v>
      </c>
      <c r="W59" s="60">
        <f t="shared" si="67"/>
        <v>0</v>
      </c>
      <c r="X59" s="90">
        <v>4143060.0</v>
      </c>
      <c r="Y59" s="72"/>
      <c r="Z59" s="72"/>
      <c r="AA59" s="63">
        <v>3.0272614E7</v>
      </c>
      <c r="AB59" s="73"/>
      <c r="AC59" s="73"/>
      <c r="AD59" s="73"/>
      <c r="AE59" s="73"/>
      <c r="AF59" s="73"/>
      <c r="AG59" s="74">
        <f>VLOOKUP(A59, 'АСВ'!$A$2:$C$48, 2, False)</f>
        <v>42046</v>
      </c>
      <c r="AH59" s="75">
        <f>VLOOKUP(A59, 'АСВ'!$A$2:$C$48, 3, False)</f>
        <v>69440</v>
      </c>
      <c r="AI59" s="73">
        <f t="shared" si="5"/>
        <v>1</v>
      </c>
    </row>
    <row r="60">
      <c r="A60" s="39" t="s">
        <v>83</v>
      </c>
      <c r="B60" s="65">
        <v>42943.0</v>
      </c>
      <c r="C60" s="39"/>
      <c r="D60" s="83" t="s">
        <v>533</v>
      </c>
      <c r="E60" s="67">
        <f t="shared" si="2"/>
        <v>32265318</v>
      </c>
      <c r="F60" s="83" t="s">
        <v>534</v>
      </c>
      <c r="G60" s="60">
        <v>0.0</v>
      </c>
      <c r="H60" s="60">
        <v>0.0</v>
      </c>
      <c r="I60" s="66" t="s">
        <v>535</v>
      </c>
      <c r="J60" s="84">
        <f t="shared" si="23"/>
        <v>28119824</v>
      </c>
      <c r="K60" s="60">
        <v>5407926.0</v>
      </c>
      <c r="L60" s="60">
        <v>1820221.0</v>
      </c>
      <c r="M60" s="60">
        <v>1291706.0</v>
      </c>
      <c r="N60" s="60">
        <v>2807727.0</v>
      </c>
      <c r="O60" s="83" t="s">
        <v>536</v>
      </c>
      <c r="P60" s="60" t="s">
        <v>537</v>
      </c>
      <c r="Q60" s="83">
        <v>1.084306E7</v>
      </c>
      <c r="R60" s="60">
        <f t="shared" ref="R60:W60" si="68">SUBSTITUTE((SUBSTITUTE(AA60, " ", "")), ",", ".")  * 1</f>
        <v>25562908</v>
      </c>
      <c r="S60" s="60">
        <f t="shared" si="68"/>
        <v>0</v>
      </c>
      <c r="T60" s="60">
        <f t="shared" si="68"/>
        <v>0</v>
      </c>
      <c r="U60" s="60">
        <f t="shared" si="68"/>
        <v>0</v>
      </c>
      <c r="V60" s="60">
        <f t="shared" si="68"/>
        <v>0</v>
      </c>
      <c r="W60" s="60">
        <f t="shared" si="68"/>
        <v>0</v>
      </c>
      <c r="X60" s="94" t="s">
        <v>538</v>
      </c>
      <c r="Y60" s="72"/>
      <c r="Z60" s="72"/>
      <c r="AA60" s="85" t="s">
        <v>539</v>
      </c>
      <c r="AB60" s="73"/>
      <c r="AC60" s="73"/>
      <c r="AD60" s="73"/>
      <c r="AE60" s="73"/>
      <c r="AF60" s="73"/>
      <c r="AG60" s="74">
        <f>VLOOKUP(A60, 'АСВ'!$A$2:$C$48, 2, False)</f>
        <v>42046</v>
      </c>
      <c r="AH60" s="75">
        <f>VLOOKUP(A60, 'АСВ'!$A$2:$C$48, 3, False)</f>
        <v>69440</v>
      </c>
      <c r="AI60" s="73">
        <f t="shared" si="5"/>
        <v>1</v>
      </c>
    </row>
    <row r="61">
      <c r="A61" s="39" t="s">
        <v>83</v>
      </c>
      <c r="B61" s="65">
        <v>42677.0</v>
      </c>
      <c r="C61" s="39"/>
      <c r="D61" s="60">
        <v>1428809.0</v>
      </c>
      <c r="E61" s="67">
        <f t="shared" si="2"/>
        <v>31137298</v>
      </c>
      <c r="F61" s="60">
        <v>3.3813788E7</v>
      </c>
      <c r="G61" s="60">
        <v>0.0</v>
      </c>
      <c r="H61" s="60">
        <v>182693.0</v>
      </c>
      <c r="I61" s="66" t="s">
        <v>540</v>
      </c>
      <c r="J61" s="84">
        <f t="shared" si="23"/>
        <v>30033983</v>
      </c>
      <c r="K61" s="60">
        <v>3442431.0</v>
      </c>
      <c r="L61" s="60">
        <v>864797.0</v>
      </c>
      <c r="M61" s="60">
        <v>1599358.0</v>
      </c>
      <c r="N61" s="60">
        <v>3151523.0</v>
      </c>
      <c r="O61" s="60">
        <v>1.7262461E7</v>
      </c>
      <c r="P61" s="60">
        <v>1.1138241E7</v>
      </c>
      <c r="Q61" s="60">
        <v>1633281.0</v>
      </c>
      <c r="R61" s="60">
        <f t="shared" ref="R61:W61" si="69">SUBSTITUTE((SUBSTITUTE(AA61, " ", "")), ",", ".")  * 1</f>
        <v>24113306</v>
      </c>
      <c r="S61" s="60">
        <f t="shared" si="69"/>
        <v>0</v>
      </c>
      <c r="T61" s="60">
        <f t="shared" si="69"/>
        <v>0</v>
      </c>
      <c r="U61" s="60">
        <f t="shared" si="69"/>
        <v>0</v>
      </c>
      <c r="V61" s="60">
        <f t="shared" si="69"/>
        <v>0</v>
      </c>
      <c r="W61" s="60">
        <f t="shared" si="69"/>
        <v>0</v>
      </c>
      <c r="X61" s="90">
        <v>7023992.0</v>
      </c>
      <c r="Y61" s="72"/>
      <c r="Z61" s="72"/>
      <c r="AA61" s="63">
        <v>2.4113306E7</v>
      </c>
      <c r="AB61" s="73"/>
      <c r="AC61" s="73"/>
      <c r="AD61" s="73"/>
      <c r="AE61" s="73"/>
      <c r="AF61" s="73"/>
      <c r="AG61" s="74">
        <f>VLOOKUP(A61, 'АСВ'!$A$2:$C$48, 2, False)</f>
        <v>42046</v>
      </c>
      <c r="AH61" s="75">
        <f>VLOOKUP(A61, 'АСВ'!$A$2:$C$48, 3, False)</f>
        <v>69440</v>
      </c>
      <c r="AI61" s="73">
        <f t="shared" si="5"/>
        <v>1</v>
      </c>
    </row>
    <row r="62">
      <c r="A62" s="39" t="s">
        <v>83</v>
      </c>
      <c r="B62" s="65">
        <v>42359.0</v>
      </c>
      <c r="C62" s="39"/>
      <c r="D62" s="60">
        <v>1480933.0</v>
      </c>
      <c r="E62" s="67">
        <f t="shared" si="2"/>
        <v>29669012</v>
      </c>
      <c r="F62" s="60">
        <v>3.2018214E7</v>
      </c>
      <c r="G62" s="60">
        <v>0.0</v>
      </c>
      <c r="H62" s="60">
        <v>292723.0</v>
      </c>
      <c r="I62" s="66" t="s">
        <v>541</v>
      </c>
      <c r="J62" s="84">
        <f t="shared" si="23"/>
        <v>28934506</v>
      </c>
      <c r="K62" s="60">
        <v>2580597.0</v>
      </c>
      <c r="L62" s="60">
        <v>676720.0</v>
      </c>
      <c r="M62" s="60">
        <v>4944186.0</v>
      </c>
      <c r="N62" s="60">
        <v>2691477.0</v>
      </c>
      <c r="O62" s="60">
        <v>1.7190765E7</v>
      </c>
      <c r="P62" s="60">
        <v>1.0271972E7</v>
      </c>
      <c r="Q62" s="60">
        <v>1471769.0</v>
      </c>
      <c r="R62" s="60">
        <f t="shared" ref="R62:W62" si="70">SUBSTITUTE((SUBSTITUTE(AA62, " ", "")), ",", ".")  * 1</f>
        <v>6854117</v>
      </c>
      <c r="S62" s="60">
        <f t="shared" si="70"/>
        <v>0</v>
      </c>
      <c r="T62" s="60">
        <f t="shared" si="70"/>
        <v>0</v>
      </c>
      <c r="U62" s="60">
        <f t="shared" si="70"/>
        <v>0</v>
      </c>
      <c r="V62" s="60">
        <f t="shared" si="70"/>
        <v>0</v>
      </c>
      <c r="W62" s="60">
        <f t="shared" si="70"/>
        <v>0</v>
      </c>
      <c r="X62" s="90">
        <v>2.2814895E7</v>
      </c>
      <c r="Y62" s="72"/>
      <c r="Z62" s="72"/>
      <c r="AA62" s="63">
        <v>6854117.0</v>
      </c>
      <c r="AB62" s="73"/>
      <c r="AC62" s="73"/>
      <c r="AD62" s="73"/>
      <c r="AE62" s="73"/>
      <c r="AF62" s="73"/>
      <c r="AG62" s="74">
        <f>VLOOKUP(A62, 'АСВ'!$A$2:$C$48, 2, False)</f>
        <v>42046</v>
      </c>
      <c r="AH62" s="75">
        <f>VLOOKUP(A62, 'АСВ'!$A$2:$C$48, 3, False)</f>
        <v>69440</v>
      </c>
      <c r="AI62" s="73">
        <f t="shared" si="5"/>
        <v>1</v>
      </c>
    </row>
    <row r="63">
      <c r="A63" s="39" t="s">
        <v>83</v>
      </c>
      <c r="B63" s="65">
        <v>41963.0</v>
      </c>
      <c r="C63" s="39"/>
      <c r="D63" s="60" t="s">
        <v>542</v>
      </c>
      <c r="E63" s="67">
        <f t="shared" si="2"/>
        <v>22213302.67</v>
      </c>
      <c r="F63" s="60" t="s">
        <v>543</v>
      </c>
      <c r="G63" s="60">
        <v>0.0</v>
      </c>
      <c r="H63" s="60" t="s">
        <v>544</v>
      </c>
      <c r="I63" s="66">
        <f>SUBSTITUTE((SUBSTITUTE(J63, " ", "")), ",", ".") + SUBSTITUTE((SUBSTITUTE(Y63, " ", "")), ",", ".") + SUBSTITUTE((SUBSTITUTE(Z63, " ", "")), ",", ".")</f>
        <v>24568509.55</v>
      </c>
      <c r="J63" s="84">
        <f t="shared" si="23"/>
        <v>24534114.06</v>
      </c>
      <c r="K63" s="60" t="s">
        <v>545</v>
      </c>
      <c r="L63" s="60" t="s">
        <v>546</v>
      </c>
      <c r="M63" s="60">
        <v>0.0</v>
      </c>
      <c r="N63" s="60">
        <v>0.0</v>
      </c>
      <c r="O63" s="60" t="s">
        <v>547</v>
      </c>
      <c r="P63" s="60" t="s">
        <v>548</v>
      </c>
      <c r="Q63" s="69"/>
      <c r="R63" s="60">
        <f t="shared" ref="R63:W63" si="71">SUBSTITUTE((SUBSTITUTE(AA63, " ", "")), ",", ".")  * 1</f>
        <v>19396208.06</v>
      </c>
      <c r="S63" s="60">
        <f t="shared" si="71"/>
        <v>2817094.61</v>
      </c>
      <c r="T63" s="60">
        <f t="shared" si="71"/>
        <v>0</v>
      </c>
      <c r="U63" s="60">
        <f t="shared" si="71"/>
        <v>0</v>
      </c>
      <c r="V63" s="60">
        <f t="shared" si="71"/>
        <v>0</v>
      </c>
      <c r="W63" s="60">
        <f t="shared" si="71"/>
        <v>0</v>
      </c>
      <c r="X63" s="76"/>
      <c r="Y63" s="72"/>
      <c r="Z63" s="62" t="s">
        <v>549</v>
      </c>
      <c r="AA63" s="63" t="s">
        <v>550</v>
      </c>
      <c r="AB63" s="63" t="s">
        <v>551</v>
      </c>
      <c r="AC63" s="73"/>
      <c r="AD63" s="73"/>
      <c r="AE63" s="73"/>
      <c r="AF63" s="73"/>
      <c r="AG63" s="74">
        <f>VLOOKUP(A63, 'АСВ'!$A$2:$C$48, 2, False)</f>
        <v>42046</v>
      </c>
      <c r="AH63" s="75">
        <f>VLOOKUP(A63, 'АСВ'!$A$2:$C$48, 3, False)</f>
        <v>69440</v>
      </c>
      <c r="AI63" s="73">
        <f t="shared" si="5"/>
        <v>0</v>
      </c>
    </row>
    <row r="64">
      <c r="A64" s="39" t="s">
        <v>93</v>
      </c>
      <c r="B64" s="65">
        <v>43986.0</v>
      </c>
      <c r="C64" s="39"/>
      <c r="D64" s="82" t="s">
        <v>552</v>
      </c>
      <c r="E64" s="67">
        <f t="shared" si="2"/>
        <v>371949480</v>
      </c>
      <c r="F64" s="82" t="s">
        <v>553</v>
      </c>
      <c r="G64" s="60">
        <v>0.0</v>
      </c>
      <c r="H64" s="82" t="s">
        <v>554</v>
      </c>
      <c r="I64" s="60">
        <v>5.5515903E8</v>
      </c>
      <c r="J64" s="84">
        <f t="shared" si="23"/>
        <v>554360766</v>
      </c>
      <c r="K64" s="60">
        <v>4.9490865E7</v>
      </c>
      <c r="L64" s="60">
        <v>1.3276796E7</v>
      </c>
      <c r="M64" s="82" t="s">
        <v>555</v>
      </c>
      <c r="N64" s="82" t="s">
        <v>556</v>
      </c>
      <c r="O64" s="60">
        <v>5.32821389E8</v>
      </c>
      <c r="P64" s="60">
        <v>2915061.0</v>
      </c>
      <c r="Q64" s="60">
        <v>1.8624316E7</v>
      </c>
      <c r="R64" s="60">
        <f t="shared" ref="R64:W64" si="72">SUBSTITUTE((SUBSTITUTE(AA64, " ", "")), ",", ".")  * 1</f>
        <v>315016322</v>
      </c>
      <c r="S64" s="60">
        <f t="shared" si="72"/>
        <v>0</v>
      </c>
      <c r="T64" s="60">
        <f t="shared" si="72"/>
        <v>0</v>
      </c>
      <c r="U64" s="60">
        <f t="shared" si="72"/>
        <v>0</v>
      </c>
      <c r="V64" s="60">
        <f t="shared" si="72"/>
        <v>0</v>
      </c>
      <c r="W64" s="60">
        <f t="shared" si="72"/>
        <v>0</v>
      </c>
      <c r="X64" s="86" t="s">
        <v>557</v>
      </c>
      <c r="Y64" s="72"/>
      <c r="Z64" s="72"/>
      <c r="AA64" s="89" t="s">
        <v>558</v>
      </c>
      <c r="AB64" s="73"/>
      <c r="AC64" s="73"/>
      <c r="AD64" s="73"/>
      <c r="AE64" s="73"/>
      <c r="AF64" s="73"/>
      <c r="AG64" s="73" t="str">
        <f>VLOOKUP(A64, 'АСВ'!$A$2:$C$48, 2, False)</f>
        <v>#N/A</v>
      </c>
      <c r="AH64" s="73" t="str">
        <f>VLOOKUP(A64, 'АСВ'!$A$2:$C$48, 3, False)</f>
        <v>#N/A</v>
      </c>
      <c r="AI64" s="73" t="str">
        <f t="shared" si="5"/>
        <v>#N/A</v>
      </c>
    </row>
    <row r="65">
      <c r="A65" s="39" t="s">
        <v>93</v>
      </c>
      <c r="B65" s="65">
        <v>43621.0</v>
      </c>
      <c r="C65" s="39"/>
      <c r="D65" s="82" t="s">
        <v>559</v>
      </c>
      <c r="E65" s="67">
        <f t="shared" si="2"/>
        <v>352829457</v>
      </c>
      <c r="F65" s="82" t="s">
        <v>560</v>
      </c>
      <c r="G65" s="60">
        <v>0.0</v>
      </c>
      <c r="H65" s="82" t="s">
        <v>561</v>
      </c>
      <c r="I65" s="60">
        <v>5.57889805E8</v>
      </c>
      <c r="J65" s="84">
        <f t="shared" si="23"/>
        <v>553383971</v>
      </c>
      <c r="K65" s="60">
        <v>3.6223069E7</v>
      </c>
      <c r="L65" s="60">
        <v>2.4583046E7</v>
      </c>
      <c r="M65" s="82" t="s">
        <v>562</v>
      </c>
      <c r="N65" s="82" t="s">
        <v>563</v>
      </c>
      <c r="O65" s="60">
        <v>5.32074016E8</v>
      </c>
      <c r="P65" s="60">
        <v>3075441.0</v>
      </c>
      <c r="Q65" s="60">
        <v>1.8234514E7</v>
      </c>
      <c r="R65" s="60">
        <f t="shared" ref="R65:W65" si="73">SUBSTITUTE((SUBSTITUTE(AA65, " ", "")), ",", ".")  * 1</f>
        <v>290291919</v>
      </c>
      <c r="S65" s="60">
        <f t="shared" si="73"/>
        <v>0</v>
      </c>
      <c r="T65" s="60">
        <f t="shared" si="73"/>
        <v>0</v>
      </c>
      <c r="U65" s="60">
        <f t="shared" si="73"/>
        <v>0</v>
      </c>
      <c r="V65" s="60">
        <f t="shared" si="73"/>
        <v>0</v>
      </c>
      <c r="W65" s="60">
        <f t="shared" si="73"/>
        <v>0</v>
      </c>
      <c r="X65" s="86" t="s">
        <v>564</v>
      </c>
      <c r="Y65" s="72"/>
      <c r="Z65" s="72"/>
      <c r="AA65" s="89" t="s">
        <v>565</v>
      </c>
      <c r="AB65" s="73"/>
      <c r="AC65" s="73"/>
      <c r="AD65" s="73"/>
      <c r="AE65" s="73"/>
      <c r="AF65" s="73"/>
      <c r="AG65" s="73" t="str">
        <f>VLOOKUP(A65, 'АСВ'!$A$2:$C$48, 2, False)</f>
        <v>#N/A</v>
      </c>
      <c r="AH65" s="73" t="str">
        <f>VLOOKUP(A65, 'АСВ'!$A$2:$C$48, 3, False)</f>
        <v>#N/A</v>
      </c>
      <c r="AI65" s="73" t="str">
        <f t="shared" si="5"/>
        <v>#N/A</v>
      </c>
    </row>
    <row r="66">
      <c r="A66" s="39" t="s">
        <v>93</v>
      </c>
      <c r="B66" s="65">
        <v>43257.0</v>
      </c>
      <c r="C66" s="39"/>
      <c r="D66" s="83" t="s">
        <v>566</v>
      </c>
      <c r="E66" s="67">
        <f t="shared" si="2"/>
        <v>264522272</v>
      </c>
      <c r="F66" s="83" t="s">
        <v>567</v>
      </c>
      <c r="G66" s="60">
        <v>0.0</v>
      </c>
      <c r="H66" s="83" t="s">
        <v>568</v>
      </c>
      <c r="I66" s="60">
        <v>4.75942354E8</v>
      </c>
      <c r="J66" s="84">
        <f t="shared" si="23"/>
        <v>475735835</v>
      </c>
      <c r="K66" s="60">
        <v>5.2557673E7</v>
      </c>
      <c r="L66" s="60">
        <v>2.6148254E7</v>
      </c>
      <c r="M66" s="83" t="s">
        <v>569</v>
      </c>
      <c r="N66" s="83" t="s">
        <v>570</v>
      </c>
      <c r="O66" s="83" t="s">
        <v>571</v>
      </c>
      <c r="P66" s="83" t="s">
        <v>572</v>
      </c>
      <c r="Q66" s="60">
        <v>1.4366819E7</v>
      </c>
      <c r="R66" s="60">
        <f t="shared" ref="R66:W66" si="74">SUBSTITUTE((SUBSTITUTE(AA66, " ", "")), ",", ".")  * 1</f>
        <v>227370128</v>
      </c>
      <c r="S66" s="60">
        <f t="shared" si="74"/>
        <v>0</v>
      </c>
      <c r="T66" s="60">
        <f t="shared" si="74"/>
        <v>0</v>
      </c>
      <c r="U66" s="60">
        <f t="shared" si="74"/>
        <v>0</v>
      </c>
      <c r="V66" s="60">
        <f t="shared" si="74"/>
        <v>0</v>
      </c>
      <c r="W66" s="60">
        <f t="shared" si="74"/>
        <v>0</v>
      </c>
      <c r="X66" s="94" t="s">
        <v>573</v>
      </c>
      <c r="Y66" s="72"/>
      <c r="Z66" s="72"/>
      <c r="AA66" s="85" t="s">
        <v>574</v>
      </c>
      <c r="AB66" s="73"/>
      <c r="AC66" s="73"/>
      <c r="AD66" s="73"/>
      <c r="AE66" s="73"/>
      <c r="AF66" s="73"/>
      <c r="AG66" s="73" t="str">
        <f>VLOOKUP(A66, 'АСВ'!$A$2:$C$48, 2, False)</f>
        <v>#N/A</v>
      </c>
      <c r="AH66" s="73" t="str">
        <f>VLOOKUP(A66, 'АСВ'!$A$2:$C$48, 3, False)</f>
        <v>#N/A</v>
      </c>
      <c r="AI66" s="73" t="str">
        <f t="shared" si="5"/>
        <v>#N/A</v>
      </c>
    </row>
    <row r="67">
      <c r="A67" s="39" t="s">
        <v>93</v>
      </c>
      <c r="B67" s="65">
        <v>42893.0</v>
      </c>
      <c r="C67" s="39"/>
      <c r="D67" s="60">
        <v>6779559.0</v>
      </c>
      <c r="E67" s="67">
        <f t="shared" si="2"/>
        <v>247410852</v>
      </c>
      <c r="F67" s="60">
        <v>4.62017224E8</v>
      </c>
      <c r="G67" s="60">
        <v>0.0</v>
      </c>
      <c r="H67" s="60">
        <v>32891.0</v>
      </c>
      <c r="I67" s="60">
        <v>4.35314072E8</v>
      </c>
      <c r="J67" s="84">
        <f t="shared" si="23"/>
        <v>429352570</v>
      </c>
      <c r="K67" s="82">
        <v>2.6703152E7</v>
      </c>
      <c r="L67" s="82">
        <v>4543665.0</v>
      </c>
      <c r="M67" s="82">
        <v>1.4280134E7</v>
      </c>
      <c r="N67" s="82" t="s">
        <v>575</v>
      </c>
      <c r="O67" s="82">
        <v>4.14273261E8</v>
      </c>
      <c r="P67" s="82" t="s">
        <v>576</v>
      </c>
      <c r="Q67" s="82">
        <v>1.3254953E7</v>
      </c>
      <c r="R67" s="60">
        <f t="shared" ref="R67:W67" si="75">SUBSTITUTE((SUBSTITUTE(AA67, " ", "")), ",", ".")  * 1</f>
        <v>207625406</v>
      </c>
      <c r="S67" s="60">
        <f t="shared" si="75"/>
        <v>0</v>
      </c>
      <c r="T67" s="60">
        <f t="shared" si="75"/>
        <v>0</v>
      </c>
      <c r="U67" s="60">
        <f t="shared" si="75"/>
        <v>0</v>
      </c>
      <c r="V67" s="60">
        <f t="shared" si="75"/>
        <v>0</v>
      </c>
      <c r="W67" s="60">
        <f t="shared" si="75"/>
        <v>0</v>
      </c>
      <c r="X67" s="86">
        <v>3.9785446E7</v>
      </c>
      <c r="Y67" s="72"/>
      <c r="Z67" s="72"/>
      <c r="AA67" s="89">
        <v>2.07625406E8</v>
      </c>
      <c r="AB67" s="73"/>
      <c r="AC67" s="73"/>
      <c r="AD67" s="73"/>
      <c r="AE67" s="73"/>
      <c r="AF67" s="73"/>
      <c r="AG67" s="73" t="str">
        <f>VLOOKUP(A67, 'АСВ'!$A$2:$C$48, 2, False)</f>
        <v>#N/A</v>
      </c>
      <c r="AH67" s="73" t="str">
        <f>VLOOKUP(A67, 'АСВ'!$A$2:$C$48, 3, False)</f>
        <v>#N/A</v>
      </c>
      <c r="AI67" s="73" t="str">
        <f t="shared" si="5"/>
        <v>#N/A</v>
      </c>
    </row>
    <row r="68">
      <c r="A68" s="39" t="s">
        <v>93</v>
      </c>
      <c r="B68" s="65">
        <v>42530.0</v>
      </c>
      <c r="C68" s="39"/>
      <c r="D68" s="60">
        <v>1.191163E7</v>
      </c>
      <c r="E68" s="67">
        <f t="shared" si="2"/>
        <v>156152037</v>
      </c>
      <c r="F68" s="60">
        <v>1.68214294E8</v>
      </c>
      <c r="G68" s="60">
        <v>0.0</v>
      </c>
      <c r="H68" s="60">
        <v>0.0</v>
      </c>
      <c r="I68" s="60">
        <v>1.62768896E8</v>
      </c>
      <c r="J68" s="84">
        <f t="shared" si="23"/>
        <v>160624291</v>
      </c>
      <c r="K68" s="60">
        <v>5445398.0</v>
      </c>
      <c r="L68" s="60">
        <v>2064028.0</v>
      </c>
      <c r="M68" s="60">
        <v>3.7057755E7</v>
      </c>
      <c r="N68" s="60">
        <v>3948124.0</v>
      </c>
      <c r="O68" s="60">
        <v>1.60624291E8</v>
      </c>
      <c r="P68" s="69"/>
      <c r="Q68" s="69"/>
      <c r="R68" s="60">
        <f t="shared" ref="R68:W68" si="76">SUBSTITUTE((SUBSTITUTE(AA68, " ", "")), ",", ".")  * 1</f>
        <v>154752911</v>
      </c>
      <c r="S68" s="60">
        <f t="shared" si="76"/>
        <v>0</v>
      </c>
      <c r="T68" s="60">
        <f t="shared" si="76"/>
        <v>0</v>
      </c>
      <c r="U68" s="60">
        <f t="shared" si="76"/>
        <v>0</v>
      </c>
      <c r="V68" s="60">
        <f t="shared" si="76"/>
        <v>0</v>
      </c>
      <c r="W68" s="60">
        <f t="shared" si="76"/>
        <v>0</v>
      </c>
      <c r="X68" s="90">
        <v>1399126.0</v>
      </c>
      <c r="Y68" s="72"/>
      <c r="Z68" s="72"/>
      <c r="AA68" s="63">
        <v>1.54752911E8</v>
      </c>
      <c r="AB68" s="73"/>
      <c r="AC68" s="73"/>
      <c r="AD68" s="73"/>
      <c r="AE68" s="73"/>
      <c r="AF68" s="73"/>
      <c r="AG68" s="73" t="str">
        <f>VLOOKUP(A68, 'АСВ'!$A$2:$C$48, 2, False)</f>
        <v>#N/A</v>
      </c>
      <c r="AH68" s="73" t="str">
        <f>VLOOKUP(A68, 'АСВ'!$A$2:$C$48, 3, False)</f>
        <v>#N/A</v>
      </c>
      <c r="AI68" s="73" t="str">
        <f t="shared" si="5"/>
        <v>#N/A</v>
      </c>
    </row>
    <row r="69">
      <c r="A69" s="39" t="s">
        <v>99</v>
      </c>
      <c r="B69" s="65">
        <v>44000.0</v>
      </c>
      <c r="C69" s="39"/>
      <c r="D69" s="60">
        <v>776362.0</v>
      </c>
      <c r="E69" s="67">
        <f t="shared" si="2"/>
        <v>279178497</v>
      </c>
      <c r="F69" s="60">
        <v>2.81477182E8</v>
      </c>
      <c r="G69" s="60">
        <v>0.0</v>
      </c>
      <c r="H69" s="60">
        <v>548014.0</v>
      </c>
      <c r="I69" s="60">
        <v>2.53910605E8</v>
      </c>
      <c r="J69" s="84">
        <f t="shared" si="23"/>
        <v>251320224</v>
      </c>
      <c r="K69" s="60">
        <v>2.7566577E7</v>
      </c>
      <c r="L69" s="60">
        <v>8687451.0</v>
      </c>
      <c r="M69" s="60">
        <v>3236489.0</v>
      </c>
      <c r="N69" s="60">
        <v>1553554.0</v>
      </c>
      <c r="O69" s="60">
        <v>1.62569345E8</v>
      </c>
      <c r="P69" s="60">
        <v>7.2232552E7</v>
      </c>
      <c r="Q69" s="60">
        <v>1.6518327E7</v>
      </c>
      <c r="R69" s="60">
        <f t="shared" ref="R69:W69" si="77">SUBSTITUTE((SUBSTITUTE(AA69, " ", "")), ",", ".")  * 1</f>
        <v>249409170</v>
      </c>
      <c r="S69" s="60">
        <f t="shared" si="77"/>
        <v>0</v>
      </c>
      <c r="T69" s="60">
        <f t="shared" si="77"/>
        <v>0</v>
      </c>
      <c r="U69" s="60">
        <f t="shared" si="77"/>
        <v>0</v>
      </c>
      <c r="V69" s="60">
        <f t="shared" si="77"/>
        <v>0</v>
      </c>
      <c r="W69" s="60">
        <f t="shared" si="77"/>
        <v>0</v>
      </c>
      <c r="X69" s="90">
        <v>2.9769327E7</v>
      </c>
      <c r="Y69" s="72"/>
      <c r="Z69" s="72"/>
      <c r="AA69" s="63">
        <v>2.4940917E8</v>
      </c>
      <c r="AB69" s="73"/>
      <c r="AC69" s="73"/>
      <c r="AD69" s="73"/>
      <c r="AE69" s="73"/>
      <c r="AF69" s="73"/>
      <c r="AG69" s="74">
        <f>VLOOKUP(A69, 'АСВ'!$A$2:$C$48, 2, False)</f>
        <v>42177</v>
      </c>
      <c r="AH69" s="75">
        <f>VLOOKUP(A69, 'АСВ'!$A$2:$C$48, 3, False)</f>
        <v>69571</v>
      </c>
      <c r="AI69" s="73">
        <f t="shared" si="5"/>
        <v>1</v>
      </c>
    </row>
    <row r="70">
      <c r="A70" s="39" t="s">
        <v>99</v>
      </c>
      <c r="B70" s="65">
        <v>43636.0</v>
      </c>
      <c r="C70" s="39"/>
      <c r="D70" s="60">
        <v>387887.0</v>
      </c>
      <c r="E70" s="67">
        <f t="shared" si="2"/>
        <v>208922725</v>
      </c>
      <c r="F70" s="60">
        <v>2.11487615E8</v>
      </c>
      <c r="G70" s="60">
        <v>0.0</v>
      </c>
      <c r="H70" s="60">
        <v>485216.0</v>
      </c>
      <c r="I70" s="60">
        <v>1.85847465E8</v>
      </c>
      <c r="J70" s="84">
        <f t="shared" si="23"/>
        <v>183475791</v>
      </c>
      <c r="K70" s="60">
        <v>2.564015E7</v>
      </c>
      <c r="L70" s="60">
        <v>2941075.0</v>
      </c>
      <c r="M70" s="60">
        <v>3438184.0</v>
      </c>
      <c r="N70" s="60">
        <v>1321153.0</v>
      </c>
      <c r="O70" s="60">
        <v>1.13237993E8</v>
      </c>
      <c r="P70" s="60">
        <v>5.9814792E7</v>
      </c>
      <c r="Q70" s="60">
        <v>1.0423006E7</v>
      </c>
      <c r="R70" s="60">
        <f t="shared" ref="R70:W70" si="78">SUBSTITUTE((SUBSTITUTE(AA70, " ", "")), ",", ".")  * 1</f>
        <v>208918424</v>
      </c>
      <c r="S70" s="60">
        <f t="shared" si="78"/>
        <v>0</v>
      </c>
      <c r="T70" s="60">
        <f t="shared" si="78"/>
        <v>0</v>
      </c>
      <c r="U70" s="60">
        <f t="shared" si="78"/>
        <v>0</v>
      </c>
      <c r="V70" s="60">
        <f t="shared" si="78"/>
        <v>0</v>
      </c>
      <c r="W70" s="60">
        <f t="shared" si="78"/>
        <v>0</v>
      </c>
      <c r="X70" s="90">
        <v>4301.0</v>
      </c>
      <c r="Y70" s="72"/>
      <c r="Z70" s="72"/>
      <c r="AA70" s="63">
        <v>2.08918424E8</v>
      </c>
      <c r="AB70" s="73"/>
      <c r="AC70" s="73"/>
      <c r="AD70" s="73"/>
      <c r="AE70" s="73"/>
      <c r="AF70" s="73"/>
      <c r="AG70" s="74">
        <f>VLOOKUP(A70, 'АСВ'!$A$2:$C$48, 2, False)</f>
        <v>42177</v>
      </c>
      <c r="AH70" s="75">
        <f>VLOOKUP(A70, 'АСВ'!$A$2:$C$48, 3, False)</f>
        <v>69571</v>
      </c>
      <c r="AI70" s="73">
        <f t="shared" si="5"/>
        <v>1</v>
      </c>
    </row>
    <row r="71">
      <c r="A71" s="39" t="s">
        <v>99</v>
      </c>
      <c r="B71" s="65">
        <v>43406.0</v>
      </c>
      <c r="C71" s="39"/>
      <c r="D71" s="60">
        <v>367173.0</v>
      </c>
      <c r="E71" s="67">
        <f t="shared" si="2"/>
        <v>8356572</v>
      </c>
      <c r="F71" s="60">
        <v>8766071.0</v>
      </c>
      <c r="G71" s="60">
        <v>0.0</v>
      </c>
      <c r="H71" s="60">
        <v>111.0</v>
      </c>
      <c r="I71" s="60">
        <v>7016982.0</v>
      </c>
      <c r="J71" s="84">
        <f t="shared" si="23"/>
        <v>7006721</v>
      </c>
      <c r="K71" s="60">
        <v>1749079.0</v>
      </c>
      <c r="L71" s="60">
        <v>180594.0</v>
      </c>
      <c r="M71" s="60">
        <v>189766.0</v>
      </c>
      <c r="N71" s="60">
        <v>279194.0</v>
      </c>
      <c r="O71" s="60">
        <v>7006721.0</v>
      </c>
      <c r="P71" s="69"/>
      <c r="Q71" s="69"/>
      <c r="R71" s="60">
        <f t="shared" ref="R71:W71" si="79">SUBSTITUTE((SUBSTITUTE(AA71, " ", "")), ",", ".")  * 1</f>
        <v>8006599</v>
      </c>
      <c r="S71" s="60">
        <f t="shared" si="79"/>
        <v>0</v>
      </c>
      <c r="T71" s="60">
        <f t="shared" si="79"/>
        <v>0</v>
      </c>
      <c r="U71" s="60">
        <f t="shared" si="79"/>
        <v>0</v>
      </c>
      <c r="V71" s="60">
        <f t="shared" si="79"/>
        <v>0</v>
      </c>
      <c r="W71" s="60">
        <f t="shared" si="79"/>
        <v>0</v>
      </c>
      <c r="X71" s="90">
        <v>349973.0</v>
      </c>
      <c r="Y71" s="72"/>
      <c r="Z71" s="72"/>
      <c r="AA71" s="63">
        <v>8006599.0</v>
      </c>
      <c r="AB71" s="73"/>
      <c r="AC71" s="73"/>
      <c r="AD71" s="73"/>
      <c r="AE71" s="73"/>
      <c r="AF71" s="73"/>
      <c r="AG71" s="74">
        <f>VLOOKUP(A71, 'АСВ'!$A$2:$C$48, 2, False)</f>
        <v>42177</v>
      </c>
      <c r="AH71" s="75">
        <f>VLOOKUP(A71, 'АСВ'!$A$2:$C$48, 3, False)</f>
        <v>69571</v>
      </c>
      <c r="AI71" s="73">
        <f t="shared" si="5"/>
        <v>1</v>
      </c>
    </row>
    <row r="72">
      <c r="A72" s="39" t="s">
        <v>99</v>
      </c>
      <c r="B72" s="65">
        <v>43073.0</v>
      </c>
      <c r="C72" s="39"/>
      <c r="D72" s="60">
        <v>828747.0</v>
      </c>
      <c r="E72" s="67">
        <f t="shared" si="2"/>
        <v>6892175</v>
      </c>
      <c r="F72" s="60">
        <v>7750538.0</v>
      </c>
      <c r="G72" s="60">
        <v>0.0</v>
      </c>
      <c r="H72" s="60">
        <v>127.0</v>
      </c>
      <c r="I72" s="60">
        <v>7176074.0</v>
      </c>
      <c r="J72" s="84">
        <f t="shared" si="23"/>
        <v>7124850</v>
      </c>
      <c r="K72" s="60">
        <v>574464.0</v>
      </c>
      <c r="L72" s="60">
        <v>175064.0</v>
      </c>
      <c r="M72" s="60">
        <v>38502.0</v>
      </c>
      <c r="N72" s="60">
        <v>443509.0</v>
      </c>
      <c r="O72" s="60">
        <v>7124850.0</v>
      </c>
      <c r="P72" s="69"/>
      <c r="Q72" s="69"/>
      <c r="R72" s="60">
        <f t="shared" ref="R72:W72" si="80">SUBSTITUTE((SUBSTITUTE(AA72, " ", "")), ",", ".")  * 1</f>
        <v>6892175</v>
      </c>
      <c r="S72" s="60">
        <f t="shared" si="80"/>
        <v>0</v>
      </c>
      <c r="T72" s="60">
        <f t="shared" si="80"/>
        <v>0</v>
      </c>
      <c r="U72" s="60">
        <f t="shared" si="80"/>
        <v>0</v>
      </c>
      <c r="V72" s="60">
        <f t="shared" si="80"/>
        <v>0</v>
      </c>
      <c r="W72" s="60">
        <f t="shared" si="80"/>
        <v>0</v>
      </c>
      <c r="X72" s="76"/>
      <c r="Y72" s="72"/>
      <c r="Z72" s="72"/>
      <c r="AA72" s="63">
        <v>6892175.0</v>
      </c>
      <c r="AB72" s="73"/>
      <c r="AC72" s="73"/>
      <c r="AD72" s="73"/>
      <c r="AE72" s="73"/>
      <c r="AF72" s="73"/>
      <c r="AG72" s="74">
        <f>VLOOKUP(A72, 'АСВ'!$A$2:$C$48, 2, False)</f>
        <v>42177</v>
      </c>
      <c r="AH72" s="75">
        <f>VLOOKUP(A72, 'АСВ'!$A$2:$C$48, 3, False)</f>
        <v>69571</v>
      </c>
      <c r="AI72" s="73">
        <f t="shared" si="5"/>
        <v>1</v>
      </c>
    </row>
    <row r="73">
      <c r="A73" s="39" t="s">
        <v>99</v>
      </c>
      <c r="B73" s="65">
        <v>42934.0</v>
      </c>
      <c r="C73" s="39"/>
      <c r="D73" s="60">
        <v>222064.0</v>
      </c>
      <c r="E73" s="67">
        <f t="shared" si="2"/>
        <v>7334407</v>
      </c>
      <c r="F73" s="60">
        <v>7566388.0</v>
      </c>
      <c r="G73" s="60">
        <v>0.0</v>
      </c>
      <c r="H73" s="60">
        <v>166.0</v>
      </c>
      <c r="I73" s="60">
        <v>6595600.0</v>
      </c>
      <c r="J73" s="84">
        <f t="shared" si="23"/>
        <v>6589110</v>
      </c>
      <c r="K73" s="60">
        <v>970778.0</v>
      </c>
      <c r="L73" s="60">
        <v>493878.0</v>
      </c>
      <c r="M73" s="60">
        <v>60709.0</v>
      </c>
      <c r="N73" s="60">
        <v>475183.0</v>
      </c>
      <c r="O73" s="60">
        <v>6589110.0</v>
      </c>
      <c r="P73" s="69"/>
      <c r="Q73" s="69"/>
      <c r="R73" s="60">
        <f t="shared" ref="R73:W73" si="81">SUBSTITUTE((SUBSTITUTE(AA73, " ", "")), ",", ".")  * 1</f>
        <v>7334407</v>
      </c>
      <c r="S73" s="60">
        <f t="shared" si="81"/>
        <v>0</v>
      </c>
      <c r="T73" s="60">
        <f t="shared" si="81"/>
        <v>0</v>
      </c>
      <c r="U73" s="60">
        <f t="shared" si="81"/>
        <v>0</v>
      </c>
      <c r="V73" s="60">
        <f t="shared" si="81"/>
        <v>0</v>
      </c>
      <c r="W73" s="60">
        <f t="shared" si="81"/>
        <v>0</v>
      </c>
      <c r="X73" s="76"/>
      <c r="Y73" s="72"/>
      <c r="Z73" s="72"/>
      <c r="AA73" s="63">
        <v>7334407.0</v>
      </c>
      <c r="AB73" s="73"/>
      <c r="AC73" s="73"/>
      <c r="AD73" s="73"/>
      <c r="AE73" s="73"/>
      <c r="AF73" s="73"/>
      <c r="AG73" s="74">
        <f>VLOOKUP(A73, 'АСВ'!$A$2:$C$48, 2, False)</f>
        <v>42177</v>
      </c>
      <c r="AH73" s="75">
        <f>VLOOKUP(A73, 'АСВ'!$A$2:$C$48, 3, False)</f>
        <v>69571</v>
      </c>
      <c r="AI73" s="73">
        <f t="shared" si="5"/>
        <v>1</v>
      </c>
    </row>
    <row r="74">
      <c r="A74" s="39" t="s">
        <v>99</v>
      </c>
      <c r="B74" s="65">
        <v>42671.0</v>
      </c>
      <c r="C74" s="39"/>
      <c r="D74" s="60">
        <v>81376.0</v>
      </c>
      <c r="E74" s="67">
        <f t="shared" si="2"/>
        <v>7485736</v>
      </c>
      <c r="F74" s="60">
        <v>7577308.0</v>
      </c>
      <c r="G74" s="60">
        <v>0.0</v>
      </c>
      <c r="H74" s="60">
        <v>119.0</v>
      </c>
      <c r="I74" s="60">
        <v>7100399.0</v>
      </c>
      <c r="J74" s="84">
        <f t="shared" si="23"/>
        <v>7031784</v>
      </c>
      <c r="K74" s="60">
        <v>476910.0</v>
      </c>
      <c r="L74" s="60">
        <v>509988.0</v>
      </c>
      <c r="M74" s="60">
        <v>2563419.0</v>
      </c>
      <c r="N74" s="60">
        <v>423211.0</v>
      </c>
      <c r="O74" s="60">
        <v>7031784.0</v>
      </c>
      <c r="P74" s="69"/>
      <c r="Q74" s="69"/>
      <c r="R74" s="60">
        <f t="shared" ref="R74:W74" si="82">SUBSTITUTE((SUBSTITUTE(AA74, " ", "")), ",", ".")  * 1</f>
        <v>7485736</v>
      </c>
      <c r="S74" s="60">
        <f t="shared" si="82"/>
        <v>0</v>
      </c>
      <c r="T74" s="60">
        <f t="shared" si="82"/>
        <v>0</v>
      </c>
      <c r="U74" s="60">
        <f t="shared" si="82"/>
        <v>0</v>
      </c>
      <c r="V74" s="60">
        <f t="shared" si="82"/>
        <v>0</v>
      </c>
      <c r="W74" s="60">
        <f t="shared" si="82"/>
        <v>0</v>
      </c>
      <c r="X74" s="76"/>
      <c r="Y74" s="72"/>
      <c r="Z74" s="72"/>
      <c r="AA74" s="63">
        <v>7485736.0</v>
      </c>
      <c r="AB74" s="73"/>
      <c r="AC74" s="73"/>
      <c r="AD74" s="73"/>
      <c r="AE74" s="73"/>
      <c r="AF74" s="73"/>
      <c r="AG74" s="74">
        <f>VLOOKUP(A74, 'АСВ'!$A$2:$C$48, 2, False)</f>
        <v>42177</v>
      </c>
      <c r="AH74" s="75">
        <f>VLOOKUP(A74, 'АСВ'!$A$2:$C$48, 3, False)</f>
        <v>69571</v>
      </c>
      <c r="AI74" s="73">
        <f t="shared" si="5"/>
        <v>1</v>
      </c>
    </row>
    <row r="75">
      <c r="A75" s="39" t="s">
        <v>105</v>
      </c>
      <c r="B75" s="65">
        <v>43824.0</v>
      </c>
      <c r="C75" s="39"/>
      <c r="D75" s="60">
        <v>1180502.0</v>
      </c>
      <c r="E75" s="67">
        <f t="shared" si="2"/>
        <v>20168923</v>
      </c>
      <c r="F75" s="60">
        <v>2.1403326E7</v>
      </c>
      <c r="G75" s="60">
        <v>0.0</v>
      </c>
      <c r="H75" s="60">
        <v>0.0</v>
      </c>
      <c r="I75" s="60">
        <v>1.9696007E7</v>
      </c>
      <c r="J75" s="84">
        <f t="shared" si="23"/>
        <v>19594093</v>
      </c>
      <c r="K75" s="60">
        <v>1707319.0</v>
      </c>
      <c r="L75" s="60">
        <v>334301.0</v>
      </c>
      <c r="M75" s="60">
        <v>3189314.0</v>
      </c>
      <c r="N75" s="60">
        <v>1322151.0</v>
      </c>
      <c r="O75" s="60">
        <v>30566.0</v>
      </c>
      <c r="P75" s="60">
        <v>1.9563527E7</v>
      </c>
      <c r="Q75" s="69"/>
      <c r="R75" s="60">
        <f t="shared" ref="R75:W75" si="83">SUBSTITUTE((SUBSTITUTE(AA75, " ", "")), ",", ".")  * 1</f>
        <v>18440353</v>
      </c>
      <c r="S75" s="60">
        <f t="shared" si="83"/>
        <v>0</v>
      </c>
      <c r="T75" s="60">
        <f t="shared" si="83"/>
        <v>0</v>
      </c>
      <c r="U75" s="60">
        <f t="shared" si="83"/>
        <v>0</v>
      </c>
      <c r="V75" s="60">
        <f t="shared" si="83"/>
        <v>0</v>
      </c>
      <c r="W75" s="60">
        <f t="shared" si="83"/>
        <v>0</v>
      </c>
      <c r="X75" s="90">
        <v>1728570.0</v>
      </c>
      <c r="Y75" s="72"/>
      <c r="Z75" s="72"/>
      <c r="AA75" s="63">
        <v>1.8440353E7</v>
      </c>
      <c r="AB75" s="73"/>
      <c r="AC75" s="73"/>
      <c r="AD75" s="73"/>
      <c r="AE75" s="73"/>
      <c r="AF75" s="73"/>
      <c r="AG75" s="73" t="str">
        <f>VLOOKUP(A75, 'АСВ'!$A$2:$C$48, 2, False)</f>
        <v>#N/A</v>
      </c>
      <c r="AH75" s="73" t="str">
        <f>VLOOKUP(A75, 'АСВ'!$A$2:$C$48, 3, False)</f>
        <v>#N/A</v>
      </c>
      <c r="AI75" s="73" t="str">
        <f t="shared" si="5"/>
        <v>#N/A</v>
      </c>
    </row>
    <row r="76">
      <c r="A76" s="39" t="s">
        <v>105</v>
      </c>
      <c r="B76" s="65">
        <v>43521.0</v>
      </c>
      <c r="C76" s="39"/>
      <c r="D76" s="82" t="s">
        <v>577</v>
      </c>
      <c r="E76" s="67">
        <f t="shared" si="2"/>
        <v>17072077</v>
      </c>
      <c r="F76" s="82" t="s">
        <v>578</v>
      </c>
      <c r="G76" s="60">
        <v>0.0</v>
      </c>
      <c r="H76" s="82">
        <v>6.0</v>
      </c>
      <c r="I76" s="82" t="s">
        <v>579</v>
      </c>
      <c r="J76" s="84">
        <f t="shared" si="23"/>
        <v>17071771</v>
      </c>
      <c r="K76" s="82" t="s">
        <v>580</v>
      </c>
      <c r="L76" s="82" t="s">
        <v>581</v>
      </c>
      <c r="M76" s="82" t="s">
        <v>582</v>
      </c>
      <c r="N76" s="82" t="s">
        <v>583</v>
      </c>
      <c r="O76" s="82" t="s">
        <v>584</v>
      </c>
      <c r="P76" s="82" t="s">
        <v>585</v>
      </c>
      <c r="Q76" s="69"/>
      <c r="R76" s="60">
        <f t="shared" ref="R76:W76" si="84">SUBSTITUTE((SUBSTITUTE(AA76, " ", "")), ",", ".")  * 1</f>
        <v>14980553</v>
      </c>
      <c r="S76" s="60">
        <f t="shared" si="84"/>
        <v>0</v>
      </c>
      <c r="T76" s="60">
        <f t="shared" si="84"/>
        <v>0</v>
      </c>
      <c r="U76" s="60">
        <f t="shared" si="84"/>
        <v>0</v>
      </c>
      <c r="V76" s="60">
        <f t="shared" si="84"/>
        <v>0</v>
      </c>
      <c r="W76" s="60">
        <f t="shared" si="84"/>
        <v>0</v>
      </c>
      <c r="X76" s="86" t="s">
        <v>586</v>
      </c>
      <c r="Y76" s="72"/>
      <c r="Z76" s="72"/>
      <c r="AA76" s="89" t="s">
        <v>587</v>
      </c>
      <c r="AB76" s="73"/>
      <c r="AC76" s="73"/>
      <c r="AD76" s="73"/>
      <c r="AE76" s="73"/>
      <c r="AF76" s="73"/>
      <c r="AG76" s="73" t="str">
        <f>VLOOKUP(A76, 'АСВ'!$A$2:$C$48, 2, False)</f>
        <v>#N/A</v>
      </c>
      <c r="AH76" s="73" t="str">
        <f>VLOOKUP(A76, 'АСВ'!$A$2:$C$48, 3, False)</f>
        <v>#N/A</v>
      </c>
      <c r="AI76" s="73" t="str">
        <f t="shared" si="5"/>
        <v>#N/A</v>
      </c>
    </row>
    <row r="77">
      <c r="A77" s="39" t="s">
        <v>105</v>
      </c>
      <c r="B77" s="65">
        <v>43187.0</v>
      </c>
      <c r="C77" s="39"/>
      <c r="D77" s="60" t="s">
        <v>588</v>
      </c>
      <c r="E77" s="67">
        <f t="shared" si="2"/>
        <v>15178426803</v>
      </c>
      <c r="F77" s="60" t="s">
        <v>589</v>
      </c>
      <c r="G77" s="60">
        <v>0.0</v>
      </c>
      <c r="H77" s="60" t="s">
        <v>590</v>
      </c>
      <c r="I77" s="60" t="s">
        <v>591</v>
      </c>
      <c r="J77" s="84">
        <f t="shared" si="23"/>
        <v>14633483371</v>
      </c>
      <c r="K77" s="60" t="s">
        <v>592</v>
      </c>
      <c r="L77" s="60" t="s">
        <v>593</v>
      </c>
      <c r="M77" s="60" t="s">
        <v>594</v>
      </c>
      <c r="N77" s="60" t="s">
        <v>595</v>
      </c>
      <c r="O77" s="60" t="s">
        <v>596</v>
      </c>
      <c r="P77" s="60" t="s">
        <v>597</v>
      </c>
      <c r="Q77" s="69"/>
      <c r="R77" s="60">
        <f t="shared" ref="R77:W77" si="85">SUBSTITUTE((SUBSTITUTE(AA77, " ", "")), ",", ".")  * 1</f>
        <v>11469647325</v>
      </c>
      <c r="S77" s="60">
        <f t="shared" si="85"/>
        <v>0</v>
      </c>
      <c r="T77" s="60">
        <f t="shared" si="85"/>
        <v>0</v>
      </c>
      <c r="U77" s="60">
        <f t="shared" si="85"/>
        <v>0</v>
      </c>
      <c r="V77" s="60">
        <f t="shared" si="85"/>
        <v>0</v>
      </c>
      <c r="W77" s="60">
        <f t="shared" si="85"/>
        <v>0</v>
      </c>
      <c r="X77" s="90" t="s">
        <v>598</v>
      </c>
      <c r="Y77" s="72"/>
      <c r="Z77" s="72"/>
      <c r="AA77" s="63" t="s">
        <v>599</v>
      </c>
      <c r="AB77" s="73"/>
      <c r="AC77" s="73"/>
      <c r="AD77" s="73"/>
      <c r="AE77" s="73"/>
      <c r="AF77" s="73"/>
      <c r="AG77" s="73" t="str">
        <f>VLOOKUP(A77, 'АСВ'!$A$2:$C$48, 2, False)</f>
        <v>#N/A</v>
      </c>
      <c r="AH77" s="73" t="str">
        <f>VLOOKUP(A77, 'АСВ'!$A$2:$C$48, 3, False)</f>
        <v>#N/A</v>
      </c>
      <c r="AI77" s="73" t="str">
        <f t="shared" si="5"/>
        <v>#N/A</v>
      </c>
    </row>
    <row r="78">
      <c r="A78" s="39" t="s">
        <v>105</v>
      </c>
      <c r="B78" s="65">
        <v>42993.0</v>
      </c>
      <c r="C78" s="39"/>
      <c r="D78" s="60">
        <v>659644.0</v>
      </c>
      <c r="E78" s="67">
        <f t="shared" si="2"/>
        <v>13804384</v>
      </c>
      <c r="F78" s="60">
        <v>1.4485878E7</v>
      </c>
      <c r="G78" s="60">
        <v>0.0</v>
      </c>
      <c r="H78" s="60">
        <v>776.0</v>
      </c>
      <c r="I78" s="60">
        <v>1.3176199E7</v>
      </c>
      <c r="J78" s="84">
        <f t="shared" si="23"/>
        <v>13163113</v>
      </c>
      <c r="K78" s="60">
        <v>1.4485878E7</v>
      </c>
      <c r="L78" s="60">
        <v>828067.0</v>
      </c>
      <c r="M78" s="60">
        <v>2559175.0</v>
      </c>
      <c r="N78" s="60">
        <v>666368.0</v>
      </c>
      <c r="O78" s="60">
        <v>1008999.0</v>
      </c>
      <c r="P78" s="60">
        <v>1.2154114E7</v>
      </c>
      <c r="Q78" s="69"/>
      <c r="R78" s="60">
        <f t="shared" ref="R78:W78" si="86">SUBSTITUTE((SUBSTITUTE(AA78, " ", "")), ",", ".")  * 1</f>
        <v>9577416</v>
      </c>
      <c r="S78" s="60">
        <f t="shared" si="86"/>
        <v>0</v>
      </c>
      <c r="T78" s="60">
        <f t="shared" si="86"/>
        <v>0</v>
      </c>
      <c r="U78" s="60">
        <f t="shared" si="86"/>
        <v>0</v>
      </c>
      <c r="V78" s="60">
        <f t="shared" si="86"/>
        <v>0</v>
      </c>
      <c r="W78" s="60">
        <f t="shared" si="86"/>
        <v>0</v>
      </c>
      <c r="X78" s="90">
        <v>4226968.0</v>
      </c>
      <c r="Y78" s="72"/>
      <c r="Z78" s="72"/>
      <c r="AA78" s="63">
        <v>9577416.0</v>
      </c>
      <c r="AB78" s="73"/>
      <c r="AC78" s="73"/>
      <c r="AD78" s="73"/>
      <c r="AE78" s="73"/>
      <c r="AF78" s="73"/>
      <c r="AG78" s="73" t="str">
        <f>VLOOKUP(A78, 'АСВ'!$A$2:$C$48, 2, False)</f>
        <v>#N/A</v>
      </c>
      <c r="AH78" s="73" t="str">
        <f>VLOOKUP(A78, 'АСВ'!$A$2:$C$48, 3, False)</f>
        <v>#N/A</v>
      </c>
      <c r="AI78" s="73" t="str">
        <f t="shared" si="5"/>
        <v>#N/A</v>
      </c>
    </row>
    <row r="79">
      <c r="A79" s="39" t="s">
        <v>105</v>
      </c>
      <c r="B79" s="65">
        <v>42703.0</v>
      </c>
      <c r="C79" s="39"/>
      <c r="D79" s="82" t="s">
        <v>600</v>
      </c>
      <c r="E79" s="67">
        <f t="shared" si="2"/>
        <v>11230838</v>
      </c>
      <c r="F79" s="82" t="s">
        <v>601</v>
      </c>
      <c r="G79" s="60">
        <v>0.0</v>
      </c>
      <c r="H79" s="60">
        <v>0.0</v>
      </c>
      <c r="I79" s="82" t="s">
        <v>602</v>
      </c>
      <c r="J79" s="84">
        <f t="shared" si="23"/>
        <v>11288584</v>
      </c>
      <c r="K79" s="82" t="s">
        <v>603</v>
      </c>
      <c r="L79" s="82" t="s">
        <v>604</v>
      </c>
      <c r="M79" s="82" t="s">
        <v>605</v>
      </c>
      <c r="N79" s="82" t="s">
        <v>606</v>
      </c>
      <c r="O79" s="82" t="s">
        <v>607</v>
      </c>
      <c r="P79" s="69"/>
      <c r="Q79" s="69"/>
      <c r="R79" s="60">
        <f t="shared" ref="R79:W79" si="87">SUBSTITUTE((SUBSTITUTE(AA79, " ", "")), ",", ".")  * 1</f>
        <v>7452127</v>
      </c>
      <c r="S79" s="60">
        <f t="shared" si="87"/>
        <v>0</v>
      </c>
      <c r="T79" s="60">
        <f t="shared" si="87"/>
        <v>0</v>
      </c>
      <c r="U79" s="60">
        <f t="shared" si="87"/>
        <v>0</v>
      </c>
      <c r="V79" s="60">
        <f t="shared" si="87"/>
        <v>0</v>
      </c>
      <c r="W79" s="60">
        <f t="shared" si="87"/>
        <v>0</v>
      </c>
      <c r="X79" s="86" t="s">
        <v>608</v>
      </c>
      <c r="Y79" s="72"/>
      <c r="Z79" s="72"/>
      <c r="AA79" s="89" t="s">
        <v>609</v>
      </c>
      <c r="AB79" s="73"/>
      <c r="AC79" s="73"/>
      <c r="AD79" s="73"/>
      <c r="AE79" s="73"/>
      <c r="AF79" s="73"/>
      <c r="AG79" s="73" t="str">
        <f>VLOOKUP(A79, 'АСВ'!$A$2:$C$48, 2, False)</f>
        <v>#N/A</v>
      </c>
      <c r="AH79" s="73" t="str">
        <f>VLOOKUP(A79, 'АСВ'!$A$2:$C$48, 3, False)</f>
        <v>#N/A</v>
      </c>
      <c r="AI79" s="73" t="str">
        <f t="shared" si="5"/>
        <v>#N/A</v>
      </c>
    </row>
    <row r="80">
      <c r="A80" s="39" t="s">
        <v>105</v>
      </c>
      <c r="B80" s="65">
        <v>42347.0</v>
      </c>
      <c r="C80" s="39"/>
      <c r="D80" s="82" t="s">
        <v>610</v>
      </c>
      <c r="E80" s="67">
        <f t="shared" si="2"/>
        <v>7660783</v>
      </c>
      <c r="F80" s="82" t="s">
        <v>611</v>
      </c>
      <c r="G80" s="60">
        <v>0.0</v>
      </c>
      <c r="H80" s="60">
        <v>0.0</v>
      </c>
      <c r="I80" s="82" t="s">
        <v>612</v>
      </c>
      <c r="J80" s="84">
        <f t="shared" si="23"/>
        <v>7610687</v>
      </c>
      <c r="K80" s="82" t="s">
        <v>613</v>
      </c>
      <c r="L80" s="82" t="s">
        <v>614</v>
      </c>
      <c r="M80" s="82" t="s">
        <v>615</v>
      </c>
      <c r="N80" s="82" t="s">
        <v>616</v>
      </c>
      <c r="O80" s="82" t="s">
        <v>617</v>
      </c>
      <c r="P80" s="69"/>
      <c r="Q80" s="69"/>
      <c r="R80" s="60">
        <f t="shared" ref="R80:W80" si="88">SUBSTITUTE((SUBSTITUTE(AA80, " ", "")), ",", ".")  * 1</f>
        <v>4929886</v>
      </c>
      <c r="S80" s="60">
        <f t="shared" si="88"/>
        <v>0</v>
      </c>
      <c r="T80" s="60">
        <f t="shared" si="88"/>
        <v>0</v>
      </c>
      <c r="U80" s="60">
        <f t="shared" si="88"/>
        <v>0</v>
      </c>
      <c r="V80" s="60">
        <f t="shared" si="88"/>
        <v>0</v>
      </c>
      <c r="W80" s="60">
        <f t="shared" si="88"/>
        <v>0</v>
      </c>
      <c r="X80" s="86" t="s">
        <v>618</v>
      </c>
      <c r="Y80" s="72"/>
      <c r="Z80" s="72"/>
      <c r="AA80" s="89" t="s">
        <v>619</v>
      </c>
      <c r="AB80" s="73"/>
      <c r="AC80" s="73"/>
      <c r="AD80" s="73"/>
      <c r="AE80" s="73"/>
      <c r="AF80" s="73"/>
      <c r="AG80" s="73" t="str">
        <f>VLOOKUP(A80, 'АСВ'!$A$2:$C$48, 2, False)</f>
        <v>#N/A</v>
      </c>
      <c r="AH80" s="73" t="str">
        <f>VLOOKUP(A80, 'АСВ'!$A$2:$C$48, 3, False)</f>
        <v>#N/A</v>
      </c>
      <c r="AI80" s="73" t="str">
        <f t="shared" si="5"/>
        <v>#N/A</v>
      </c>
    </row>
    <row r="81">
      <c r="A81" s="39" t="s">
        <v>105</v>
      </c>
      <c r="B81" s="65">
        <v>42003.0</v>
      </c>
      <c r="C81" s="39"/>
      <c r="D81" s="82" t="s">
        <v>620</v>
      </c>
      <c r="E81" s="67">
        <f t="shared" si="2"/>
        <v>5631408</v>
      </c>
      <c r="F81" s="82" t="s">
        <v>621</v>
      </c>
      <c r="G81" s="60">
        <v>0.0</v>
      </c>
      <c r="H81" s="60">
        <v>0.0</v>
      </c>
      <c r="I81" s="82" t="s">
        <v>622</v>
      </c>
      <c r="J81" s="84">
        <f t="shared" si="23"/>
        <v>5603665</v>
      </c>
      <c r="K81" s="82" t="s">
        <v>623</v>
      </c>
      <c r="L81" s="82" t="s">
        <v>624</v>
      </c>
      <c r="M81" s="82" t="s">
        <v>625</v>
      </c>
      <c r="N81" s="82" t="s">
        <v>626</v>
      </c>
      <c r="O81" s="82" t="s">
        <v>627</v>
      </c>
      <c r="P81" s="69"/>
      <c r="Q81" s="69"/>
      <c r="R81" s="60">
        <f t="shared" ref="R81:W81" si="89">SUBSTITUTE((SUBSTITUTE(AA81, " ", "")), ",", ".")  * 1</f>
        <v>2825752</v>
      </c>
      <c r="S81" s="60">
        <f t="shared" si="89"/>
        <v>0</v>
      </c>
      <c r="T81" s="60">
        <f t="shared" si="89"/>
        <v>0</v>
      </c>
      <c r="U81" s="60">
        <f t="shared" si="89"/>
        <v>0</v>
      </c>
      <c r="V81" s="60">
        <f t="shared" si="89"/>
        <v>0</v>
      </c>
      <c r="W81" s="60">
        <f t="shared" si="89"/>
        <v>0</v>
      </c>
      <c r="X81" s="86" t="s">
        <v>628</v>
      </c>
      <c r="Y81" s="72"/>
      <c r="Z81" s="72"/>
      <c r="AA81" s="89" t="s">
        <v>629</v>
      </c>
      <c r="AB81" s="73"/>
      <c r="AC81" s="73"/>
      <c r="AD81" s="73"/>
      <c r="AE81" s="73"/>
      <c r="AF81" s="73"/>
      <c r="AG81" s="73" t="str">
        <f>VLOOKUP(A81, 'АСВ'!$A$2:$C$48, 2, False)</f>
        <v>#N/A</v>
      </c>
      <c r="AH81" s="73" t="str">
        <f>VLOOKUP(A81, 'АСВ'!$A$2:$C$48, 3, False)</f>
        <v>#N/A</v>
      </c>
      <c r="AI81" s="73" t="str">
        <f t="shared" si="5"/>
        <v>#N/A</v>
      </c>
    </row>
    <row r="82">
      <c r="A82" s="39" t="s">
        <v>105</v>
      </c>
      <c r="B82" s="65">
        <v>41606.0</v>
      </c>
      <c r="C82" s="39"/>
      <c r="D82" s="82">
        <v>142586.0</v>
      </c>
      <c r="E82" s="67">
        <f t="shared" si="2"/>
        <v>4928747</v>
      </c>
      <c r="F82" s="82">
        <v>5187712.0</v>
      </c>
      <c r="G82" s="60">
        <v>0.0</v>
      </c>
      <c r="H82" s="82">
        <v>8278.0</v>
      </c>
      <c r="I82" s="66">
        <f>SUBSTITUTE((SUBSTITUTE(J82, " ", "")), ",", ".") + SUBSTITUTE((SUBSTITUTE(Y82, " ", "")), ",", ".") + SUBSTITUTE((SUBSTITUTE(Z82, " ", "")), ",", ".")</f>
        <v>4939975</v>
      </c>
      <c r="J82" s="84">
        <f t="shared" si="23"/>
        <v>4929470</v>
      </c>
      <c r="K82" s="82">
        <v>247737.0</v>
      </c>
      <c r="L82" s="82">
        <v>320105.0</v>
      </c>
      <c r="M82" s="60">
        <v>0.0</v>
      </c>
      <c r="N82" s="60">
        <v>0.0</v>
      </c>
      <c r="O82" s="82">
        <v>4929470.0</v>
      </c>
      <c r="P82" s="69"/>
      <c r="Q82" s="69"/>
      <c r="R82" s="60">
        <f t="shared" ref="R82:W82" si="90">SUBSTITUTE((SUBSTITUTE(AA82, " ", "")), ",", ".")  * 1</f>
        <v>3185472</v>
      </c>
      <c r="S82" s="60">
        <f t="shared" si="90"/>
        <v>1743275</v>
      </c>
      <c r="T82" s="60">
        <f t="shared" si="90"/>
        <v>0</v>
      </c>
      <c r="U82" s="60">
        <f t="shared" si="90"/>
        <v>0</v>
      </c>
      <c r="V82" s="60">
        <f t="shared" si="90"/>
        <v>0</v>
      </c>
      <c r="W82" s="60">
        <f t="shared" si="90"/>
        <v>0</v>
      </c>
      <c r="X82" s="76"/>
      <c r="Y82" s="95">
        <v>10505.0</v>
      </c>
      <c r="Z82" s="72"/>
      <c r="AA82" s="63">
        <v>3185472.0</v>
      </c>
      <c r="AB82" s="89">
        <v>1743275.0</v>
      </c>
      <c r="AC82" s="73"/>
      <c r="AD82" s="73"/>
      <c r="AE82" s="73"/>
      <c r="AF82" s="73"/>
      <c r="AG82" s="73" t="str">
        <f>VLOOKUP(A82, 'АСВ'!$A$2:$C$48, 2, False)</f>
        <v>#N/A</v>
      </c>
      <c r="AH82" s="73" t="str">
        <f>VLOOKUP(A82, 'АСВ'!$A$2:$C$48, 3, False)</f>
        <v>#N/A</v>
      </c>
      <c r="AI82" s="73" t="str">
        <f t="shared" si="5"/>
        <v>#N/A</v>
      </c>
    </row>
    <row r="83">
      <c r="A83" s="39" t="s">
        <v>113</v>
      </c>
      <c r="B83" s="65">
        <v>43857.0</v>
      </c>
      <c r="C83" s="39"/>
      <c r="D83" s="82" t="s">
        <v>630</v>
      </c>
      <c r="E83" s="67">
        <f t="shared" si="2"/>
        <v>672056549</v>
      </c>
      <c r="F83" s="82" t="s">
        <v>631</v>
      </c>
      <c r="G83" s="60">
        <v>0.0</v>
      </c>
      <c r="H83" s="82" t="s">
        <v>632</v>
      </c>
      <c r="I83" s="60">
        <v>6.44672954E8</v>
      </c>
      <c r="J83" s="84">
        <f t="shared" si="23"/>
        <v>642050755</v>
      </c>
      <c r="K83" s="60">
        <v>3.39494E7</v>
      </c>
      <c r="L83" s="60">
        <v>1.5200831E7</v>
      </c>
      <c r="M83" s="82" t="s">
        <v>633</v>
      </c>
      <c r="N83" s="82" t="s">
        <v>634</v>
      </c>
      <c r="O83" s="82" t="s">
        <v>635</v>
      </c>
      <c r="P83" s="82" t="s">
        <v>636</v>
      </c>
      <c r="Q83" s="82" t="s">
        <v>637</v>
      </c>
      <c r="R83" s="60">
        <f t="shared" ref="R83:W83" si="91">SUBSTITUTE((SUBSTITUTE(AA83, " ", "")), ",", ".")  * 1</f>
        <v>323950973</v>
      </c>
      <c r="S83" s="60">
        <f t="shared" si="91"/>
        <v>305975040</v>
      </c>
      <c r="T83" s="60">
        <f t="shared" si="91"/>
        <v>0</v>
      </c>
      <c r="U83" s="60">
        <f t="shared" si="91"/>
        <v>0</v>
      </c>
      <c r="V83" s="60">
        <f t="shared" si="91"/>
        <v>0</v>
      </c>
      <c r="W83" s="60">
        <f t="shared" si="91"/>
        <v>0</v>
      </c>
      <c r="X83" s="86" t="s">
        <v>638</v>
      </c>
      <c r="Y83" s="72"/>
      <c r="Z83" s="72"/>
      <c r="AA83" s="89" t="s">
        <v>639</v>
      </c>
      <c r="AB83" s="89" t="s">
        <v>640</v>
      </c>
      <c r="AC83" s="73"/>
      <c r="AD83" s="73"/>
      <c r="AE83" s="73"/>
      <c r="AF83" s="73"/>
      <c r="AG83" s="74">
        <f>VLOOKUP(A83, 'АСВ'!$A$2:$C$48, 2, False)</f>
        <v>42005</v>
      </c>
      <c r="AH83" s="75">
        <f>VLOOKUP(A83, 'АСВ'!$A$2:$C$48, 3, False)</f>
        <v>69399</v>
      </c>
      <c r="AI83" s="73">
        <f t="shared" si="5"/>
        <v>1</v>
      </c>
    </row>
    <row r="84">
      <c r="A84" s="39" t="s">
        <v>113</v>
      </c>
      <c r="B84" s="65">
        <v>43665.0</v>
      </c>
      <c r="C84" s="39"/>
      <c r="D84" s="96" t="s">
        <v>641</v>
      </c>
      <c r="E84" s="67">
        <f t="shared" si="2"/>
        <v>606150460</v>
      </c>
      <c r="F84" s="82" t="s">
        <v>642</v>
      </c>
      <c r="G84" s="60">
        <v>0.0</v>
      </c>
      <c r="H84" s="82" t="s">
        <v>643</v>
      </c>
      <c r="I84" s="60">
        <v>5.94350716E8</v>
      </c>
      <c r="J84" s="84">
        <f t="shared" si="23"/>
        <v>593884670</v>
      </c>
      <c r="K84" s="60">
        <v>5.2909948E7</v>
      </c>
      <c r="L84" s="60">
        <v>3.4161379E7</v>
      </c>
      <c r="M84" s="96" t="s">
        <v>644</v>
      </c>
      <c r="N84" s="96">
        <v>9413574.0</v>
      </c>
      <c r="O84" s="97" t="s">
        <v>645</v>
      </c>
      <c r="P84" s="98" t="s">
        <v>646</v>
      </c>
      <c r="Q84" s="82" t="s">
        <v>647</v>
      </c>
      <c r="R84" s="60">
        <f t="shared" ref="R84:W84" si="92">SUBSTITUTE((SUBSTITUTE(AA84, " ", "")), ",", ".")  * 1</f>
        <v>341141969</v>
      </c>
      <c r="S84" s="60">
        <f t="shared" si="92"/>
        <v>257792476</v>
      </c>
      <c r="T84" s="60">
        <f t="shared" si="92"/>
        <v>0</v>
      </c>
      <c r="U84" s="60">
        <f t="shared" si="92"/>
        <v>0</v>
      </c>
      <c r="V84" s="60">
        <f t="shared" si="92"/>
        <v>0</v>
      </c>
      <c r="W84" s="60">
        <f t="shared" si="92"/>
        <v>0</v>
      </c>
      <c r="X84" s="99" t="s">
        <v>648</v>
      </c>
      <c r="Y84" s="72"/>
      <c r="Z84" s="72"/>
      <c r="AA84" s="100" t="s">
        <v>649</v>
      </c>
      <c r="AB84" s="100" t="s">
        <v>650</v>
      </c>
      <c r="AC84" s="73"/>
      <c r="AD84" s="73"/>
      <c r="AE84" s="73"/>
      <c r="AF84" s="73"/>
      <c r="AG84" s="74">
        <f>VLOOKUP(A84, 'АСВ'!$A$2:$C$48, 2, False)</f>
        <v>42005</v>
      </c>
      <c r="AH84" s="75">
        <f>VLOOKUP(A84, 'АСВ'!$A$2:$C$48, 3, False)</f>
        <v>69399</v>
      </c>
      <c r="AI84" s="73">
        <f t="shared" si="5"/>
        <v>1</v>
      </c>
    </row>
    <row r="85">
      <c r="A85" s="39" t="s">
        <v>113</v>
      </c>
      <c r="B85" s="65">
        <v>43446.0</v>
      </c>
      <c r="C85" s="39"/>
      <c r="D85" s="60">
        <v>2135.0</v>
      </c>
      <c r="E85" s="67">
        <f t="shared" si="2"/>
        <v>625332</v>
      </c>
      <c r="F85" s="60">
        <v>627764.0</v>
      </c>
      <c r="G85" s="60">
        <v>0.0</v>
      </c>
      <c r="H85" s="60">
        <v>1825.0</v>
      </c>
      <c r="I85" s="60">
        <v>602425.0</v>
      </c>
      <c r="J85" s="84">
        <f t="shared" si="23"/>
        <v>599497</v>
      </c>
      <c r="K85" s="60">
        <v>25339.0</v>
      </c>
      <c r="L85" s="60">
        <v>8458.0</v>
      </c>
      <c r="M85" s="60">
        <v>101463.0</v>
      </c>
      <c r="N85" s="60">
        <v>17913.0</v>
      </c>
      <c r="O85" s="60">
        <v>599497.0</v>
      </c>
      <c r="P85" s="69"/>
      <c r="Q85" s="69"/>
      <c r="R85" s="60">
        <f t="shared" ref="R85:W85" si="93">SUBSTITUTE((SUBSTITUTE(AA85, " ", "")), ",", ".")  * 1</f>
        <v>308410</v>
      </c>
      <c r="S85" s="60">
        <f t="shared" si="93"/>
        <v>250552</v>
      </c>
      <c r="T85" s="60">
        <f t="shared" si="93"/>
        <v>0</v>
      </c>
      <c r="U85" s="60">
        <f t="shared" si="93"/>
        <v>0</v>
      </c>
      <c r="V85" s="60">
        <f t="shared" si="93"/>
        <v>0</v>
      </c>
      <c r="W85" s="60">
        <f t="shared" si="93"/>
        <v>0</v>
      </c>
      <c r="X85" s="90">
        <v>66370.0</v>
      </c>
      <c r="Y85" s="72"/>
      <c r="Z85" s="72"/>
      <c r="AA85" s="63">
        <v>308410.0</v>
      </c>
      <c r="AB85" s="63">
        <v>250552.0</v>
      </c>
      <c r="AC85" s="73"/>
      <c r="AD85" s="73"/>
      <c r="AE85" s="73"/>
      <c r="AF85" s="73"/>
      <c r="AG85" s="74">
        <f>VLOOKUP(A85, 'АСВ'!$A$2:$C$48, 2, False)</f>
        <v>42005</v>
      </c>
      <c r="AH85" s="75">
        <f>VLOOKUP(A85, 'АСВ'!$A$2:$C$48, 3, False)</f>
        <v>69399</v>
      </c>
      <c r="AI85" s="73">
        <f t="shared" si="5"/>
        <v>1</v>
      </c>
    </row>
    <row r="86">
      <c r="A86" s="39" t="s">
        <v>113</v>
      </c>
      <c r="B86" s="65">
        <v>43096.0</v>
      </c>
      <c r="C86" s="39"/>
      <c r="D86" s="60">
        <v>4750.0</v>
      </c>
      <c r="E86" s="67">
        <f t="shared" si="2"/>
        <v>508305</v>
      </c>
      <c r="F86" s="60">
        <v>513381.0</v>
      </c>
      <c r="G86" s="60">
        <v>0.0</v>
      </c>
      <c r="H86" s="60">
        <v>3506.0</v>
      </c>
      <c r="I86" s="60">
        <v>496500.0</v>
      </c>
      <c r="J86" s="84">
        <f t="shared" si="23"/>
        <v>492065</v>
      </c>
      <c r="K86" s="60">
        <v>16881.0</v>
      </c>
      <c r="L86" s="60">
        <v>8107.0</v>
      </c>
      <c r="M86" s="60">
        <v>109662.0</v>
      </c>
      <c r="N86" s="60">
        <v>21790.0</v>
      </c>
      <c r="O86" s="60">
        <v>492065.0</v>
      </c>
      <c r="P86" s="69"/>
      <c r="Q86" s="69"/>
      <c r="R86" s="60">
        <f t="shared" ref="R86:W86" si="94">SUBSTITUTE((SUBSTITUTE(AA86, " ", "")), ",", ".")  * 1</f>
        <v>397819</v>
      </c>
      <c r="S86" s="60">
        <f t="shared" si="94"/>
        <v>32881</v>
      </c>
      <c r="T86" s="60">
        <f t="shared" si="94"/>
        <v>0</v>
      </c>
      <c r="U86" s="60">
        <f t="shared" si="94"/>
        <v>0</v>
      </c>
      <c r="V86" s="60">
        <f t="shared" si="94"/>
        <v>0</v>
      </c>
      <c r="W86" s="60">
        <f t="shared" si="94"/>
        <v>0</v>
      </c>
      <c r="X86" s="90">
        <v>77605.0</v>
      </c>
      <c r="Y86" s="72"/>
      <c r="Z86" s="72"/>
      <c r="AA86" s="63">
        <v>397819.0</v>
      </c>
      <c r="AB86" s="63">
        <v>32881.0</v>
      </c>
      <c r="AC86" s="73"/>
      <c r="AD86" s="73"/>
      <c r="AE86" s="73"/>
      <c r="AF86" s="73"/>
      <c r="AG86" s="74">
        <f>VLOOKUP(A86, 'АСВ'!$A$2:$C$48, 2, False)</f>
        <v>42005</v>
      </c>
      <c r="AH86" s="75">
        <f>VLOOKUP(A86, 'АСВ'!$A$2:$C$48, 3, False)</f>
        <v>69399</v>
      </c>
      <c r="AI86" s="73">
        <f t="shared" si="5"/>
        <v>1</v>
      </c>
    </row>
    <row r="87">
      <c r="A87" s="39" t="s">
        <v>113</v>
      </c>
      <c r="B87" s="65">
        <v>42900.0</v>
      </c>
      <c r="C87" s="39"/>
      <c r="D87" s="60">
        <v>1.632983E7</v>
      </c>
      <c r="E87" s="67">
        <f t="shared" si="2"/>
        <v>419905095</v>
      </c>
      <c r="F87" s="60">
        <v>4.80706929E8</v>
      </c>
      <c r="G87" s="60">
        <v>0.0</v>
      </c>
      <c r="H87" s="60">
        <v>1271318.0</v>
      </c>
      <c r="I87" s="60">
        <v>4.50186841E8</v>
      </c>
      <c r="J87" s="84">
        <f t="shared" si="23"/>
        <v>448675763</v>
      </c>
      <c r="K87" s="60">
        <v>3.0520088E7</v>
      </c>
      <c r="L87" s="60">
        <v>2.1835707E7</v>
      </c>
      <c r="M87" s="60">
        <v>1.04095911E8</v>
      </c>
      <c r="N87" s="60">
        <v>2.0600726E7</v>
      </c>
      <c r="O87" s="60">
        <v>4.29979171E8</v>
      </c>
      <c r="P87" s="60">
        <v>871406.0</v>
      </c>
      <c r="Q87" s="60">
        <v>1.7825186E7</v>
      </c>
      <c r="R87" s="60">
        <f t="shared" ref="R87:W87" si="95">SUBSTITUTE((SUBSTITUTE(AA87, " ", "")), ",", ".")  * 1</f>
        <v>153644708</v>
      </c>
      <c r="S87" s="60">
        <f t="shared" si="95"/>
        <v>140943250</v>
      </c>
      <c r="T87" s="60">
        <f t="shared" si="95"/>
        <v>0</v>
      </c>
      <c r="U87" s="60">
        <f t="shared" si="95"/>
        <v>0</v>
      </c>
      <c r="V87" s="60">
        <f t="shared" si="95"/>
        <v>0</v>
      </c>
      <c r="W87" s="60">
        <f t="shared" si="95"/>
        <v>0</v>
      </c>
      <c r="X87" s="90">
        <v>1.25317137E8</v>
      </c>
      <c r="Y87" s="72"/>
      <c r="Z87" s="72"/>
      <c r="AA87" s="63">
        <v>1.53644708E8</v>
      </c>
      <c r="AB87" s="63">
        <v>1.4094325E8</v>
      </c>
      <c r="AC87" s="73"/>
      <c r="AD87" s="73"/>
      <c r="AE87" s="73"/>
      <c r="AF87" s="73"/>
      <c r="AG87" s="74">
        <f>VLOOKUP(A87, 'АСВ'!$A$2:$C$48, 2, False)</f>
        <v>42005</v>
      </c>
      <c r="AH87" s="75">
        <f>VLOOKUP(A87, 'АСВ'!$A$2:$C$48, 3, False)</f>
        <v>69399</v>
      </c>
      <c r="AI87" s="73">
        <f t="shared" si="5"/>
        <v>1</v>
      </c>
    </row>
    <row r="88">
      <c r="A88" s="39" t="s">
        <v>113</v>
      </c>
      <c r="B88" s="65">
        <v>42710.0</v>
      </c>
      <c r="C88" s="39"/>
      <c r="D88" s="60">
        <v>46145.0</v>
      </c>
      <c r="E88" s="67">
        <f t="shared" si="2"/>
        <v>333132</v>
      </c>
      <c r="F88" s="60">
        <v>379474.0</v>
      </c>
      <c r="G88" s="60">
        <v>0.0</v>
      </c>
      <c r="H88" s="60">
        <v>2279.0</v>
      </c>
      <c r="I88" s="60">
        <v>371074.0</v>
      </c>
      <c r="J88" s="84">
        <f t="shared" si="23"/>
        <v>368063</v>
      </c>
      <c r="K88" s="60">
        <v>8400.0</v>
      </c>
      <c r="L88" s="60">
        <v>5813.0</v>
      </c>
      <c r="M88" s="60">
        <v>103263.0</v>
      </c>
      <c r="N88" s="60">
        <v>19358.0</v>
      </c>
      <c r="O88" s="60">
        <v>368063.0</v>
      </c>
      <c r="P88" s="69"/>
      <c r="Q88" s="69"/>
      <c r="R88" s="60">
        <f t="shared" ref="R88:W88" si="96">SUBSTITUTE((SUBSTITUTE(AA88, " ", "")), ",", ".")  * 1</f>
        <v>305489</v>
      </c>
      <c r="S88" s="60">
        <f t="shared" si="96"/>
        <v>0</v>
      </c>
      <c r="T88" s="60">
        <f t="shared" si="96"/>
        <v>0</v>
      </c>
      <c r="U88" s="60">
        <f t="shared" si="96"/>
        <v>0</v>
      </c>
      <c r="V88" s="60">
        <f t="shared" si="96"/>
        <v>0</v>
      </c>
      <c r="W88" s="60">
        <f t="shared" si="96"/>
        <v>0</v>
      </c>
      <c r="X88" s="90">
        <v>27643.0</v>
      </c>
      <c r="Y88" s="72"/>
      <c r="Z88" s="72"/>
      <c r="AA88" s="63">
        <v>305489.0</v>
      </c>
      <c r="AB88" s="73"/>
      <c r="AC88" s="73"/>
      <c r="AD88" s="73"/>
      <c r="AE88" s="73"/>
      <c r="AF88" s="73"/>
      <c r="AG88" s="74">
        <f>VLOOKUP(A88, 'АСВ'!$A$2:$C$48, 2, False)</f>
        <v>42005</v>
      </c>
      <c r="AH88" s="75">
        <f>VLOOKUP(A88, 'АСВ'!$A$2:$C$48, 3, False)</f>
        <v>69399</v>
      </c>
      <c r="AI88" s="73">
        <f t="shared" si="5"/>
        <v>1</v>
      </c>
    </row>
    <row r="89">
      <c r="A89" s="39" t="s">
        <v>113</v>
      </c>
      <c r="B89" s="65">
        <v>42418.0</v>
      </c>
      <c r="C89" s="39"/>
      <c r="D89" s="60">
        <v>2329.0</v>
      </c>
      <c r="E89" s="67">
        <f t="shared" si="2"/>
        <v>259145</v>
      </c>
      <c r="F89" s="60">
        <v>261587.0</v>
      </c>
      <c r="G89" s="60">
        <v>0.0</v>
      </c>
      <c r="H89" s="60">
        <v>2107.0</v>
      </c>
      <c r="I89" s="60">
        <v>258920.0</v>
      </c>
      <c r="J89" s="84">
        <f t="shared" si="23"/>
        <v>256480</v>
      </c>
      <c r="K89" s="60">
        <v>2667.0</v>
      </c>
      <c r="L89" s="60">
        <v>3874.0</v>
      </c>
      <c r="M89" s="60">
        <v>162275.0</v>
      </c>
      <c r="N89" s="60">
        <v>8083.0</v>
      </c>
      <c r="O89" s="60">
        <v>256480.0</v>
      </c>
      <c r="P89" s="69"/>
      <c r="Q89" s="69"/>
      <c r="R89" s="60">
        <f t="shared" ref="R89:W89" si="97">SUBSTITUTE((SUBSTITUTE(AA89, " ", "")), ",", ".")  * 1</f>
        <v>208151</v>
      </c>
      <c r="S89" s="60">
        <f t="shared" si="97"/>
        <v>0</v>
      </c>
      <c r="T89" s="60">
        <f t="shared" si="97"/>
        <v>0</v>
      </c>
      <c r="U89" s="60">
        <f t="shared" si="97"/>
        <v>0</v>
      </c>
      <c r="V89" s="60">
        <f t="shared" si="97"/>
        <v>0</v>
      </c>
      <c r="W89" s="60">
        <f t="shared" si="97"/>
        <v>0</v>
      </c>
      <c r="X89" s="90">
        <v>50994.0</v>
      </c>
      <c r="Y89" s="72"/>
      <c r="Z89" s="72"/>
      <c r="AA89" s="63">
        <v>208151.0</v>
      </c>
      <c r="AB89" s="73"/>
      <c r="AC89" s="73"/>
      <c r="AD89" s="73"/>
      <c r="AE89" s="73"/>
      <c r="AF89" s="73"/>
      <c r="AG89" s="74">
        <f>VLOOKUP(A89, 'АСВ'!$A$2:$C$48, 2, False)</f>
        <v>42005</v>
      </c>
      <c r="AH89" s="75">
        <f>VLOOKUP(A89, 'АСВ'!$A$2:$C$48, 3, False)</f>
        <v>69399</v>
      </c>
      <c r="AI89" s="73">
        <f t="shared" si="5"/>
        <v>1</v>
      </c>
    </row>
    <row r="90">
      <c r="A90" s="39" t="s">
        <v>113</v>
      </c>
      <c r="B90" s="65">
        <v>41962.0</v>
      </c>
      <c r="C90" s="39"/>
      <c r="D90" s="60">
        <v>1076873.0</v>
      </c>
      <c r="E90" s="67">
        <f t="shared" si="2"/>
        <v>84544377</v>
      </c>
      <c r="F90" s="60">
        <v>8.6282016E7</v>
      </c>
      <c r="G90" s="60">
        <v>0.0</v>
      </c>
      <c r="H90" s="60">
        <v>675569.0</v>
      </c>
      <c r="I90" s="66">
        <f t="shared" ref="I90:I91" si="99">SUBSTITUTE((SUBSTITUTE(J90, " ", "")), ",", ".") + SUBSTITUTE((SUBSTITUTE(Y90, " ", "")), ",", ".") + SUBSTITUTE((SUBSTITUTE(Z90, " ", "")), ",", ".")</f>
        <v>85203816</v>
      </c>
      <c r="J90" s="84">
        <f t="shared" si="23"/>
        <v>84494291</v>
      </c>
      <c r="K90" s="60">
        <v>1078200.0</v>
      </c>
      <c r="L90" s="60">
        <v>1753510.0</v>
      </c>
      <c r="M90" s="60">
        <v>0.0</v>
      </c>
      <c r="N90" s="60">
        <v>0.0</v>
      </c>
      <c r="O90" s="60">
        <v>1.0247208E7</v>
      </c>
      <c r="P90" s="60">
        <v>7.4247083E7</v>
      </c>
      <c r="Q90" s="69"/>
      <c r="R90" s="60">
        <f t="shared" ref="R90:W90" si="98">SUBSTITUTE((SUBSTITUTE(AA90, " ", "")), ",", ".")  * 1</f>
        <v>62012240</v>
      </c>
      <c r="S90" s="60">
        <f t="shared" si="98"/>
        <v>22532137</v>
      </c>
      <c r="T90" s="60">
        <f t="shared" si="98"/>
        <v>0</v>
      </c>
      <c r="U90" s="60">
        <f t="shared" si="98"/>
        <v>0</v>
      </c>
      <c r="V90" s="60">
        <f t="shared" si="98"/>
        <v>0</v>
      </c>
      <c r="W90" s="60">
        <f t="shared" si="98"/>
        <v>0</v>
      </c>
      <c r="X90" s="76"/>
      <c r="Y90" s="62">
        <v>709525.0</v>
      </c>
      <c r="Z90" s="72"/>
      <c r="AA90" s="63">
        <v>6.201224E7</v>
      </c>
      <c r="AB90" s="63">
        <v>2.2532137E7</v>
      </c>
      <c r="AC90" s="73"/>
      <c r="AD90" s="73"/>
      <c r="AE90" s="73"/>
      <c r="AF90" s="73"/>
      <c r="AG90" s="74">
        <f>VLOOKUP(A90, 'АСВ'!$A$2:$C$48, 2, False)</f>
        <v>42005</v>
      </c>
      <c r="AH90" s="75">
        <f>VLOOKUP(A90, 'АСВ'!$A$2:$C$48, 3, False)</f>
        <v>69399</v>
      </c>
      <c r="AI90" s="73">
        <f t="shared" si="5"/>
        <v>0</v>
      </c>
    </row>
    <row r="91">
      <c r="A91" s="39" t="s">
        <v>113</v>
      </c>
      <c r="B91" s="65">
        <v>41562.0</v>
      </c>
      <c r="C91" s="39"/>
      <c r="D91" s="60">
        <v>6293033.0</v>
      </c>
      <c r="E91" s="67">
        <f t="shared" si="2"/>
        <v>74023541</v>
      </c>
      <c r="F91" s="60">
        <v>8.1769043E7</v>
      </c>
      <c r="G91" s="60">
        <v>0.0</v>
      </c>
      <c r="H91" s="60">
        <v>23047.0</v>
      </c>
      <c r="I91" s="66">
        <f t="shared" si="99"/>
        <v>81284051</v>
      </c>
      <c r="J91" s="84">
        <f t="shared" si="23"/>
        <v>81239774</v>
      </c>
      <c r="K91" s="60">
        <v>484992.0</v>
      </c>
      <c r="L91" s="60">
        <v>1753510.0</v>
      </c>
      <c r="M91" s="60">
        <v>0.0</v>
      </c>
      <c r="N91" s="60">
        <v>0.0</v>
      </c>
      <c r="O91" s="60">
        <v>7975892.0</v>
      </c>
      <c r="P91" s="60">
        <v>7.3263882E7</v>
      </c>
      <c r="Q91" s="69"/>
      <c r="R91" s="60">
        <f t="shared" ref="R91:W91" si="100">SUBSTITUTE((SUBSTITUTE(AA91, " ", "")), ",", ".")  * 1</f>
        <v>50603714</v>
      </c>
      <c r="S91" s="60">
        <f t="shared" si="100"/>
        <v>23419827</v>
      </c>
      <c r="T91" s="60">
        <f t="shared" si="100"/>
        <v>0</v>
      </c>
      <c r="U91" s="60">
        <f t="shared" si="100"/>
        <v>0</v>
      </c>
      <c r="V91" s="60">
        <f t="shared" si="100"/>
        <v>0</v>
      </c>
      <c r="W91" s="60">
        <f t="shared" si="100"/>
        <v>0</v>
      </c>
      <c r="X91" s="76"/>
      <c r="Y91" s="62">
        <v>44277.0</v>
      </c>
      <c r="Z91" s="72"/>
      <c r="AA91" s="63">
        <v>5.0603714E7</v>
      </c>
      <c r="AB91" s="63">
        <v>2.3419827E7</v>
      </c>
      <c r="AC91" s="73"/>
      <c r="AD91" s="73"/>
      <c r="AE91" s="73"/>
      <c r="AF91" s="73"/>
      <c r="AG91" s="74">
        <f>VLOOKUP(A91, 'АСВ'!$A$2:$C$48, 2, False)</f>
        <v>42005</v>
      </c>
      <c r="AH91" s="75">
        <f>VLOOKUP(A91, 'АСВ'!$A$2:$C$48, 3, False)</f>
        <v>69399</v>
      </c>
      <c r="AI91" s="73">
        <f t="shared" si="5"/>
        <v>0</v>
      </c>
    </row>
    <row r="92">
      <c r="A92" s="39" t="s">
        <v>123</v>
      </c>
      <c r="B92" s="65">
        <v>44097.0</v>
      </c>
      <c r="C92" s="39"/>
      <c r="D92" s="60">
        <v>1277388.0</v>
      </c>
      <c r="E92" s="67">
        <f t="shared" si="2"/>
        <v>24782617</v>
      </c>
      <c r="F92" s="60">
        <v>2.6063704E7</v>
      </c>
      <c r="G92" s="60">
        <v>0.0</v>
      </c>
      <c r="H92" s="60">
        <v>605.0</v>
      </c>
      <c r="I92" s="60">
        <v>2.3075672E7</v>
      </c>
      <c r="J92" s="84">
        <f t="shared" si="23"/>
        <v>23011154</v>
      </c>
      <c r="K92" s="60">
        <v>2988032.0</v>
      </c>
      <c r="L92" s="60">
        <v>1690845.0</v>
      </c>
      <c r="M92" s="60">
        <v>341337.0</v>
      </c>
      <c r="N92" s="60">
        <v>599190.0</v>
      </c>
      <c r="O92" s="60">
        <v>2.0937257E7</v>
      </c>
      <c r="P92" s="60">
        <v>637518.0</v>
      </c>
      <c r="Q92" s="60">
        <v>1436379.0</v>
      </c>
      <c r="R92" s="60">
        <f t="shared" ref="R92:W92" si="101">SUBSTITUTE((SUBSTITUTE(AA92, " ", "")), ",", ".")  * 1</f>
        <v>24779874</v>
      </c>
      <c r="S92" s="60">
        <f t="shared" si="101"/>
        <v>2743</v>
      </c>
      <c r="T92" s="60">
        <f t="shared" si="101"/>
        <v>0</v>
      </c>
      <c r="U92" s="60">
        <f t="shared" si="101"/>
        <v>0</v>
      </c>
      <c r="V92" s="60">
        <f t="shared" si="101"/>
        <v>0</v>
      </c>
      <c r="W92" s="60">
        <f t="shared" si="101"/>
        <v>0</v>
      </c>
      <c r="X92" s="90">
        <v>0.0</v>
      </c>
      <c r="Y92" s="72"/>
      <c r="Z92" s="72"/>
      <c r="AA92" s="63">
        <v>2.4779874E7</v>
      </c>
      <c r="AB92" s="63">
        <v>2743.0</v>
      </c>
      <c r="AC92" s="73"/>
      <c r="AD92" s="73"/>
      <c r="AE92" s="73"/>
      <c r="AF92" s="73"/>
      <c r="AG92" s="73" t="str">
        <f>VLOOKUP(A92, 'АСВ'!$A$2:$C$48, 2, False)</f>
        <v>#N/A</v>
      </c>
      <c r="AH92" s="73" t="str">
        <f>VLOOKUP(A92, 'АСВ'!$A$2:$C$48, 3, False)</f>
        <v>#N/A</v>
      </c>
      <c r="AI92" s="73" t="str">
        <f t="shared" si="5"/>
        <v>#N/A</v>
      </c>
    </row>
    <row r="93">
      <c r="A93" s="39" t="s">
        <v>123</v>
      </c>
      <c r="B93" s="65">
        <v>43738.0</v>
      </c>
      <c r="C93" s="39"/>
      <c r="D93" s="60">
        <v>264576.0</v>
      </c>
      <c r="E93" s="67">
        <f t="shared" si="2"/>
        <v>23321936</v>
      </c>
      <c r="F93" s="60">
        <v>2.4321616E7</v>
      </c>
      <c r="G93" s="60">
        <v>0.0</v>
      </c>
      <c r="H93" s="60">
        <v>6285.0</v>
      </c>
      <c r="I93" s="60">
        <v>2.1759674E7</v>
      </c>
      <c r="J93" s="84">
        <f t="shared" si="23"/>
        <v>21696531</v>
      </c>
      <c r="K93" s="60">
        <v>2561942.0</v>
      </c>
      <c r="L93" s="60">
        <v>1582771.0</v>
      </c>
      <c r="M93" s="60">
        <v>2952709.0</v>
      </c>
      <c r="N93" s="60">
        <v>597860.0</v>
      </c>
      <c r="O93" s="60">
        <v>1.9755836E7</v>
      </c>
      <c r="P93" s="60">
        <v>599335.0</v>
      </c>
      <c r="Q93" s="60">
        <v>1341360.0</v>
      </c>
      <c r="R93" s="60">
        <f t="shared" ref="R93:W93" si="102">SUBSTITUTE((SUBSTITUTE(AA93, " ", "")), ",", ".")  * 1</f>
        <v>22084154</v>
      </c>
      <c r="S93" s="60">
        <f t="shared" si="102"/>
        <v>2743</v>
      </c>
      <c r="T93" s="60">
        <f t="shared" si="102"/>
        <v>0</v>
      </c>
      <c r="U93" s="60">
        <f t="shared" si="102"/>
        <v>0</v>
      </c>
      <c r="V93" s="60">
        <f t="shared" si="102"/>
        <v>0</v>
      </c>
      <c r="W93" s="60">
        <f t="shared" si="102"/>
        <v>0</v>
      </c>
      <c r="X93" s="76">
        <v>1235039.0</v>
      </c>
      <c r="Y93" s="62"/>
      <c r="Z93" s="72"/>
      <c r="AA93" s="63">
        <v>2.2084154E7</v>
      </c>
      <c r="AB93" s="63">
        <v>2743.0</v>
      </c>
      <c r="AC93" s="73"/>
      <c r="AD93" s="73"/>
      <c r="AE93" s="73"/>
      <c r="AF93" s="73"/>
      <c r="AG93" s="73" t="str">
        <f>VLOOKUP(A93, 'АСВ'!$A$2:$C$48, 2, False)</f>
        <v>#N/A</v>
      </c>
      <c r="AH93" s="73" t="str">
        <f>VLOOKUP(A93, 'АСВ'!$A$2:$C$48, 3, False)</f>
        <v>#N/A</v>
      </c>
      <c r="AI93" s="73" t="str">
        <f t="shared" si="5"/>
        <v>#N/A</v>
      </c>
    </row>
    <row r="94">
      <c r="A94" s="39" t="s">
        <v>123</v>
      </c>
      <c r="B94" s="65">
        <v>43388.0</v>
      </c>
      <c r="C94" s="39"/>
      <c r="D94" s="60">
        <v>1344522.0</v>
      </c>
      <c r="E94" s="67">
        <f t="shared" si="2"/>
        <v>18524082</v>
      </c>
      <c r="F94" s="60">
        <v>1.9931047E7</v>
      </c>
      <c r="G94" s="60">
        <v>0.0</v>
      </c>
      <c r="H94" s="60">
        <v>4011.0</v>
      </c>
      <c r="I94" s="60">
        <v>1.8523859E7</v>
      </c>
      <c r="J94" s="84">
        <f t="shared" si="23"/>
        <v>18496719</v>
      </c>
      <c r="K94" s="60">
        <v>1407188.0</v>
      </c>
      <c r="L94" s="60">
        <v>501910.0</v>
      </c>
      <c r="M94" s="60">
        <v>2663026.0</v>
      </c>
      <c r="N94" s="60">
        <v>1022646.0</v>
      </c>
      <c r="O94" s="60">
        <v>1.6599883E7</v>
      </c>
      <c r="P94" s="60">
        <v>589410.0</v>
      </c>
      <c r="Q94" s="60">
        <v>1307426.0</v>
      </c>
      <c r="R94" s="60">
        <f t="shared" ref="R94:W94" si="103">SUBSTITUTE((SUBSTITUTE(AA94, " ", "")), ",", ".")  * 1</f>
        <v>18521339</v>
      </c>
      <c r="S94" s="60">
        <f t="shared" si="103"/>
        <v>2743</v>
      </c>
      <c r="T94" s="60">
        <f t="shared" si="103"/>
        <v>0</v>
      </c>
      <c r="U94" s="60">
        <f t="shared" si="103"/>
        <v>0</v>
      </c>
      <c r="V94" s="60">
        <f t="shared" si="103"/>
        <v>0</v>
      </c>
      <c r="W94" s="60">
        <f t="shared" si="103"/>
        <v>0</v>
      </c>
      <c r="X94" s="76"/>
      <c r="Y94" s="72"/>
      <c r="Z94" s="72"/>
      <c r="AA94" s="63">
        <v>1.8521339E7</v>
      </c>
      <c r="AB94" s="63">
        <v>2743.0</v>
      </c>
      <c r="AC94" s="73"/>
      <c r="AD94" s="73"/>
      <c r="AE94" s="73"/>
      <c r="AF94" s="73"/>
      <c r="AG94" s="73" t="str">
        <f>VLOOKUP(A94, 'АСВ'!$A$2:$C$48, 2, False)</f>
        <v>#N/A</v>
      </c>
      <c r="AH94" s="73" t="str">
        <f>VLOOKUP(A94, 'АСВ'!$A$2:$C$48, 3, False)</f>
        <v>#N/A</v>
      </c>
      <c r="AI94" s="73" t="str">
        <f t="shared" si="5"/>
        <v>#N/A</v>
      </c>
    </row>
    <row r="95">
      <c r="A95" s="39" t="s">
        <v>123</v>
      </c>
      <c r="B95" s="65">
        <v>43028.0</v>
      </c>
      <c r="C95" s="39"/>
      <c r="D95" s="60">
        <v>862950.0</v>
      </c>
      <c r="E95" s="67">
        <f t="shared" si="2"/>
        <v>16755528</v>
      </c>
      <c r="F95" s="60">
        <v>1.8019082E7</v>
      </c>
      <c r="G95" s="60">
        <v>0.0</v>
      </c>
      <c r="H95" s="60">
        <v>2389.0</v>
      </c>
      <c r="I95" s="60">
        <v>1.7113804E7</v>
      </c>
      <c r="J95" s="84">
        <f t="shared" si="23"/>
        <v>16930080</v>
      </c>
      <c r="K95" s="60">
        <v>905278.0</v>
      </c>
      <c r="L95" s="60">
        <v>1170123.0</v>
      </c>
      <c r="M95" s="60">
        <v>1218000.0</v>
      </c>
      <c r="N95" s="60">
        <v>1764044.0</v>
      </c>
      <c r="O95" s="60">
        <v>1.4972927E7</v>
      </c>
      <c r="P95" s="60">
        <v>620637.0</v>
      </c>
      <c r="Q95" s="60">
        <v>1336516.0</v>
      </c>
      <c r="R95" s="60">
        <f t="shared" ref="R95:W95" si="104">SUBSTITUTE((SUBSTITUTE(AA95, " ", "")), ",", ".")  * 1</f>
        <v>16752785</v>
      </c>
      <c r="S95" s="60">
        <f t="shared" si="104"/>
        <v>2743</v>
      </c>
      <c r="T95" s="60">
        <f t="shared" si="104"/>
        <v>0</v>
      </c>
      <c r="U95" s="60">
        <f t="shared" si="104"/>
        <v>0</v>
      </c>
      <c r="V95" s="60">
        <f t="shared" si="104"/>
        <v>0</v>
      </c>
      <c r="W95" s="60">
        <f t="shared" si="104"/>
        <v>0</v>
      </c>
      <c r="X95" s="76"/>
      <c r="Y95" s="72"/>
      <c r="Z95" s="72"/>
      <c r="AA95" s="63">
        <v>1.6752785E7</v>
      </c>
      <c r="AB95" s="63">
        <v>2743.0</v>
      </c>
      <c r="AC95" s="73"/>
      <c r="AD95" s="73"/>
      <c r="AE95" s="73"/>
      <c r="AF95" s="73"/>
      <c r="AG95" s="73" t="str">
        <f>VLOOKUP(A95, 'АСВ'!$A$2:$C$48, 2, False)</f>
        <v>#N/A</v>
      </c>
      <c r="AH95" s="73" t="str">
        <f>VLOOKUP(A95, 'АСВ'!$A$2:$C$48, 3, False)</f>
        <v>#N/A</v>
      </c>
      <c r="AI95" s="73" t="str">
        <f t="shared" si="5"/>
        <v>#N/A</v>
      </c>
    </row>
    <row r="96">
      <c r="A96" s="39" t="s">
        <v>123</v>
      </c>
      <c r="B96" s="65">
        <v>42934.0</v>
      </c>
      <c r="C96" s="39"/>
      <c r="D96" s="60">
        <v>924980.0</v>
      </c>
      <c r="E96" s="67">
        <f t="shared" si="2"/>
        <v>16207344</v>
      </c>
      <c r="F96" s="60">
        <v>1.7288679E7</v>
      </c>
      <c r="G96" s="60">
        <v>0.0</v>
      </c>
      <c r="H96" s="60">
        <v>1598.0</v>
      </c>
      <c r="I96" s="60">
        <v>1.5858616E7</v>
      </c>
      <c r="J96" s="84">
        <f t="shared" si="23"/>
        <v>14592380</v>
      </c>
      <c r="K96" s="60">
        <v>1430063.0</v>
      </c>
      <c r="L96" s="60">
        <v>973016.0</v>
      </c>
      <c r="M96" s="60">
        <v>1138439.0</v>
      </c>
      <c r="N96" s="60">
        <v>1664601.0</v>
      </c>
      <c r="O96" s="69"/>
      <c r="P96" s="60">
        <v>1.4005425E7</v>
      </c>
      <c r="Q96" s="60">
        <v>586955.0</v>
      </c>
      <c r="R96" s="60">
        <f t="shared" ref="R96:W96" si="105">SUBSTITUTE((SUBSTITUTE(AA96, " ", "")), ",", ".")  * 1</f>
        <v>14930142</v>
      </c>
      <c r="S96" s="60">
        <f t="shared" si="105"/>
        <v>2743</v>
      </c>
      <c r="T96" s="60">
        <f t="shared" si="105"/>
        <v>0</v>
      </c>
      <c r="U96" s="60">
        <f t="shared" si="105"/>
        <v>0</v>
      </c>
      <c r="V96" s="60">
        <f t="shared" si="105"/>
        <v>0</v>
      </c>
      <c r="W96" s="60">
        <f t="shared" si="105"/>
        <v>0</v>
      </c>
      <c r="X96" s="76">
        <v>1274459.0</v>
      </c>
      <c r="Y96" s="62"/>
      <c r="Z96" s="72"/>
      <c r="AA96" s="63">
        <v>1.4930142E7</v>
      </c>
      <c r="AB96" s="63">
        <v>2743.0</v>
      </c>
      <c r="AC96" s="73"/>
      <c r="AD96" s="73"/>
      <c r="AE96" s="73"/>
      <c r="AF96" s="73"/>
      <c r="AG96" s="73" t="str">
        <f>VLOOKUP(A96, 'АСВ'!$A$2:$C$48, 2, False)</f>
        <v>#N/A</v>
      </c>
      <c r="AH96" s="73" t="str">
        <f>VLOOKUP(A96, 'АСВ'!$A$2:$C$48, 3, False)</f>
        <v>#N/A</v>
      </c>
      <c r="AI96" s="73" t="str">
        <f t="shared" si="5"/>
        <v>#N/A</v>
      </c>
    </row>
    <row r="97">
      <c r="A97" s="39" t="s">
        <v>123</v>
      </c>
      <c r="B97" s="65">
        <v>42633.0</v>
      </c>
      <c r="C97" s="39"/>
      <c r="D97" s="60">
        <v>2084999.0</v>
      </c>
      <c r="E97" s="67">
        <f t="shared" si="2"/>
        <v>15040161</v>
      </c>
      <c r="F97" s="60">
        <v>1.7193733E7</v>
      </c>
      <c r="G97" s="60">
        <v>0.0</v>
      </c>
      <c r="H97" s="60">
        <v>79.0</v>
      </c>
      <c r="I97" s="60">
        <v>1.6600668E7</v>
      </c>
      <c r="J97" s="84">
        <f t="shared" si="23"/>
        <v>16107183</v>
      </c>
      <c r="K97" s="60">
        <v>593065.0</v>
      </c>
      <c r="L97" s="60">
        <v>109253.0</v>
      </c>
      <c r="M97" s="60">
        <v>2001449.0</v>
      </c>
      <c r="N97" s="60">
        <v>1424273.0</v>
      </c>
      <c r="O97" s="60">
        <v>1.4658988E7</v>
      </c>
      <c r="P97" s="60">
        <v>562165.0</v>
      </c>
      <c r="Q97" s="60">
        <v>886030.0</v>
      </c>
      <c r="R97" s="60">
        <f t="shared" ref="R97:W97" si="106">SUBSTITUTE((SUBSTITUTE(AA97, " ", "")), ",", ".")  * 1</f>
        <v>13705353</v>
      </c>
      <c r="S97" s="60">
        <f t="shared" si="106"/>
        <v>2743</v>
      </c>
      <c r="T97" s="60">
        <f t="shared" si="106"/>
        <v>0</v>
      </c>
      <c r="U97" s="60">
        <f t="shared" si="106"/>
        <v>0</v>
      </c>
      <c r="V97" s="60">
        <f t="shared" si="106"/>
        <v>0</v>
      </c>
      <c r="W97" s="60">
        <f t="shared" si="106"/>
        <v>0</v>
      </c>
      <c r="X97" s="76">
        <v>1332065.0</v>
      </c>
      <c r="Y97" s="62"/>
      <c r="Z97" s="72"/>
      <c r="AA97" s="63">
        <v>1.3705353E7</v>
      </c>
      <c r="AB97" s="63">
        <v>2743.0</v>
      </c>
      <c r="AC97" s="73"/>
      <c r="AD97" s="73"/>
      <c r="AE97" s="73"/>
      <c r="AF97" s="73"/>
      <c r="AG97" s="73" t="str">
        <f>VLOOKUP(A97, 'АСВ'!$A$2:$C$48, 2, False)</f>
        <v>#N/A</v>
      </c>
      <c r="AH97" s="73" t="str">
        <f>VLOOKUP(A97, 'АСВ'!$A$2:$C$48, 3, False)</f>
        <v>#N/A</v>
      </c>
      <c r="AI97" s="73" t="str">
        <f t="shared" si="5"/>
        <v>#N/A</v>
      </c>
    </row>
    <row r="98">
      <c r="A98" s="39" t="s">
        <v>123</v>
      </c>
      <c r="B98" s="65">
        <v>42243.0</v>
      </c>
      <c r="C98" s="39"/>
      <c r="D98" s="60">
        <v>68495.0</v>
      </c>
      <c r="E98" s="67">
        <f t="shared" si="2"/>
        <v>15287991</v>
      </c>
      <c r="F98" s="60">
        <v>1.51414411E8</v>
      </c>
      <c r="G98" s="60">
        <v>0.0</v>
      </c>
      <c r="H98" s="60">
        <v>248.0</v>
      </c>
      <c r="I98" s="60">
        <v>1.49303E7</v>
      </c>
      <c r="J98" s="84">
        <f t="shared" si="23"/>
        <v>14398024</v>
      </c>
      <c r="K98" s="60">
        <v>484111.0</v>
      </c>
      <c r="L98" s="60">
        <v>107545.0</v>
      </c>
      <c r="M98" s="60">
        <v>2558449.0</v>
      </c>
      <c r="N98" s="60">
        <v>3254872.0</v>
      </c>
      <c r="O98" s="60">
        <v>1.3124614E7</v>
      </c>
      <c r="P98" s="60">
        <v>501166.0</v>
      </c>
      <c r="Q98" s="60">
        <v>772244.0</v>
      </c>
      <c r="R98" s="60">
        <f t="shared" ref="R98:W98" si="107">SUBSTITUTE((SUBSTITUTE(AA98, " ", "")), ",", ".")  * 1</f>
        <v>11090784</v>
      </c>
      <c r="S98" s="60">
        <f t="shared" si="107"/>
        <v>3402</v>
      </c>
      <c r="T98" s="60">
        <f t="shared" si="107"/>
        <v>0</v>
      </c>
      <c r="U98" s="60">
        <f t="shared" si="107"/>
        <v>0</v>
      </c>
      <c r="V98" s="60">
        <f t="shared" si="107"/>
        <v>0</v>
      </c>
      <c r="W98" s="60">
        <f t="shared" si="107"/>
        <v>0</v>
      </c>
      <c r="X98" s="90">
        <v>4193805.0</v>
      </c>
      <c r="Y98" s="62"/>
      <c r="Z98" s="72"/>
      <c r="AA98" s="63">
        <v>1.1090784E7</v>
      </c>
      <c r="AB98" s="63">
        <v>3402.0</v>
      </c>
      <c r="AC98" s="73"/>
      <c r="AD98" s="73"/>
      <c r="AE98" s="73"/>
      <c r="AF98" s="73"/>
      <c r="AG98" s="73" t="str">
        <f>VLOOKUP(A98, 'АСВ'!$A$2:$C$48, 2, False)</f>
        <v>#N/A</v>
      </c>
      <c r="AH98" s="73" t="str">
        <f>VLOOKUP(A98, 'АСВ'!$A$2:$C$48, 3, False)</f>
        <v>#N/A</v>
      </c>
      <c r="AI98" s="73" t="str">
        <f t="shared" si="5"/>
        <v>#N/A</v>
      </c>
    </row>
    <row r="99">
      <c r="A99" s="39" t="s">
        <v>123</v>
      </c>
      <c r="B99" s="65">
        <v>40204.0</v>
      </c>
      <c r="C99" s="39"/>
      <c r="D99" s="60">
        <v>89870.0</v>
      </c>
      <c r="E99" s="67">
        <f t="shared" si="2"/>
        <v>4195138</v>
      </c>
      <c r="F99" s="60">
        <v>4574564.0</v>
      </c>
      <c r="G99" s="60">
        <v>0.0</v>
      </c>
      <c r="H99" s="60">
        <v>67791.0</v>
      </c>
      <c r="I99" s="66">
        <f t="shared" ref="I99:I100" si="109">SUBSTITUTE((SUBSTITUTE(J99, " ", "")), ",", ".") + SUBSTITUTE((SUBSTITUTE(Y99, " ", "")), ",", ".") + SUBSTITUTE((SUBSTITUTE(Z99, " ", "")), ",", ".")</f>
        <v>4528787</v>
      </c>
      <c r="J99" s="84">
        <f t="shared" si="23"/>
        <v>4375975</v>
      </c>
      <c r="K99" s="60">
        <v>45777.0</v>
      </c>
      <c r="L99" s="60">
        <v>662066.0</v>
      </c>
      <c r="M99" s="60">
        <v>0.0</v>
      </c>
      <c r="N99" s="60">
        <v>0.0</v>
      </c>
      <c r="O99" s="60">
        <v>1005019.0</v>
      </c>
      <c r="P99" s="60">
        <v>3370956.0</v>
      </c>
      <c r="Q99" s="69"/>
      <c r="R99" s="60">
        <f t="shared" ref="R99:W99" si="108">SUBSTITUTE((SUBSTITUTE(AA99, " ", "")), ",", ".")  * 1</f>
        <v>1524150</v>
      </c>
      <c r="S99" s="60">
        <f t="shared" si="108"/>
        <v>2670988</v>
      </c>
      <c r="T99" s="60">
        <f t="shared" si="108"/>
        <v>0</v>
      </c>
      <c r="U99" s="60">
        <f t="shared" si="108"/>
        <v>0</v>
      </c>
      <c r="V99" s="60">
        <f t="shared" si="108"/>
        <v>0</v>
      </c>
      <c r="W99" s="60">
        <f t="shared" si="108"/>
        <v>0</v>
      </c>
      <c r="X99" s="76"/>
      <c r="Y99" s="62">
        <v>152812.0</v>
      </c>
      <c r="Z99" s="72"/>
      <c r="AA99" s="63">
        <v>1524150.0</v>
      </c>
      <c r="AB99" s="63">
        <v>2670988.0</v>
      </c>
      <c r="AC99" s="73"/>
      <c r="AD99" s="73"/>
      <c r="AE99" s="73"/>
      <c r="AF99" s="73"/>
      <c r="AG99" s="73" t="str">
        <f>VLOOKUP(A99, 'АСВ'!$A$2:$C$48, 2, False)</f>
        <v>#N/A</v>
      </c>
      <c r="AH99" s="73" t="str">
        <f>VLOOKUP(A99, 'АСВ'!$A$2:$C$48, 3, False)</f>
        <v>#N/A</v>
      </c>
      <c r="AI99" s="73" t="str">
        <f t="shared" si="5"/>
        <v>#N/A</v>
      </c>
    </row>
    <row r="100">
      <c r="A100" s="39" t="s">
        <v>123</v>
      </c>
      <c r="B100" s="65">
        <v>39768.0</v>
      </c>
      <c r="C100" s="39"/>
      <c r="D100" s="60">
        <v>38996.0</v>
      </c>
      <c r="E100" s="67">
        <f t="shared" si="2"/>
        <v>2533497</v>
      </c>
      <c r="F100" s="60">
        <v>2724946.0</v>
      </c>
      <c r="G100" s="60">
        <v>0.0</v>
      </c>
      <c r="H100" s="60">
        <v>27193.0</v>
      </c>
      <c r="I100" s="66">
        <f t="shared" si="109"/>
        <v>2273386</v>
      </c>
      <c r="J100" s="84">
        <f t="shared" si="23"/>
        <v>2240834</v>
      </c>
      <c r="K100" s="60">
        <v>451560.0</v>
      </c>
      <c r="L100" s="60">
        <v>90644.0</v>
      </c>
      <c r="M100" s="60">
        <v>0.0</v>
      </c>
      <c r="N100" s="60">
        <v>0.0</v>
      </c>
      <c r="O100" s="60">
        <v>1106398.0</v>
      </c>
      <c r="P100" s="60">
        <v>1134436.0</v>
      </c>
      <c r="Q100" s="69"/>
      <c r="R100" s="60">
        <f t="shared" ref="R100:W100" si="110">SUBSTITUTE((SUBSTITUTE(AA100, " ", "")), ",", ".")  * 1</f>
        <v>1783084</v>
      </c>
      <c r="S100" s="60">
        <f t="shared" si="110"/>
        <v>750413</v>
      </c>
      <c r="T100" s="60">
        <f t="shared" si="110"/>
        <v>0</v>
      </c>
      <c r="U100" s="60">
        <f t="shared" si="110"/>
        <v>0</v>
      </c>
      <c r="V100" s="60">
        <f t="shared" si="110"/>
        <v>0</v>
      </c>
      <c r="W100" s="60">
        <f t="shared" si="110"/>
        <v>0</v>
      </c>
      <c r="X100" s="76"/>
      <c r="Y100" s="62">
        <v>32552.0</v>
      </c>
      <c r="Z100" s="72"/>
      <c r="AA100" s="63">
        <v>1783084.0</v>
      </c>
      <c r="AB100" s="63">
        <v>750413.0</v>
      </c>
      <c r="AC100" s="73"/>
      <c r="AD100" s="73"/>
      <c r="AE100" s="73"/>
      <c r="AF100" s="73"/>
      <c r="AG100" s="73" t="str">
        <f>VLOOKUP(A100, 'АСВ'!$A$2:$C$48, 2, False)</f>
        <v>#N/A</v>
      </c>
      <c r="AH100" s="73" t="str">
        <f>VLOOKUP(A100, 'АСВ'!$A$2:$C$48, 3, False)</f>
        <v>#N/A</v>
      </c>
      <c r="AI100" s="73" t="str">
        <f t="shared" si="5"/>
        <v>#N/A</v>
      </c>
    </row>
    <row r="101">
      <c r="A101" s="39" t="s">
        <v>130</v>
      </c>
      <c r="B101" s="65">
        <v>44028.0</v>
      </c>
      <c r="C101" s="39"/>
      <c r="D101" s="60">
        <v>80639.0</v>
      </c>
      <c r="E101" s="67">
        <f t="shared" si="2"/>
        <v>45213873</v>
      </c>
      <c r="F101" s="60">
        <v>4.5364114E7</v>
      </c>
      <c r="G101" s="60">
        <v>0.0</v>
      </c>
      <c r="H101" s="60">
        <v>240.0</v>
      </c>
      <c r="I101" s="60">
        <v>2.8823123E7</v>
      </c>
      <c r="J101" s="84">
        <f t="shared" si="23"/>
        <v>27737533</v>
      </c>
      <c r="K101" s="60">
        <v>1.6540991E7</v>
      </c>
      <c r="L101" s="60">
        <v>779107.0</v>
      </c>
      <c r="M101" s="60">
        <v>315932.0</v>
      </c>
      <c r="N101" s="60">
        <v>324103.0</v>
      </c>
      <c r="O101" s="60">
        <v>1.0512214E7</v>
      </c>
      <c r="P101" s="60">
        <v>1.5383503E7</v>
      </c>
      <c r="Q101" s="60">
        <v>1841816.0</v>
      </c>
      <c r="R101" s="69">
        <f t="shared" ref="R101:W101" si="111">SUBSTITUTE((SUBSTITUTE(AA101, " ", "")), ",", ".")  * 1</f>
        <v>35096760</v>
      </c>
      <c r="S101" s="69">
        <f t="shared" si="111"/>
        <v>6127912</v>
      </c>
      <c r="T101" s="69">
        <f t="shared" si="111"/>
        <v>694202</v>
      </c>
      <c r="U101" s="69">
        <f t="shared" si="111"/>
        <v>0</v>
      </c>
      <c r="V101" s="69">
        <f t="shared" si="111"/>
        <v>0</v>
      </c>
      <c r="W101" s="69">
        <f t="shared" si="111"/>
        <v>0</v>
      </c>
      <c r="X101" s="70" t="s">
        <v>651</v>
      </c>
      <c r="Y101" s="72"/>
      <c r="Z101" s="72"/>
      <c r="AA101" s="63">
        <v>3.509676E7</v>
      </c>
      <c r="AB101" s="63">
        <v>6127912.0</v>
      </c>
      <c r="AC101" s="63">
        <v>694202.0</v>
      </c>
      <c r="AD101" s="73"/>
      <c r="AE101" s="73"/>
      <c r="AF101" s="73"/>
      <c r="AG101" s="74">
        <f>VLOOKUP(A101, 'АСВ'!$A$2:$C$48, 2, False)</f>
        <v>42118</v>
      </c>
      <c r="AH101" s="75">
        <f>VLOOKUP(A101, 'АСВ'!$A$2:$C$48, 3, False)</f>
        <v>69512</v>
      </c>
      <c r="AI101" s="73">
        <f t="shared" si="5"/>
        <v>1</v>
      </c>
    </row>
    <row r="102">
      <c r="A102" s="39" t="s">
        <v>130</v>
      </c>
      <c r="B102" s="65">
        <v>43684.0</v>
      </c>
      <c r="C102" s="39"/>
      <c r="D102" s="60">
        <v>738512.0</v>
      </c>
      <c r="E102" s="67">
        <f t="shared" si="2"/>
        <v>41212076</v>
      </c>
      <c r="F102" s="60">
        <v>4.2030503E7</v>
      </c>
      <c r="G102" s="60">
        <v>0.0</v>
      </c>
      <c r="H102" s="60">
        <v>398.0</v>
      </c>
      <c r="I102" s="60">
        <v>2.5553251E7</v>
      </c>
      <c r="J102" s="84">
        <f t="shared" si="23"/>
        <v>24541478</v>
      </c>
      <c r="K102" s="60">
        <v>1.6477252E7</v>
      </c>
      <c r="L102" s="60">
        <v>274704.0</v>
      </c>
      <c r="M102" s="60">
        <v>259962.0</v>
      </c>
      <c r="N102" s="60">
        <v>288378.0</v>
      </c>
      <c r="O102" s="60">
        <v>9173900.0</v>
      </c>
      <c r="P102" s="60">
        <v>1.3897958E7</v>
      </c>
      <c r="Q102" s="60">
        <v>1469620.0</v>
      </c>
      <c r="R102" s="69">
        <f t="shared" ref="R102:W102" si="112">SUBSTITUTE((SUBSTITUTE(AA102, " ", "")), ",", ".")  * 1</f>
        <v>31360755</v>
      </c>
      <c r="S102" s="69">
        <f t="shared" si="112"/>
        <v>5815291</v>
      </c>
      <c r="T102" s="69">
        <f t="shared" si="112"/>
        <v>0</v>
      </c>
      <c r="U102" s="69">
        <f t="shared" si="112"/>
        <v>0</v>
      </c>
      <c r="V102" s="69">
        <f t="shared" si="112"/>
        <v>0</v>
      </c>
      <c r="W102" s="69">
        <f t="shared" si="112"/>
        <v>0</v>
      </c>
      <c r="X102" s="90">
        <v>4036030.0</v>
      </c>
      <c r="Y102" s="72"/>
      <c r="Z102" s="72"/>
      <c r="AA102" s="63">
        <v>3.1360755E7</v>
      </c>
      <c r="AB102" s="63">
        <v>5815291.0</v>
      </c>
      <c r="AC102" s="73"/>
      <c r="AD102" s="73"/>
      <c r="AE102" s="73"/>
      <c r="AF102" s="73"/>
      <c r="AG102" s="74">
        <f>VLOOKUP(A102, 'АСВ'!$A$2:$C$48, 2, False)</f>
        <v>42118</v>
      </c>
      <c r="AH102" s="75">
        <f>VLOOKUP(A102, 'АСВ'!$A$2:$C$48, 3, False)</f>
        <v>69512</v>
      </c>
      <c r="AI102" s="73">
        <f t="shared" si="5"/>
        <v>1</v>
      </c>
    </row>
    <row r="103">
      <c r="A103" s="39" t="s">
        <v>130</v>
      </c>
      <c r="B103" s="65">
        <v>43328.0</v>
      </c>
      <c r="C103" s="39"/>
      <c r="D103" s="60">
        <v>1989224.0</v>
      </c>
      <c r="E103" s="67">
        <f t="shared" si="2"/>
        <v>35679080</v>
      </c>
      <c r="F103" s="60">
        <v>3.7688194E7</v>
      </c>
      <c r="G103" s="60">
        <v>0.0</v>
      </c>
      <c r="H103" s="60">
        <v>195.0</v>
      </c>
      <c r="I103" s="60">
        <v>2.374772E7</v>
      </c>
      <c r="J103" s="84">
        <f t="shared" si="23"/>
        <v>22793255</v>
      </c>
      <c r="K103" s="60">
        <v>1.3940474E7</v>
      </c>
      <c r="L103" s="60">
        <v>1096050.0</v>
      </c>
      <c r="M103" s="60">
        <v>318389.0</v>
      </c>
      <c r="N103" s="60">
        <v>238297.0</v>
      </c>
      <c r="O103" s="60">
        <v>8611084.0</v>
      </c>
      <c r="P103" s="60">
        <v>1.298827E7</v>
      </c>
      <c r="Q103" s="60">
        <v>1193901.0</v>
      </c>
      <c r="R103" s="69">
        <f t="shared" ref="R103:W103" si="113">SUBSTITUTE((SUBSTITUTE(AA103, " ", "")), ",", ".")  * 1</f>
        <v>25819505</v>
      </c>
      <c r="S103" s="69">
        <f t="shared" si="113"/>
        <v>5865610</v>
      </c>
      <c r="T103" s="69">
        <f t="shared" si="113"/>
        <v>0</v>
      </c>
      <c r="U103" s="69">
        <f t="shared" si="113"/>
        <v>0</v>
      </c>
      <c r="V103" s="69">
        <f t="shared" si="113"/>
        <v>0</v>
      </c>
      <c r="W103" s="69">
        <f t="shared" si="113"/>
        <v>0</v>
      </c>
      <c r="X103" s="90">
        <v>3993965.0</v>
      </c>
      <c r="Y103" s="72"/>
      <c r="Z103" s="72"/>
      <c r="AA103" s="63">
        <v>2.5819505E7</v>
      </c>
      <c r="AB103" s="63">
        <v>5865610.0</v>
      </c>
      <c r="AC103" s="73"/>
      <c r="AD103" s="73"/>
      <c r="AE103" s="73"/>
      <c r="AF103" s="73"/>
      <c r="AG103" s="74">
        <f>VLOOKUP(A103, 'АСВ'!$A$2:$C$48, 2, False)</f>
        <v>42118</v>
      </c>
      <c r="AH103" s="75">
        <f>VLOOKUP(A103, 'АСВ'!$A$2:$C$48, 3, False)</f>
        <v>69512</v>
      </c>
      <c r="AI103" s="73">
        <f t="shared" si="5"/>
        <v>1</v>
      </c>
    </row>
    <row r="104">
      <c r="A104" s="39" t="s">
        <v>130</v>
      </c>
      <c r="B104" s="65">
        <v>43256.0</v>
      </c>
      <c r="C104" s="39"/>
      <c r="D104" s="60">
        <v>2745619.0</v>
      </c>
      <c r="E104" s="67">
        <f t="shared" si="2"/>
        <v>32392772</v>
      </c>
      <c r="F104" s="60">
        <v>3.6403033E7</v>
      </c>
      <c r="G104" s="60">
        <v>0.0</v>
      </c>
      <c r="H104" s="60">
        <v>266.0</v>
      </c>
      <c r="I104" s="60">
        <v>2.3558609E7</v>
      </c>
      <c r="J104" s="84">
        <f t="shared" si="23"/>
        <v>22737707</v>
      </c>
      <c r="K104" s="60">
        <v>1.2844424E7</v>
      </c>
      <c r="L104" s="60">
        <v>779442.0</v>
      </c>
      <c r="M104" s="60">
        <v>398833.0</v>
      </c>
      <c r="N104" s="60">
        <v>237601.0</v>
      </c>
      <c r="O104" s="60">
        <v>8622686.0</v>
      </c>
      <c r="P104" s="60">
        <v>1.2946117E7</v>
      </c>
      <c r="Q104" s="60">
        <v>1168904.0</v>
      </c>
      <c r="R104" s="69">
        <f t="shared" ref="R104:W104" si="114">SUBSTITUTE((SUBSTITUTE(AA104, " ", "")), ",", ".")  * 1</f>
        <v>23120352</v>
      </c>
      <c r="S104" s="69">
        <f t="shared" si="114"/>
        <v>4923420</v>
      </c>
      <c r="T104" s="69">
        <f t="shared" si="114"/>
        <v>0</v>
      </c>
      <c r="U104" s="69">
        <f t="shared" si="114"/>
        <v>0</v>
      </c>
      <c r="V104" s="69">
        <f t="shared" si="114"/>
        <v>0</v>
      </c>
      <c r="W104" s="69">
        <f t="shared" si="114"/>
        <v>0</v>
      </c>
      <c r="X104" s="90">
        <v>4349000.0</v>
      </c>
      <c r="Y104" s="72"/>
      <c r="Z104" s="72"/>
      <c r="AA104" s="63">
        <v>2.3120352E7</v>
      </c>
      <c r="AB104" s="63">
        <v>4923420.0</v>
      </c>
      <c r="AC104" s="73"/>
      <c r="AD104" s="73"/>
      <c r="AE104" s="73"/>
      <c r="AF104" s="73"/>
      <c r="AG104" s="74">
        <f>VLOOKUP(A104, 'АСВ'!$A$2:$C$48, 2, False)</f>
        <v>42118</v>
      </c>
      <c r="AH104" s="75">
        <f>VLOOKUP(A104, 'АСВ'!$A$2:$C$48, 3, False)</f>
        <v>69512</v>
      </c>
      <c r="AI104" s="73">
        <f t="shared" si="5"/>
        <v>1</v>
      </c>
    </row>
    <row r="105">
      <c r="A105" s="39" t="s">
        <v>130</v>
      </c>
      <c r="B105" s="65">
        <v>42958.0</v>
      </c>
      <c r="C105" s="39"/>
      <c r="D105" s="60">
        <v>1669891.0</v>
      </c>
      <c r="E105" s="67">
        <f t="shared" si="2"/>
        <v>12311936</v>
      </c>
      <c r="F105" s="60">
        <v>3.4042223E7</v>
      </c>
      <c r="G105" s="60">
        <v>0.0</v>
      </c>
      <c r="H105" s="60">
        <v>187.0</v>
      </c>
      <c r="I105" s="60">
        <v>2.1435834E7</v>
      </c>
      <c r="J105" s="84">
        <f t="shared" si="23"/>
        <v>20674692</v>
      </c>
      <c r="K105" s="60">
        <v>1.2606389E7</v>
      </c>
      <c r="L105" s="60">
        <v>1732152.0</v>
      </c>
      <c r="M105" s="60">
        <v>1301373.0</v>
      </c>
      <c r="N105" s="60">
        <v>905362.0</v>
      </c>
      <c r="O105" s="60">
        <v>7994366.0</v>
      </c>
      <c r="P105" s="60">
        <v>1.1744055E7</v>
      </c>
      <c r="Q105" s="60">
        <v>936271.0</v>
      </c>
      <c r="R105" s="69">
        <f t="shared" ref="R105:W105" si="115">SUBSTITUTE((SUBSTITUTE(AA105, " ", "")), ",", ".")  * 1</f>
        <v>2222008</v>
      </c>
      <c r="S105" s="69">
        <f t="shared" si="115"/>
        <v>4654600</v>
      </c>
      <c r="T105" s="69">
        <f t="shared" si="115"/>
        <v>0</v>
      </c>
      <c r="U105" s="69">
        <f t="shared" si="115"/>
        <v>0</v>
      </c>
      <c r="V105" s="69">
        <f t="shared" si="115"/>
        <v>0</v>
      </c>
      <c r="W105" s="69">
        <f t="shared" si="115"/>
        <v>0</v>
      </c>
      <c r="X105" s="90">
        <v>5435328.0</v>
      </c>
      <c r="Y105" s="72"/>
      <c r="Z105" s="72"/>
      <c r="AA105" s="63">
        <v>2222008.0</v>
      </c>
      <c r="AB105" s="63">
        <v>4654600.0</v>
      </c>
      <c r="AC105" s="73"/>
      <c r="AD105" s="73"/>
      <c r="AE105" s="73"/>
      <c r="AF105" s="73"/>
      <c r="AG105" s="74">
        <f>VLOOKUP(A105, 'АСВ'!$A$2:$C$48, 2, False)</f>
        <v>42118</v>
      </c>
      <c r="AH105" s="75">
        <f>VLOOKUP(A105, 'АСВ'!$A$2:$C$48, 3, False)</f>
        <v>69512</v>
      </c>
      <c r="AI105" s="73">
        <f t="shared" si="5"/>
        <v>1</v>
      </c>
    </row>
    <row r="106">
      <c r="A106" s="39" t="s">
        <v>130</v>
      </c>
      <c r="B106" s="65">
        <v>42593.0</v>
      </c>
      <c r="C106" s="39"/>
      <c r="D106" s="60">
        <v>289651.0</v>
      </c>
      <c r="E106" s="67">
        <f t="shared" si="2"/>
        <v>30065348</v>
      </c>
      <c r="F106" s="60">
        <v>3.3092627E7</v>
      </c>
      <c r="G106" s="60">
        <v>0.0</v>
      </c>
      <c r="H106" s="60">
        <v>0.0</v>
      </c>
      <c r="I106" s="60">
        <v>2.1359114E7</v>
      </c>
      <c r="J106" s="84">
        <f t="shared" si="23"/>
        <v>20636884</v>
      </c>
      <c r="K106" s="60">
        <v>1.1733513E7</v>
      </c>
      <c r="L106" s="60">
        <v>859276.0</v>
      </c>
      <c r="M106" s="60">
        <v>996628.0</v>
      </c>
      <c r="N106" s="60">
        <v>683981.0</v>
      </c>
      <c r="O106" s="60">
        <v>8005750.0</v>
      </c>
      <c r="P106" s="60">
        <v>1.1713058E7</v>
      </c>
      <c r="Q106" s="60">
        <v>918076.0</v>
      </c>
      <c r="R106" s="69">
        <f t="shared" ref="R106:W106" si="116">SUBSTITUTE((SUBSTITUTE(AA106, " ", "")), ",", ".")  * 1</f>
        <v>21216289</v>
      </c>
      <c r="S106" s="69">
        <f t="shared" si="116"/>
        <v>4480722</v>
      </c>
      <c r="T106" s="69">
        <f t="shared" si="116"/>
        <v>0</v>
      </c>
      <c r="U106" s="69">
        <f t="shared" si="116"/>
        <v>0</v>
      </c>
      <c r="V106" s="69">
        <f t="shared" si="116"/>
        <v>0</v>
      </c>
      <c r="W106" s="69">
        <f t="shared" si="116"/>
        <v>0</v>
      </c>
      <c r="X106" s="90">
        <v>4368337.0</v>
      </c>
      <c r="Y106" s="72"/>
      <c r="Z106" s="72"/>
      <c r="AA106" s="63">
        <v>2.1216289E7</v>
      </c>
      <c r="AB106" s="63">
        <v>4480722.0</v>
      </c>
      <c r="AC106" s="73"/>
      <c r="AD106" s="73"/>
      <c r="AE106" s="73"/>
      <c r="AF106" s="73"/>
      <c r="AG106" s="74">
        <f>VLOOKUP(A106, 'АСВ'!$A$2:$C$48, 2, False)</f>
        <v>42118</v>
      </c>
      <c r="AH106" s="75">
        <f>VLOOKUP(A106, 'АСВ'!$A$2:$C$48, 3, False)</f>
        <v>69512</v>
      </c>
      <c r="AI106" s="73">
        <f t="shared" si="5"/>
        <v>1</v>
      </c>
    </row>
    <row r="107">
      <c r="A107" s="39" t="s">
        <v>130</v>
      </c>
      <c r="B107" s="65">
        <v>42220.0</v>
      </c>
      <c r="C107" s="39"/>
      <c r="D107" s="60">
        <v>2249710.0</v>
      </c>
      <c r="E107" s="67">
        <f t="shared" si="2"/>
        <v>24494504</v>
      </c>
      <c r="F107" s="60">
        <v>2.7001252E7</v>
      </c>
      <c r="G107" s="60">
        <v>0.0</v>
      </c>
      <c r="H107" s="60">
        <v>89189.0</v>
      </c>
      <c r="I107" s="66">
        <f t="shared" ref="I107:I108" si="118">SUBSTITUTE((SUBSTITUTE(J107, " ", "")), ",", ".") + SUBSTITUTE((SUBSTITUTE(Y107, " ", "")), ",", ".") + SUBSTITUTE((SUBSTITUTE(Z107, " ", "")), ",", ".")</f>
        <v>16310201</v>
      </c>
      <c r="J107" s="84">
        <f t="shared" si="23"/>
        <v>16209958</v>
      </c>
      <c r="K107" s="60">
        <v>1.0691051E7</v>
      </c>
      <c r="L107" s="60">
        <v>5299765.0</v>
      </c>
      <c r="M107" s="60">
        <v>0.0</v>
      </c>
      <c r="N107" s="60">
        <v>0.0</v>
      </c>
      <c r="O107" s="60">
        <v>1.2245311E7</v>
      </c>
      <c r="P107" s="60">
        <v>3964647.0</v>
      </c>
      <c r="Q107" s="69"/>
      <c r="R107" s="69">
        <f t="shared" ref="R107:W107" si="117">SUBSTITUTE((SUBSTITUTE(AA107, " ", "")), ",", ".")  * 1</f>
        <v>16262789</v>
      </c>
      <c r="S107" s="69">
        <f t="shared" si="117"/>
        <v>8231715</v>
      </c>
      <c r="T107" s="69">
        <f t="shared" si="117"/>
        <v>0</v>
      </c>
      <c r="U107" s="69">
        <f t="shared" si="117"/>
        <v>0</v>
      </c>
      <c r="V107" s="69">
        <f t="shared" si="117"/>
        <v>0</v>
      </c>
      <c r="W107" s="69">
        <f t="shared" si="117"/>
        <v>0</v>
      </c>
      <c r="X107" s="76"/>
      <c r="Y107" s="62">
        <v>5.0</v>
      </c>
      <c r="Z107" s="62">
        <v>100238.0</v>
      </c>
      <c r="AA107" s="63">
        <v>1.6262789E7</v>
      </c>
      <c r="AB107" s="63">
        <v>8231715.0</v>
      </c>
      <c r="AC107" s="73"/>
      <c r="AD107" s="73"/>
      <c r="AE107" s="73"/>
      <c r="AF107" s="73"/>
      <c r="AG107" s="74">
        <f>VLOOKUP(A107, 'АСВ'!$A$2:$C$48, 2, False)</f>
        <v>42118</v>
      </c>
      <c r="AH107" s="75">
        <f>VLOOKUP(A107, 'АСВ'!$A$2:$C$48, 3, False)</f>
        <v>69512</v>
      </c>
      <c r="AI107" s="73">
        <f t="shared" si="5"/>
        <v>1</v>
      </c>
    </row>
    <row r="108">
      <c r="A108" s="39" t="s">
        <v>130</v>
      </c>
      <c r="B108" s="65">
        <v>41879.0</v>
      </c>
      <c r="C108" s="39"/>
      <c r="D108" s="60">
        <v>164154.0</v>
      </c>
      <c r="E108" s="67">
        <f t="shared" si="2"/>
        <v>18121897</v>
      </c>
      <c r="F108" s="60">
        <v>1.5442112E7</v>
      </c>
      <c r="G108" s="60">
        <v>0.0</v>
      </c>
      <c r="H108" s="60">
        <v>13340.0</v>
      </c>
      <c r="I108" s="66">
        <f t="shared" si="118"/>
        <v>13662939</v>
      </c>
      <c r="J108" s="84">
        <f t="shared" si="23"/>
        <v>13642066</v>
      </c>
      <c r="K108" s="60">
        <v>6987091.0</v>
      </c>
      <c r="L108" s="60">
        <v>510744.0</v>
      </c>
      <c r="M108" s="60">
        <v>0.0</v>
      </c>
      <c r="N108" s="60">
        <v>0.0</v>
      </c>
      <c r="O108" s="60">
        <v>1.0247701E7</v>
      </c>
      <c r="P108" s="60">
        <v>3394365.0</v>
      </c>
      <c r="Q108" s="69"/>
      <c r="R108" s="69">
        <f t="shared" ref="R108:W108" si="119">SUBSTITUTE((SUBSTITUTE(AA108, " ", "")), ",", ".")  * 1</f>
        <v>15436823</v>
      </c>
      <c r="S108" s="69">
        <f t="shared" si="119"/>
        <v>2685074</v>
      </c>
      <c r="T108" s="69">
        <f t="shared" si="119"/>
        <v>0</v>
      </c>
      <c r="U108" s="69">
        <f t="shared" si="119"/>
        <v>0</v>
      </c>
      <c r="V108" s="69">
        <f t="shared" si="119"/>
        <v>0</v>
      </c>
      <c r="W108" s="69">
        <f t="shared" si="119"/>
        <v>0</v>
      </c>
      <c r="X108" s="76"/>
      <c r="Y108" s="62">
        <v>713.0</v>
      </c>
      <c r="Z108" s="62">
        <v>20160.0</v>
      </c>
      <c r="AA108" s="63">
        <v>1.5436823E7</v>
      </c>
      <c r="AB108" s="63">
        <v>2685074.0</v>
      </c>
      <c r="AC108" s="73"/>
      <c r="AD108" s="73"/>
      <c r="AE108" s="73"/>
      <c r="AF108" s="73"/>
      <c r="AG108" s="74">
        <f>VLOOKUP(A108, 'АСВ'!$A$2:$C$48, 2, False)</f>
        <v>42118</v>
      </c>
      <c r="AH108" s="75">
        <f>VLOOKUP(A108, 'АСВ'!$A$2:$C$48, 3, False)</f>
        <v>69512</v>
      </c>
      <c r="AI108" s="73">
        <f t="shared" si="5"/>
        <v>0</v>
      </c>
    </row>
    <row r="109">
      <c r="A109" s="101" t="s">
        <v>130</v>
      </c>
      <c r="B109" s="102">
        <v>41498.0</v>
      </c>
      <c r="C109" s="101"/>
      <c r="D109" s="103"/>
      <c r="E109" s="104">
        <f t="shared" si="2"/>
        <v>0</v>
      </c>
      <c r="F109" s="103"/>
      <c r="G109" s="103"/>
      <c r="H109" s="103"/>
      <c r="I109" s="103"/>
      <c r="J109" s="84">
        <f t="shared" si="23"/>
        <v>0</v>
      </c>
      <c r="K109" s="103"/>
      <c r="L109" s="103"/>
      <c r="M109" s="103"/>
      <c r="N109" s="103"/>
      <c r="O109" s="103"/>
      <c r="P109" s="103"/>
      <c r="Q109" s="103"/>
      <c r="R109" s="69">
        <f t="shared" ref="R109:W109" si="120">SUBSTITUTE((SUBSTITUTE(AA109, " ", "")), ",", ".")  * 1</f>
        <v>0</v>
      </c>
      <c r="S109" s="69">
        <f t="shared" si="120"/>
        <v>0</v>
      </c>
      <c r="T109" s="69">
        <f t="shared" si="120"/>
        <v>0</v>
      </c>
      <c r="U109" s="69">
        <f t="shared" si="120"/>
        <v>0</v>
      </c>
      <c r="V109" s="69">
        <f t="shared" si="120"/>
        <v>0</v>
      </c>
      <c r="W109" s="69">
        <f t="shared" si="120"/>
        <v>0</v>
      </c>
      <c r="X109" s="76"/>
      <c r="Y109" s="72"/>
      <c r="Z109" s="72"/>
      <c r="AA109" s="73"/>
      <c r="AB109" s="73"/>
      <c r="AC109" s="73"/>
      <c r="AD109" s="73"/>
      <c r="AE109" s="73"/>
      <c r="AF109" s="73"/>
      <c r="AG109" s="74">
        <f>VLOOKUP(A109, 'АСВ'!$A$2:$C$48, 2, False)</f>
        <v>42118</v>
      </c>
      <c r="AH109" s="75">
        <f>VLOOKUP(A109, 'АСВ'!$A$2:$C$48, 3, False)</f>
        <v>69512</v>
      </c>
      <c r="AI109" s="73">
        <f t="shared" si="5"/>
        <v>0</v>
      </c>
    </row>
    <row r="110">
      <c r="A110" s="101" t="s">
        <v>130</v>
      </c>
      <c r="B110" s="102">
        <v>41116.0</v>
      </c>
      <c r="C110" s="101"/>
      <c r="D110" s="103"/>
      <c r="E110" s="104">
        <f t="shared" si="2"/>
        <v>0</v>
      </c>
      <c r="F110" s="103"/>
      <c r="G110" s="103"/>
      <c r="H110" s="103"/>
      <c r="I110" s="103"/>
      <c r="J110" s="84">
        <f t="shared" si="23"/>
        <v>0</v>
      </c>
      <c r="K110" s="103"/>
      <c r="L110" s="103"/>
      <c r="M110" s="103"/>
      <c r="N110" s="103"/>
      <c r="O110" s="103"/>
      <c r="P110" s="103"/>
      <c r="Q110" s="103"/>
      <c r="R110" s="69">
        <f t="shared" ref="R110:W110" si="121">SUBSTITUTE((SUBSTITUTE(AA110, " ", "")), ",", ".")  * 1</f>
        <v>0</v>
      </c>
      <c r="S110" s="69">
        <f t="shared" si="121"/>
        <v>0</v>
      </c>
      <c r="T110" s="69">
        <f t="shared" si="121"/>
        <v>0</v>
      </c>
      <c r="U110" s="69">
        <f t="shared" si="121"/>
        <v>0</v>
      </c>
      <c r="V110" s="69">
        <f t="shared" si="121"/>
        <v>0</v>
      </c>
      <c r="W110" s="69">
        <f t="shared" si="121"/>
        <v>0</v>
      </c>
      <c r="X110" s="76"/>
      <c r="Y110" s="72"/>
      <c r="Z110" s="72"/>
      <c r="AA110" s="73"/>
      <c r="AB110" s="73"/>
      <c r="AC110" s="73"/>
      <c r="AD110" s="73"/>
      <c r="AE110" s="73"/>
      <c r="AF110" s="73"/>
      <c r="AG110" s="74">
        <f>VLOOKUP(A110, 'АСВ'!$A$2:$C$48, 2, False)</f>
        <v>42118</v>
      </c>
      <c r="AH110" s="75">
        <f>VLOOKUP(A110, 'АСВ'!$A$2:$C$48, 3, False)</f>
        <v>69512</v>
      </c>
      <c r="AI110" s="73">
        <f t="shared" si="5"/>
        <v>0</v>
      </c>
    </row>
    <row r="111">
      <c r="A111" s="101" t="s">
        <v>130</v>
      </c>
      <c r="B111" s="102">
        <v>40843.0</v>
      </c>
      <c r="C111" s="101"/>
      <c r="D111" s="103"/>
      <c r="E111" s="104">
        <f t="shared" si="2"/>
        <v>0</v>
      </c>
      <c r="F111" s="103"/>
      <c r="G111" s="103"/>
      <c r="H111" s="103"/>
      <c r="I111" s="103"/>
      <c r="J111" s="84">
        <f t="shared" si="23"/>
        <v>0</v>
      </c>
      <c r="K111" s="103"/>
      <c r="L111" s="103"/>
      <c r="M111" s="103"/>
      <c r="N111" s="103"/>
      <c r="O111" s="103"/>
      <c r="P111" s="103"/>
      <c r="Q111" s="103"/>
      <c r="R111" s="69">
        <f t="shared" ref="R111:W111" si="122">SUBSTITUTE((SUBSTITUTE(AA111, " ", "")), ",", ".")  * 1</f>
        <v>0</v>
      </c>
      <c r="S111" s="69">
        <f t="shared" si="122"/>
        <v>0</v>
      </c>
      <c r="T111" s="69">
        <f t="shared" si="122"/>
        <v>0</v>
      </c>
      <c r="U111" s="69">
        <f t="shared" si="122"/>
        <v>0</v>
      </c>
      <c r="V111" s="69">
        <f t="shared" si="122"/>
        <v>0</v>
      </c>
      <c r="W111" s="69">
        <f t="shared" si="122"/>
        <v>0</v>
      </c>
      <c r="X111" s="76"/>
      <c r="Y111" s="72"/>
      <c r="Z111" s="72"/>
      <c r="AA111" s="73"/>
      <c r="AB111" s="73"/>
      <c r="AC111" s="73"/>
      <c r="AD111" s="73"/>
      <c r="AE111" s="73"/>
      <c r="AF111" s="73"/>
      <c r="AG111" s="74">
        <f>VLOOKUP(A111, 'АСВ'!$A$2:$C$48, 2, False)</f>
        <v>42118</v>
      </c>
      <c r="AH111" s="75">
        <f>VLOOKUP(A111, 'АСВ'!$A$2:$C$48, 3, False)</f>
        <v>69512</v>
      </c>
      <c r="AI111" s="73">
        <f t="shared" si="5"/>
        <v>0</v>
      </c>
    </row>
    <row r="112">
      <c r="A112" s="101" t="s">
        <v>130</v>
      </c>
      <c r="B112" s="102">
        <v>40834.0</v>
      </c>
      <c r="C112" s="101"/>
      <c r="D112" s="103"/>
      <c r="E112" s="104">
        <f t="shared" si="2"/>
        <v>0</v>
      </c>
      <c r="F112" s="103"/>
      <c r="G112" s="103"/>
      <c r="H112" s="103"/>
      <c r="I112" s="103"/>
      <c r="J112" s="84">
        <f t="shared" si="23"/>
        <v>0</v>
      </c>
      <c r="K112" s="103"/>
      <c r="L112" s="103"/>
      <c r="M112" s="103"/>
      <c r="N112" s="103"/>
      <c r="O112" s="103"/>
      <c r="P112" s="103"/>
      <c r="Q112" s="103"/>
      <c r="R112" s="69">
        <f t="shared" ref="R112:W112" si="123">SUBSTITUTE((SUBSTITUTE(AA112, " ", "")), ",", ".")  * 1</f>
        <v>0</v>
      </c>
      <c r="S112" s="69">
        <f t="shared" si="123"/>
        <v>0</v>
      </c>
      <c r="T112" s="69">
        <f t="shared" si="123"/>
        <v>0</v>
      </c>
      <c r="U112" s="69">
        <f t="shared" si="123"/>
        <v>0</v>
      </c>
      <c r="V112" s="69">
        <f t="shared" si="123"/>
        <v>0</v>
      </c>
      <c r="W112" s="69">
        <f t="shared" si="123"/>
        <v>0</v>
      </c>
      <c r="X112" s="76"/>
      <c r="Y112" s="72"/>
      <c r="Z112" s="72"/>
      <c r="AA112" s="73"/>
      <c r="AB112" s="73"/>
      <c r="AC112" s="73"/>
      <c r="AD112" s="73"/>
      <c r="AE112" s="73"/>
      <c r="AF112" s="73"/>
      <c r="AG112" s="74">
        <f>VLOOKUP(A112, 'АСВ'!$A$2:$C$48, 2, False)</f>
        <v>42118</v>
      </c>
      <c r="AH112" s="75">
        <f>VLOOKUP(A112, 'АСВ'!$A$2:$C$48, 3, False)</f>
        <v>69512</v>
      </c>
      <c r="AI112" s="73">
        <f t="shared" si="5"/>
        <v>0</v>
      </c>
    </row>
    <row r="113">
      <c r="A113" s="101" t="s">
        <v>130</v>
      </c>
      <c r="B113" s="102">
        <v>40753.0</v>
      </c>
      <c r="C113" s="101"/>
      <c r="D113" s="103"/>
      <c r="E113" s="104">
        <f t="shared" si="2"/>
        <v>0</v>
      </c>
      <c r="F113" s="103"/>
      <c r="G113" s="103"/>
      <c r="H113" s="103"/>
      <c r="I113" s="103"/>
      <c r="J113" s="84">
        <f t="shared" si="23"/>
        <v>0</v>
      </c>
      <c r="K113" s="103"/>
      <c r="L113" s="103"/>
      <c r="M113" s="103"/>
      <c r="N113" s="103"/>
      <c r="O113" s="103"/>
      <c r="P113" s="103"/>
      <c r="Q113" s="103"/>
      <c r="R113" s="69">
        <f t="shared" ref="R113:W113" si="124">SUBSTITUTE((SUBSTITUTE(AA113, " ", "")), ",", ".")  * 1</f>
        <v>0</v>
      </c>
      <c r="S113" s="69">
        <f t="shared" si="124"/>
        <v>0</v>
      </c>
      <c r="T113" s="69">
        <f t="shared" si="124"/>
        <v>0</v>
      </c>
      <c r="U113" s="69">
        <f t="shared" si="124"/>
        <v>0</v>
      </c>
      <c r="V113" s="69">
        <f t="shared" si="124"/>
        <v>0</v>
      </c>
      <c r="W113" s="69">
        <f t="shared" si="124"/>
        <v>0</v>
      </c>
      <c r="X113" s="76"/>
      <c r="Y113" s="72"/>
      <c r="Z113" s="72"/>
      <c r="AA113" s="73"/>
      <c r="AB113" s="73"/>
      <c r="AC113" s="73"/>
      <c r="AD113" s="73"/>
      <c r="AE113" s="73"/>
      <c r="AF113" s="73"/>
      <c r="AG113" s="74">
        <f>VLOOKUP(A113, 'АСВ'!$A$2:$C$48, 2, False)</f>
        <v>42118</v>
      </c>
      <c r="AH113" s="75">
        <f>VLOOKUP(A113, 'АСВ'!$A$2:$C$48, 3, False)</f>
        <v>69512</v>
      </c>
      <c r="AI113" s="73">
        <f t="shared" si="5"/>
        <v>0</v>
      </c>
    </row>
    <row r="114">
      <c r="A114" s="101" t="s">
        <v>239</v>
      </c>
      <c r="B114" s="102">
        <v>40204.0</v>
      </c>
      <c r="C114" s="101"/>
      <c r="D114" s="103"/>
      <c r="E114" s="104">
        <f t="shared" si="2"/>
        <v>0</v>
      </c>
      <c r="F114" s="103"/>
      <c r="G114" s="103"/>
      <c r="H114" s="103"/>
      <c r="I114" s="103"/>
      <c r="J114" s="84">
        <f t="shared" si="23"/>
        <v>0</v>
      </c>
      <c r="K114" s="103"/>
      <c r="L114" s="103"/>
      <c r="M114" s="103"/>
      <c r="N114" s="103"/>
      <c r="O114" s="103"/>
      <c r="P114" s="103"/>
      <c r="Q114" s="103"/>
      <c r="R114" s="69">
        <f t="shared" ref="R114:W114" si="125">SUBSTITUTE((SUBSTITUTE(AA114, " ", "")), ",", ".")  * 1</f>
        <v>0</v>
      </c>
      <c r="S114" s="69">
        <f t="shared" si="125"/>
        <v>0</v>
      </c>
      <c r="T114" s="69">
        <f t="shared" si="125"/>
        <v>0</v>
      </c>
      <c r="U114" s="69">
        <f t="shared" si="125"/>
        <v>0</v>
      </c>
      <c r="V114" s="69">
        <f t="shared" si="125"/>
        <v>0</v>
      </c>
      <c r="W114" s="69">
        <f t="shared" si="125"/>
        <v>0</v>
      </c>
      <c r="X114" s="76"/>
      <c r="Y114" s="72"/>
      <c r="Z114" s="72"/>
      <c r="AA114" s="73"/>
      <c r="AB114" s="73"/>
      <c r="AC114" s="73"/>
      <c r="AD114" s="73"/>
      <c r="AE114" s="73"/>
      <c r="AF114" s="73"/>
      <c r="AG114" s="73" t="str">
        <f>VLOOKUP(A114, 'АСВ'!$A$2:$C$48, 2, False)</f>
        <v>#N/A</v>
      </c>
      <c r="AH114" s="73" t="str">
        <f>VLOOKUP(A114, 'АСВ'!$A$2:$C$48, 3, False)</f>
        <v>#N/A</v>
      </c>
      <c r="AI114" s="73" t="str">
        <f t="shared" si="5"/>
        <v>#N/A</v>
      </c>
    </row>
    <row r="115">
      <c r="A115" s="101" t="s">
        <v>239</v>
      </c>
      <c r="B115" s="102">
        <v>39768.0</v>
      </c>
      <c r="C115" s="101"/>
      <c r="D115" s="103"/>
      <c r="E115" s="104">
        <f t="shared" si="2"/>
        <v>0</v>
      </c>
      <c r="F115" s="103"/>
      <c r="G115" s="103"/>
      <c r="H115" s="103"/>
      <c r="I115" s="103"/>
      <c r="J115" s="84">
        <f t="shared" si="23"/>
        <v>0</v>
      </c>
      <c r="K115" s="103"/>
      <c r="L115" s="103"/>
      <c r="M115" s="103"/>
      <c r="N115" s="103"/>
      <c r="O115" s="103"/>
      <c r="P115" s="103"/>
      <c r="Q115" s="103"/>
      <c r="R115" s="69">
        <f t="shared" ref="R115:W115" si="126">SUBSTITUTE((SUBSTITUTE(AA115, " ", "")), ",", ".")  * 1</f>
        <v>0</v>
      </c>
      <c r="S115" s="69">
        <f t="shared" si="126"/>
        <v>0</v>
      </c>
      <c r="T115" s="69">
        <f t="shared" si="126"/>
        <v>0</v>
      </c>
      <c r="U115" s="69">
        <f t="shared" si="126"/>
        <v>0</v>
      </c>
      <c r="V115" s="69">
        <f t="shared" si="126"/>
        <v>0</v>
      </c>
      <c r="W115" s="69">
        <f t="shared" si="126"/>
        <v>0</v>
      </c>
      <c r="X115" s="76"/>
      <c r="Y115" s="72"/>
      <c r="Z115" s="72"/>
      <c r="AA115" s="73"/>
      <c r="AB115" s="73"/>
      <c r="AC115" s="73"/>
      <c r="AD115" s="73"/>
      <c r="AE115" s="73"/>
      <c r="AF115" s="73"/>
      <c r="AG115" s="73" t="str">
        <f>VLOOKUP(A115, 'АСВ'!$A$2:$C$48, 2, False)</f>
        <v>#N/A</v>
      </c>
      <c r="AH115" s="73" t="str">
        <f>VLOOKUP(A115, 'АСВ'!$A$2:$C$48, 3, False)</f>
        <v>#N/A</v>
      </c>
      <c r="AI115" s="73" t="str">
        <f t="shared" si="5"/>
        <v>#N/A</v>
      </c>
    </row>
    <row r="116">
      <c r="A116" s="39" t="s">
        <v>139</v>
      </c>
      <c r="B116" s="65">
        <v>43636.0</v>
      </c>
      <c r="C116" s="39"/>
      <c r="D116" s="60">
        <v>3215717.0</v>
      </c>
      <c r="E116" s="67">
        <f t="shared" si="2"/>
        <v>17883350</v>
      </c>
      <c r="F116" s="60">
        <v>2.1115701E7</v>
      </c>
      <c r="G116" s="60">
        <v>0.0</v>
      </c>
      <c r="H116" s="60">
        <v>0.0</v>
      </c>
      <c r="I116" s="60">
        <v>1.9552904E7</v>
      </c>
      <c r="J116" s="84">
        <f t="shared" si="23"/>
        <v>19464750</v>
      </c>
      <c r="K116" s="60">
        <v>1562797.0</v>
      </c>
      <c r="L116" s="60">
        <v>189162.0</v>
      </c>
      <c r="M116" s="105">
        <v>1331497.0</v>
      </c>
      <c r="N116" s="69">
        <v>1044770.0</v>
      </c>
      <c r="O116" s="60">
        <v>1.946475E7</v>
      </c>
      <c r="P116" s="69"/>
      <c r="Q116" s="69"/>
      <c r="R116" s="69">
        <f t="shared" ref="R116:W116" si="127">SUBSTITUTE((SUBSTITUTE(AA116, " ", "")), ",", ".")  * 1</f>
        <v>14087560</v>
      </c>
      <c r="S116" s="69">
        <f t="shared" si="127"/>
        <v>0</v>
      </c>
      <c r="T116" s="69">
        <f t="shared" si="127"/>
        <v>0</v>
      </c>
      <c r="U116" s="69">
        <f t="shared" si="127"/>
        <v>0</v>
      </c>
      <c r="V116" s="69">
        <f t="shared" si="127"/>
        <v>0</v>
      </c>
      <c r="W116" s="69">
        <f t="shared" si="127"/>
        <v>0</v>
      </c>
      <c r="X116" s="90">
        <v>3795790.0</v>
      </c>
      <c r="Y116" s="62">
        <v>0.0</v>
      </c>
      <c r="Z116" s="72"/>
      <c r="AA116" s="63">
        <v>1.408756E7</v>
      </c>
      <c r="AB116" s="73"/>
      <c r="AC116" s="73"/>
      <c r="AD116" s="73"/>
      <c r="AE116" s="73"/>
      <c r="AF116" s="73"/>
      <c r="AG116" s="73" t="str">
        <f>VLOOKUP(A116, 'АСВ'!$A$2:$C$48, 2, False)</f>
        <v>#N/A</v>
      </c>
      <c r="AH116" s="73" t="str">
        <f>VLOOKUP(A116, 'АСВ'!$A$2:$C$48, 3, False)</f>
        <v>#N/A</v>
      </c>
      <c r="AI116" s="73" t="str">
        <f t="shared" si="5"/>
        <v>#N/A</v>
      </c>
    </row>
    <row r="117">
      <c r="A117" s="39" t="s">
        <v>139</v>
      </c>
      <c r="B117" s="65">
        <v>43278.0</v>
      </c>
      <c r="C117" s="39"/>
      <c r="D117" s="60">
        <v>879689.0</v>
      </c>
      <c r="E117" s="67">
        <f t="shared" si="2"/>
        <v>18304628</v>
      </c>
      <c r="F117" s="60">
        <v>1.9278978E7</v>
      </c>
      <c r="G117" s="60">
        <v>0.0</v>
      </c>
      <c r="H117" s="60">
        <v>0.0</v>
      </c>
      <c r="I117" s="60">
        <v>1.7905343E7</v>
      </c>
      <c r="J117" s="84">
        <f t="shared" si="23"/>
        <v>17845794</v>
      </c>
      <c r="K117" s="60">
        <v>1373635.0</v>
      </c>
      <c r="L117" s="60">
        <v>47611.0</v>
      </c>
      <c r="M117" s="60">
        <v>1535716.0</v>
      </c>
      <c r="N117" s="60">
        <v>1151474.0</v>
      </c>
      <c r="O117" s="60">
        <v>1.7845794E7</v>
      </c>
      <c r="P117" s="69"/>
      <c r="Q117" s="69"/>
      <c r="R117" s="69">
        <f t="shared" ref="R117:W117" si="128">SUBSTITUTE((SUBSTITUTE(AA117, " ", "")), ",", ".")  * 1</f>
        <v>14672514</v>
      </c>
      <c r="S117" s="69">
        <f t="shared" si="128"/>
        <v>0</v>
      </c>
      <c r="T117" s="69">
        <f t="shared" si="128"/>
        <v>0</v>
      </c>
      <c r="U117" s="69">
        <f t="shared" si="128"/>
        <v>0</v>
      </c>
      <c r="V117" s="69">
        <f t="shared" si="128"/>
        <v>0</v>
      </c>
      <c r="W117" s="69">
        <f t="shared" si="128"/>
        <v>0</v>
      </c>
      <c r="X117" s="90">
        <v>3632114.0</v>
      </c>
      <c r="Y117" s="72"/>
      <c r="Z117" s="72"/>
      <c r="AA117" s="63">
        <v>1.4672514E7</v>
      </c>
      <c r="AB117" s="73"/>
      <c r="AC117" s="73"/>
      <c r="AD117" s="73"/>
      <c r="AE117" s="73"/>
      <c r="AF117" s="73"/>
      <c r="AG117" s="73" t="str">
        <f>VLOOKUP(A117, 'АСВ'!$A$2:$C$48, 2, False)</f>
        <v>#N/A</v>
      </c>
      <c r="AH117" s="73" t="str">
        <f>VLOOKUP(A117, 'АСВ'!$A$2:$C$48, 3, False)</f>
        <v>#N/A</v>
      </c>
      <c r="AI117" s="73" t="str">
        <f t="shared" si="5"/>
        <v>#N/A</v>
      </c>
    </row>
    <row r="118">
      <c r="A118" s="39" t="s">
        <v>139</v>
      </c>
      <c r="B118" s="65">
        <v>42916.0</v>
      </c>
      <c r="C118" s="39"/>
      <c r="D118" s="60">
        <v>2438242.0</v>
      </c>
      <c r="E118" s="67">
        <f t="shared" si="2"/>
        <v>15501745</v>
      </c>
      <c r="F118" s="60">
        <v>1.8136637E7</v>
      </c>
      <c r="G118" s="60">
        <v>0.0</v>
      </c>
      <c r="H118" s="60">
        <v>0.0</v>
      </c>
      <c r="I118" s="60">
        <v>1.6810613E7</v>
      </c>
      <c r="J118" s="84">
        <f t="shared" si="23"/>
        <v>16733287</v>
      </c>
      <c r="K118" s="60">
        <v>1326024.0</v>
      </c>
      <c r="L118" s="60">
        <v>129315.0</v>
      </c>
      <c r="M118" s="60">
        <v>2181277.0</v>
      </c>
      <c r="N118" s="60">
        <v>1144708.0</v>
      </c>
      <c r="O118" s="60">
        <v>1.6733287E7</v>
      </c>
      <c r="P118" s="69"/>
      <c r="Q118" s="69"/>
      <c r="R118" s="69">
        <f t="shared" ref="R118:W118" si="129">SUBSTITUTE((SUBSTITUTE(AA118, " ", "")), ",", ".")  * 1</f>
        <v>10700033</v>
      </c>
      <c r="S118" s="69">
        <f t="shared" si="129"/>
        <v>0</v>
      </c>
      <c r="T118" s="69">
        <f t="shared" si="129"/>
        <v>0</v>
      </c>
      <c r="U118" s="69">
        <f t="shared" si="129"/>
        <v>0</v>
      </c>
      <c r="V118" s="69">
        <f t="shared" si="129"/>
        <v>0</v>
      </c>
      <c r="W118" s="69">
        <f t="shared" si="129"/>
        <v>0</v>
      </c>
      <c r="X118" s="90">
        <v>4801712.0</v>
      </c>
      <c r="Y118" s="72"/>
      <c r="Z118" s="72"/>
      <c r="AA118" s="63">
        <v>1.0700033E7</v>
      </c>
      <c r="AB118" s="73"/>
      <c r="AC118" s="73"/>
      <c r="AD118" s="73"/>
      <c r="AE118" s="73"/>
      <c r="AF118" s="73"/>
      <c r="AG118" s="73" t="str">
        <f>VLOOKUP(A118, 'АСВ'!$A$2:$C$48, 2, False)</f>
        <v>#N/A</v>
      </c>
      <c r="AH118" s="73" t="str">
        <f>VLOOKUP(A118, 'АСВ'!$A$2:$C$48, 3, False)</f>
        <v>#N/A</v>
      </c>
      <c r="AI118" s="73" t="str">
        <f t="shared" si="5"/>
        <v>#N/A</v>
      </c>
    </row>
    <row r="119">
      <c r="A119" s="39" t="s">
        <v>139</v>
      </c>
      <c r="B119" s="65">
        <v>42551.0</v>
      </c>
      <c r="C119" s="39"/>
      <c r="D119" s="60">
        <v>1365379.0</v>
      </c>
      <c r="E119" s="67">
        <f t="shared" si="2"/>
        <v>14318260</v>
      </c>
      <c r="F119" s="60">
        <v>1.5970969E7</v>
      </c>
      <c r="G119" s="60">
        <v>0.0</v>
      </c>
      <c r="H119" s="60">
        <v>0.0</v>
      </c>
      <c r="I119" s="60">
        <v>1.4775363E7</v>
      </c>
      <c r="J119" s="84">
        <f t="shared" si="23"/>
        <v>14564431</v>
      </c>
      <c r="K119" s="60">
        <v>1195606.0</v>
      </c>
      <c r="L119" s="60">
        <v>65691.0</v>
      </c>
      <c r="M119" s="60">
        <v>1506450.0</v>
      </c>
      <c r="N119" s="60">
        <v>1139206.0</v>
      </c>
      <c r="O119" s="60">
        <v>1.4564431E7</v>
      </c>
      <c r="P119" s="69"/>
      <c r="Q119" s="69"/>
      <c r="R119" s="69">
        <f t="shared" ref="R119:W119" si="130">SUBSTITUTE((SUBSTITUTE(AA119, " ", "")), ",", ".")  * 1</f>
        <v>7281803</v>
      </c>
      <c r="S119" s="69">
        <f t="shared" si="130"/>
        <v>0</v>
      </c>
      <c r="T119" s="69">
        <f t="shared" si="130"/>
        <v>0</v>
      </c>
      <c r="U119" s="69">
        <f t="shared" si="130"/>
        <v>0</v>
      </c>
      <c r="V119" s="69">
        <f t="shared" si="130"/>
        <v>0</v>
      </c>
      <c r="W119" s="69">
        <f t="shared" si="130"/>
        <v>0</v>
      </c>
      <c r="X119" s="90">
        <v>7036457.0</v>
      </c>
      <c r="Y119" s="72"/>
      <c r="Z119" s="72"/>
      <c r="AA119" s="63">
        <v>7281803.0</v>
      </c>
      <c r="AB119" s="73"/>
      <c r="AC119" s="73"/>
      <c r="AD119" s="73"/>
      <c r="AE119" s="73"/>
      <c r="AF119" s="73"/>
      <c r="AG119" s="73" t="str">
        <f>VLOOKUP(A119, 'АСВ'!$A$2:$C$48, 2, False)</f>
        <v>#N/A</v>
      </c>
      <c r="AH119" s="73" t="str">
        <f>VLOOKUP(A119, 'АСВ'!$A$2:$C$48, 3, False)</f>
        <v>#N/A</v>
      </c>
      <c r="AI119" s="73" t="str">
        <f t="shared" si="5"/>
        <v>#N/A</v>
      </c>
    </row>
    <row r="120">
      <c r="A120" s="39" t="s">
        <v>139</v>
      </c>
      <c r="B120" s="65">
        <v>42503.0</v>
      </c>
      <c r="C120" s="39"/>
      <c r="D120" s="60">
        <v>2420956.0</v>
      </c>
      <c r="E120" s="67">
        <f t="shared" si="2"/>
        <v>11694679</v>
      </c>
      <c r="F120" s="60">
        <v>1.4386473E7</v>
      </c>
      <c r="G120" s="60">
        <v>0.0</v>
      </c>
      <c r="H120" s="60">
        <v>0.0</v>
      </c>
      <c r="I120" s="60">
        <v>1326114.0</v>
      </c>
      <c r="J120" s="84">
        <f t="shared" si="23"/>
        <v>13051375</v>
      </c>
      <c r="K120" s="60">
        <v>1125359.0</v>
      </c>
      <c r="L120" s="60">
        <v>579253.0</v>
      </c>
      <c r="M120" s="60">
        <v>988782.0</v>
      </c>
      <c r="N120" s="60">
        <v>1118127.0</v>
      </c>
      <c r="O120" s="60">
        <v>1.3051375E7</v>
      </c>
      <c r="P120" s="69"/>
      <c r="Q120" s="69"/>
      <c r="R120" s="69">
        <f t="shared" ref="R120:W120" si="131">SUBSTITUTE((SUBSTITUTE(AA120, " ", "")), ",", ".")  * 1</f>
        <v>5645111</v>
      </c>
      <c r="S120" s="69">
        <f t="shared" si="131"/>
        <v>0</v>
      </c>
      <c r="T120" s="69">
        <f t="shared" si="131"/>
        <v>0</v>
      </c>
      <c r="U120" s="69">
        <f t="shared" si="131"/>
        <v>0</v>
      </c>
      <c r="V120" s="69">
        <f t="shared" si="131"/>
        <v>0</v>
      </c>
      <c r="W120" s="69">
        <f t="shared" si="131"/>
        <v>0</v>
      </c>
      <c r="X120" s="90">
        <v>6049568.0</v>
      </c>
      <c r="Y120" s="72"/>
      <c r="Z120" s="72"/>
      <c r="AA120" s="63">
        <v>5645111.0</v>
      </c>
      <c r="AB120" s="73"/>
      <c r="AC120" s="73"/>
      <c r="AD120" s="73"/>
      <c r="AE120" s="73"/>
      <c r="AF120" s="73"/>
      <c r="AG120" s="73" t="str">
        <f>VLOOKUP(A120, 'АСВ'!$A$2:$C$48, 2, False)</f>
        <v>#N/A</v>
      </c>
      <c r="AH120" s="73" t="str">
        <f>VLOOKUP(A120, 'АСВ'!$A$2:$C$48, 3, False)</f>
        <v>#N/A</v>
      </c>
      <c r="AI120" s="73" t="str">
        <f t="shared" si="5"/>
        <v>#N/A</v>
      </c>
    </row>
    <row r="121">
      <c r="A121" s="39" t="s">
        <v>139</v>
      </c>
      <c r="B121" s="65">
        <v>42073.0</v>
      </c>
      <c r="C121" s="39"/>
      <c r="D121" s="60">
        <v>101974.0</v>
      </c>
      <c r="E121" s="67">
        <f t="shared" si="2"/>
        <v>12393584</v>
      </c>
      <c r="F121" s="60">
        <v>1.3035448E7</v>
      </c>
      <c r="G121" s="60">
        <v>0.0</v>
      </c>
      <c r="H121" s="60">
        <v>110016.0</v>
      </c>
      <c r="I121" s="66">
        <f t="shared" ref="I121:I137" si="133">SUBSTITUTE((SUBSTITUTE(J121, " ", "")), ",", ".") + SUBSTITUTE((SUBSTITUTE(Y121, " ", "")), ",", ".") + SUBSTITUTE((SUBSTITUTE(Z121, " ", "")), ",", ".")</f>
        <v>12635787</v>
      </c>
      <c r="J121" s="84">
        <f t="shared" si="23"/>
        <v>12516343</v>
      </c>
      <c r="K121" s="60">
        <v>399660.0</v>
      </c>
      <c r="L121" s="60">
        <v>1066987.0</v>
      </c>
      <c r="M121" s="60">
        <v>0.0</v>
      </c>
      <c r="N121" s="60">
        <v>0.0</v>
      </c>
      <c r="O121" s="60">
        <v>7744469.0</v>
      </c>
      <c r="P121" s="60">
        <v>4771874.0</v>
      </c>
      <c r="Q121" s="69"/>
      <c r="R121" s="69">
        <f t="shared" ref="R121:W121" si="132">SUBSTITUTE((SUBSTITUTE(AA121, " ", "")), ",", ".")  * 1</f>
        <v>6238769</v>
      </c>
      <c r="S121" s="69">
        <f t="shared" si="132"/>
        <v>6154815</v>
      </c>
      <c r="T121" s="69">
        <f t="shared" si="132"/>
        <v>0</v>
      </c>
      <c r="U121" s="69">
        <f t="shared" si="132"/>
        <v>0</v>
      </c>
      <c r="V121" s="69">
        <f t="shared" si="132"/>
        <v>0</v>
      </c>
      <c r="W121" s="69">
        <f t="shared" si="132"/>
        <v>0</v>
      </c>
      <c r="X121" s="76"/>
      <c r="Y121" s="62">
        <v>119444.0</v>
      </c>
      <c r="Z121" s="72"/>
      <c r="AA121" s="63">
        <v>6238769.0</v>
      </c>
      <c r="AB121" s="63">
        <v>6154815.0</v>
      </c>
      <c r="AC121" s="73"/>
      <c r="AD121" s="73"/>
      <c r="AE121" s="73"/>
      <c r="AF121" s="73"/>
      <c r="AG121" s="73" t="str">
        <f>VLOOKUP(A121, 'АСВ'!$A$2:$C$48, 2, False)</f>
        <v>#N/A</v>
      </c>
      <c r="AH121" s="73" t="str">
        <f>VLOOKUP(A121, 'АСВ'!$A$2:$C$48, 3, False)</f>
        <v>#N/A</v>
      </c>
      <c r="AI121" s="73" t="str">
        <f t="shared" si="5"/>
        <v>#N/A</v>
      </c>
    </row>
    <row r="122">
      <c r="A122" s="39" t="s">
        <v>139</v>
      </c>
      <c r="B122" s="65">
        <v>41583.0</v>
      </c>
      <c r="C122" s="39"/>
      <c r="D122" s="60">
        <v>746429.0</v>
      </c>
      <c r="E122" s="67">
        <f t="shared" si="2"/>
        <v>11136640</v>
      </c>
      <c r="F122" s="60">
        <v>1.221124E7</v>
      </c>
      <c r="G122" s="60">
        <v>0.0</v>
      </c>
      <c r="H122" s="60">
        <v>167879.0</v>
      </c>
      <c r="I122" s="66">
        <f t="shared" si="133"/>
        <v>11974371</v>
      </c>
      <c r="J122" s="84">
        <f t="shared" si="23"/>
        <v>11801033</v>
      </c>
      <c r="K122" s="60">
        <v>236869.0</v>
      </c>
      <c r="L122" s="60">
        <v>737210.0</v>
      </c>
      <c r="M122" s="60">
        <v>0.0</v>
      </c>
      <c r="N122" s="60">
        <v>0.0</v>
      </c>
      <c r="O122" s="60">
        <v>7169147.0</v>
      </c>
      <c r="P122" s="60">
        <v>4631886.0</v>
      </c>
      <c r="Q122" s="69"/>
      <c r="R122" s="69">
        <f t="shared" ref="R122:W122" si="134">SUBSTITUTE((SUBSTITUTE(AA122, " ", "")), ",", ".")  * 1</f>
        <v>7562845</v>
      </c>
      <c r="S122" s="69">
        <f t="shared" si="134"/>
        <v>3573795</v>
      </c>
      <c r="T122" s="69">
        <f t="shared" si="134"/>
        <v>0</v>
      </c>
      <c r="U122" s="69">
        <f t="shared" si="134"/>
        <v>0</v>
      </c>
      <c r="V122" s="69">
        <f t="shared" si="134"/>
        <v>0</v>
      </c>
      <c r="W122" s="69">
        <f t="shared" si="134"/>
        <v>0</v>
      </c>
      <c r="X122" s="76"/>
      <c r="Y122" s="62">
        <v>173338.0</v>
      </c>
      <c r="Z122" s="72"/>
      <c r="AA122" s="63">
        <v>7562845.0</v>
      </c>
      <c r="AB122" s="63">
        <v>3573795.0</v>
      </c>
      <c r="AC122" s="73"/>
      <c r="AD122" s="73"/>
      <c r="AE122" s="73"/>
      <c r="AF122" s="73"/>
      <c r="AG122" s="73" t="str">
        <f>VLOOKUP(A122, 'АСВ'!$A$2:$C$48, 2, False)</f>
        <v>#N/A</v>
      </c>
      <c r="AH122" s="73" t="str">
        <f>VLOOKUP(A122, 'АСВ'!$A$2:$C$48, 3, False)</f>
        <v>#N/A</v>
      </c>
      <c r="AI122" s="73" t="str">
        <f t="shared" si="5"/>
        <v>#N/A</v>
      </c>
    </row>
    <row r="123">
      <c r="A123" s="39" t="s">
        <v>139</v>
      </c>
      <c r="B123" s="65">
        <v>41117.0</v>
      </c>
      <c r="C123" s="39"/>
      <c r="D123" s="60">
        <v>760696.0</v>
      </c>
      <c r="E123" s="67">
        <f t="shared" si="2"/>
        <v>8356416</v>
      </c>
      <c r="F123" s="60">
        <v>9404013.0</v>
      </c>
      <c r="G123" s="60">
        <v>0.0</v>
      </c>
      <c r="H123" s="60">
        <v>122915.0</v>
      </c>
      <c r="I123" s="66">
        <f t="shared" si="133"/>
        <v>9215353</v>
      </c>
      <c r="J123" s="84">
        <f t="shared" si="23"/>
        <v>9091304</v>
      </c>
      <c r="K123" s="60">
        <v>188659.0</v>
      </c>
      <c r="L123" s="60">
        <v>540354.0</v>
      </c>
      <c r="M123" s="60">
        <v>0.0</v>
      </c>
      <c r="N123" s="60">
        <v>0.0</v>
      </c>
      <c r="O123" s="60">
        <v>5711831.0</v>
      </c>
      <c r="P123" s="60">
        <v>3379473.0</v>
      </c>
      <c r="Q123" s="69"/>
      <c r="R123" s="69">
        <f t="shared" ref="R123:W123" si="135">SUBSTITUTE((SUBSTITUTE(AA123, " ", "")), ",", ".")  * 1</f>
        <v>3672261</v>
      </c>
      <c r="S123" s="69">
        <f t="shared" si="135"/>
        <v>4684155</v>
      </c>
      <c r="T123" s="69">
        <f t="shared" si="135"/>
        <v>0</v>
      </c>
      <c r="U123" s="69">
        <f t="shared" si="135"/>
        <v>0</v>
      </c>
      <c r="V123" s="69">
        <f t="shared" si="135"/>
        <v>0</v>
      </c>
      <c r="W123" s="69">
        <f t="shared" si="135"/>
        <v>0</v>
      </c>
      <c r="X123" s="76"/>
      <c r="Y123" s="62">
        <v>124049.0</v>
      </c>
      <c r="Z123" s="72"/>
      <c r="AA123" s="63">
        <v>3672261.0</v>
      </c>
      <c r="AB123" s="63">
        <v>4684155.0</v>
      </c>
      <c r="AC123" s="73"/>
      <c r="AD123" s="73"/>
      <c r="AE123" s="73"/>
      <c r="AF123" s="73"/>
      <c r="AG123" s="73" t="str">
        <f>VLOOKUP(A123, 'АСВ'!$A$2:$C$48, 2, False)</f>
        <v>#N/A</v>
      </c>
      <c r="AH123" s="73" t="str">
        <f>VLOOKUP(A123, 'АСВ'!$A$2:$C$48, 3, False)</f>
        <v>#N/A</v>
      </c>
      <c r="AI123" s="73" t="str">
        <f t="shared" si="5"/>
        <v>#N/A</v>
      </c>
    </row>
    <row r="124">
      <c r="A124" s="39" t="s">
        <v>139</v>
      </c>
      <c r="B124" s="65">
        <v>40843.0</v>
      </c>
      <c r="C124" s="39"/>
      <c r="D124" s="60">
        <v>551341.0</v>
      </c>
      <c r="E124" s="67">
        <f t="shared" si="2"/>
        <v>6547425</v>
      </c>
      <c r="F124" s="60">
        <v>7352539.0</v>
      </c>
      <c r="G124" s="60">
        <v>0.0</v>
      </c>
      <c r="H124" s="60">
        <v>45745.0</v>
      </c>
      <c r="I124" s="66">
        <f t="shared" si="133"/>
        <v>7157416</v>
      </c>
      <c r="J124" s="84">
        <f t="shared" si="23"/>
        <v>7108495</v>
      </c>
      <c r="K124" s="60">
        <v>195173.0</v>
      </c>
      <c r="L124" s="60">
        <v>235557.0</v>
      </c>
      <c r="M124" s="60">
        <v>0.0</v>
      </c>
      <c r="N124" s="60">
        <v>0.0</v>
      </c>
      <c r="O124" s="60">
        <v>4872499.0</v>
      </c>
      <c r="P124" s="60">
        <v>2235996.0</v>
      </c>
      <c r="Q124" s="69"/>
      <c r="R124" s="69">
        <f t="shared" ref="R124:W124" si="136">SUBSTITUTE((SUBSTITUTE(AA124, " ", "")), ",", ".")  * 1</f>
        <v>4283510</v>
      </c>
      <c r="S124" s="69">
        <f t="shared" si="136"/>
        <v>2263915</v>
      </c>
      <c r="T124" s="69">
        <f t="shared" si="136"/>
        <v>0</v>
      </c>
      <c r="U124" s="69">
        <f t="shared" si="136"/>
        <v>0</v>
      </c>
      <c r="V124" s="69">
        <f t="shared" si="136"/>
        <v>0</v>
      </c>
      <c r="W124" s="69">
        <f t="shared" si="136"/>
        <v>0</v>
      </c>
      <c r="X124" s="76"/>
      <c r="Y124" s="62">
        <v>48921.0</v>
      </c>
      <c r="Z124" s="72"/>
      <c r="AA124" s="63">
        <v>4283510.0</v>
      </c>
      <c r="AB124" s="63">
        <v>2263915.0</v>
      </c>
      <c r="AC124" s="73"/>
      <c r="AD124" s="73"/>
      <c r="AE124" s="73"/>
      <c r="AF124" s="73"/>
      <c r="AG124" s="73" t="str">
        <f>VLOOKUP(A124, 'АСВ'!$A$2:$C$48, 2, False)</f>
        <v>#N/A</v>
      </c>
      <c r="AH124" s="73" t="str">
        <f>VLOOKUP(A124, 'АСВ'!$A$2:$C$48, 3, False)</f>
        <v>#N/A</v>
      </c>
      <c r="AI124" s="73" t="str">
        <f t="shared" si="5"/>
        <v>#N/A</v>
      </c>
    </row>
    <row r="125">
      <c r="A125" s="39" t="s">
        <v>139</v>
      </c>
      <c r="B125" s="65">
        <v>40834.0</v>
      </c>
      <c r="C125" s="39"/>
      <c r="D125" s="60">
        <v>551341.0</v>
      </c>
      <c r="E125" s="67">
        <f t="shared" si="2"/>
        <v>6547425</v>
      </c>
      <c r="F125" s="60">
        <v>7352539.0</v>
      </c>
      <c r="G125" s="60">
        <v>0.0</v>
      </c>
      <c r="H125" s="60">
        <v>45745.0</v>
      </c>
      <c r="I125" s="66">
        <f t="shared" si="133"/>
        <v>7157416</v>
      </c>
      <c r="J125" s="84">
        <f t="shared" si="23"/>
        <v>7108495</v>
      </c>
      <c r="K125" s="60">
        <v>195173.0</v>
      </c>
      <c r="L125" s="60">
        <v>235557.0</v>
      </c>
      <c r="M125" s="60">
        <v>0.0</v>
      </c>
      <c r="N125" s="60">
        <v>0.0</v>
      </c>
      <c r="O125" s="60">
        <v>4872499.0</v>
      </c>
      <c r="P125" s="60">
        <v>2235996.0</v>
      </c>
      <c r="Q125" s="69"/>
      <c r="R125" s="69">
        <f t="shared" ref="R125:W125" si="137">SUBSTITUTE((SUBSTITUTE(AA125, " ", "")), ",", ".")  * 1</f>
        <v>4283510</v>
      </c>
      <c r="S125" s="69">
        <f t="shared" si="137"/>
        <v>2263915</v>
      </c>
      <c r="T125" s="69">
        <f t="shared" si="137"/>
        <v>0</v>
      </c>
      <c r="U125" s="69">
        <f t="shared" si="137"/>
        <v>0</v>
      </c>
      <c r="V125" s="69">
        <f t="shared" si="137"/>
        <v>0</v>
      </c>
      <c r="W125" s="69">
        <f t="shared" si="137"/>
        <v>0</v>
      </c>
      <c r="X125" s="76"/>
      <c r="Y125" s="62">
        <v>48921.0</v>
      </c>
      <c r="Z125" s="72"/>
      <c r="AA125" s="63">
        <v>4283510.0</v>
      </c>
      <c r="AB125" s="63">
        <v>2263915.0</v>
      </c>
      <c r="AC125" s="73"/>
      <c r="AD125" s="73"/>
      <c r="AE125" s="73"/>
      <c r="AF125" s="73"/>
      <c r="AG125" s="73" t="str">
        <f>VLOOKUP(A125, 'АСВ'!$A$2:$C$48, 2, False)</f>
        <v>#N/A</v>
      </c>
      <c r="AH125" s="73" t="str">
        <f>VLOOKUP(A125, 'АСВ'!$A$2:$C$48, 3, False)</f>
        <v>#N/A</v>
      </c>
      <c r="AI125" s="73" t="str">
        <f t="shared" si="5"/>
        <v>#N/A</v>
      </c>
    </row>
    <row r="126">
      <c r="A126" s="39" t="s">
        <v>139</v>
      </c>
      <c r="B126" s="65">
        <v>40641.0</v>
      </c>
      <c r="C126" s="39"/>
      <c r="D126" s="60">
        <v>543555.0</v>
      </c>
      <c r="E126" s="67">
        <f t="shared" si="2"/>
        <v>4832579</v>
      </c>
      <c r="F126" s="60">
        <v>5509336.0</v>
      </c>
      <c r="G126" s="60">
        <v>0.0</v>
      </c>
      <c r="H126" s="60">
        <v>129884.0</v>
      </c>
      <c r="I126" s="66">
        <f t="shared" si="133"/>
        <v>5285454</v>
      </c>
      <c r="J126" s="84">
        <f t="shared" si="23"/>
        <v>5155570</v>
      </c>
      <c r="K126" s="60">
        <v>223882.0</v>
      </c>
      <c r="L126" s="60">
        <v>472674.0</v>
      </c>
      <c r="M126" s="60">
        <v>0.0</v>
      </c>
      <c r="N126" s="60">
        <v>0.0</v>
      </c>
      <c r="O126" s="60">
        <v>4279481.0</v>
      </c>
      <c r="P126" s="60">
        <v>876089.0</v>
      </c>
      <c r="Q126" s="69"/>
      <c r="R126" s="69">
        <f t="shared" ref="R126:W126" si="138">SUBSTITUTE((SUBSTITUTE(AA126, " ", "")), ",", ".")  * 1</f>
        <v>2638552</v>
      </c>
      <c r="S126" s="69">
        <f t="shared" si="138"/>
        <v>2194027</v>
      </c>
      <c r="T126" s="69">
        <f t="shared" si="138"/>
        <v>0</v>
      </c>
      <c r="U126" s="69">
        <f t="shared" si="138"/>
        <v>0</v>
      </c>
      <c r="V126" s="69">
        <f t="shared" si="138"/>
        <v>0</v>
      </c>
      <c r="W126" s="69">
        <f t="shared" si="138"/>
        <v>0</v>
      </c>
      <c r="X126" s="76"/>
      <c r="Y126" s="62">
        <v>129884.0</v>
      </c>
      <c r="Z126" s="72"/>
      <c r="AA126" s="63">
        <v>2638552.0</v>
      </c>
      <c r="AB126" s="63">
        <v>2194027.0</v>
      </c>
      <c r="AC126" s="73"/>
      <c r="AD126" s="73"/>
      <c r="AE126" s="73"/>
      <c r="AF126" s="73"/>
      <c r="AG126" s="73" t="str">
        <f>VLOOKUP(A126, 'АСВ'!$A$2:$C$48, 2, False)</f>
        <v>#N/A</v>
      </c>
      <c r="AH126" s="73" t="str">
        <f>VLOOKUP(A126, 'АСВ'!$A$2:$C$48, 3, False)</f>
        <v>#N/A</v>
      </c>
      <c r="AI126" s="73" t="str">
        <f t="shared" si="5"/>
        <v>#N/A</v>
      </c>
    </row>
    <row r="127">
      <c r="A127" s="39" t="s">
        <v>139</v>
      </c>
      <c r="B127" s="65">
        <v>40115.0</v>
      </c>
      <c r="C127" s="39"/>
      <c r="D127" s="60">
        <v>839476.0</v>
      </c>
      <c r="E127" s="67">
        <f t="shared" si="2"/>
        <v>2914654</v>
      </c>
      <c r="F127" s="60">
        <v>3803127.0</v>
      </c>
      <c r="G127" s="60">
        <v>0.0</v>
      </c>
      <c r="H127" s="60">
        <v>50688.0</v>
      </c>
      <c r="I127" s="66">
        <f t="shared" si="133"/>
        <v>3603368</v>
      </c>
      <c r="J127" s="84">
        <f t="shared" si="23"/>
        <v>3552700</v>
      </c>
      <c r="K127" s="60">
        <v>199759.0</v>
      </c>
      <c r="L127" s="60">
        <v>648982.0</v>
      </c>
      <c r="M127" s="60">
        <v>0.0</v>
      </c>
      <c r="N127" s="60">
        <v>0.0</v>
      </c>
      <c r="O127" s="60">
        <v>3217612.0</v>
      </c>
      <c r="P127" s="60">
        <v>335088.0</v>
      </c>
      <c r="Q127" s="69"/>
      <c r="R127" s="69">
        <f t="shared" ref="R127:W127" si="139">SUBSTITUTE((SUBSTITUTE(AA127, " ", "")), ",", ".")  * 1</f>
        <v>1513962</v>
      </c>
      <c r="S127" s="69">
        <f t="shared" si="139"/>
        <v>1400692</v>
      </c>
      <c r="T127" s="69">
        <f t="shared" si="139"/>
        <v>0</v>
      </c>
      <c r="U127" s="69">
        <f t="shared" si="139"/>
        <v>0</v>
      </c>
      <c r="V127" s="69">
        <f t="shared" si="139"/>
        <v>0</v>
      </c>
      <c r="W127" s="69">
        <f t="shared" si="139"/>
        <v>0</v>
      </c>
      <c r="X127" s="76"/>
      <c r="Y127" s="62">
        <v>50668.0</v>
      </c>
      <c r="Z127" s="72"/>
      <c r="AA127" s="63">
        <v>1513962.0</v>
      </c>
      <c r="AB127" s="63">
        <v>1400692.0</v>
      </c>
      <c r="AC127" s="73"/>
      <c r="AD127" s="73"/>
      <c r="AE127" s="73"/>
      <c r="AF127" s="73"/>
      <c r="AG127" s="73" t="str">
        <f>VLOOKUP(A127, 'АСВ'!$A$2:$C$48, 2, False)</f>
        <v>#N/A</v>
      </c>
      <c r="AH127" s="73" t="str">
        <f>VLOOKUP(A127, 'АСВ'!$A$2:$C$48, 3, False)</f>
        <v>#N/A</v>
      </c>
      <c r="AI127" s="73" t="str">
        <f t="shared" si="5"/>
        <v>#N/A</v>
      </c>
    </row>
    <row r="128">
      <c r="A128" s="39" t="s">
        <v>139</v>
      </c>
      <c r="B128" s="65">
        <v>39768.0</v>
      </c>
      <c r="C128" s="39"/>
      <c r="D128" s="60">
        <v>440391.0</v>
      </c>
      <c r="E128" s="67">
        <f t="shared" si="2"/>
        <v>1708980</v>
      </c>
      <c r="F128" s="60">
        <v>2170568.0</v>
      </c>
      <c r="G128" s="60">
        <v>0.0</v>
      </c>
      <c r="H128" s="69"/>
      <c r="I128" s="66">
        <f t="shared" si="133"/>
        <v>2066643</v>
      </c>
      <c r="J128" s="84">
        <f t="shared" si="23"/>
        <v>2050083</v>
      </c>
      <c r="K128" s="60">
        <v>103925.0</v>
      </c>
      <c r="L128" s="60">
        <v>502953.0</v>
      </c>
      <c r="M128" s="60">
        <v>0.0</v>
      </c>
      <c r="N128" s="60">
        <v>0.0</v>
      </c>
      <c r="O128" s="60">
        <v>1927099.0</v>
      </c>
      <c r="P128" s="60">
        <v>122984.0</v>
      </c>
      <c r="Q128" s="69"/>
      <c r="R128" s="69">
        <f t="shared" ref="R128:W128" si="140">SUBSTITUTE((SUBSTITUTE(AA128, " ", "")), ",", ".")  * 1</f>
        <v>232577</v>
      </c>
      <c r="S128" s="69">
        <f t="shared" si="140"/>
        <v>1476403</v>
      </c>
      <c r="T128" s="69">
        <f t="shared" si="140"/>
        <v>0</v>
      </c>
      <c r="U128" s="69">
        <f t="shared" si="140"/>
        <v>0</v>
      </c>
      <c r="V128" s="69">
        <f t="shared" si="140"/>
        <v>0</v>
      </c>
      <c r="W128" s="69">
        <f t="shared" si="140"/>
        <v>0</v>
      </c>
      <c r="X128" s="76"/>
      <c r="Y128" s="62">
        <v>16560.0</v>
      </c>
      <c r="Z128" s="72"/>
      <c r="AA128" s="63">
        <v>232577.0</v>
      </c>
      <c r="AB128" s="63">
        <v>1476403.0</v>
      </c>
      <c r="AC128" s="73"/>
      <c r="AD128" s="73"/>
      <c r="AE128" s="73"/>
      <c r="AF128" s="73"/>
      <c r="AG128" s="73" t="str">
        <f>VLOOKUP(A128, 'АСВ'!$A$2:$C$48, 2, False)</f>
        <v>#N/A</v>
      </c>
      <c r="AH128" s="73" t="str">
        <f>VLOOKUP(A128, 'АСВ'!$A$2:$C$48, 3, False)</f>
        <v>#N/A</v>
      </c>
      <c r="AI128" s="73" t="str">
        <f t="shared" si="5"/>
        <v>#N/A</v>
      </c>
    </row>
    <row r="129">
      <c r="A129" s="106" t="s">
        <v>241</v>
      </c>
      <c r="B129" s="107">
        <v>42334.0</v>
      </c>
      <c r="C129" s="106"/>
      <c r="D129" s="108"/>
      <c r="E129" s="109">
        <f t="shared" si="2"/>
        <v>0</v>
      </c>
      <c r="F129" s="108"/>
      <c r="G129" s="108"/>
      <c r="H129" s="108"/>
      <c r="I129" s="110">
        <f t="shared" si="133"/>
        <v>0</v>
      </c>
      <c r="J129" s="84">
        <f t="shared" si="23"/>
        <v>0</v>
      </c>
      <c r="K129" s="108"/>
      <c r="L129" s="108"/>
      <c r="M129" s="108"/>
      <c r="N129" s="108"/>
      <c r="O129" s="108"/>
      <c r="P129" s="108"/>
      <c r="Q129" s="108"/>
      <c r="R129" s="69">
        <f t="shared" ref="R129:W129" si="141">SUBSTITUTE((SUBSTITUTE(AA129, " ", "")), ",", ".")  * 1</f>
        <v>0</v>
      </c>
      <c r="S129" s="69">
        <f t="shared" si="141"/>
        <v>0</v>
      </c>
      <c r="T129" s="69">
        <f t="shared" si="141"/>
        <v>0</v>
      </c>
      <c r="U129" s="69">
        <f t="shared" si="141"/>
        <v>0</v>
      </c>
      <c r="V129" s="69">
        <f t="shared" si="141"/>
        <v>0</v>
      </c>
      <c r="W129" s="69">
        <f t="shared" si="141"/>
        <v>0</v>
      </c>
      <c r="X129" s="76"/>
      <c r="Y129" s="72"/>
      <c r="Z129" s="72"/>
      <c r="AA129" s="73"/>
      <c r="AB129" s="73"/>
      <c r="AC129" s="73"/>
      <c r="AD129" s="73"/>
      <c r="AE129" s="73"/>
      <c r="AF129" s="73"/>
      <c r="AG129" s="73" t="str">
        <f>VLOOKUP(A129, 'АСВ'!$A$2:$C$48, 2, False)</f>
        <v>#N/A</v>
      </c>
      <c r="AH129" s="73" t="str">
        <f>VLOOKUP(A129, 'АСВ'!$A$2:$C$48, 3, False)</f>
        <v>#N/A</v>
      </c>
      <c r="AI129" s="73" t="str">
        <f t="shared" si="5"/>
        <v>#N/A</v>
      </c>
    </row>
    <row r="130">
      <c r="A130" s="106" t="s">
        <v>241</v>
      </c>
      <c r="B130" s="107">
        <v>42334.0</v>
      </c>
      <c r="C130" s="106"/>
      <c r="D130" s="108"/>
      <c r="E130" s="109">
        <f t="shared" si="2"/>
        <v>0</v>
      </c>
      <c r="F130" s="108"/>
      <c r="G130" s="108"/>
      <c r="H130" s="108"/>
      <c r="I130" s="110">
        <f t="shared" si="133"/>
        <v>0</v>
      </c>
      <c r="J130" s="84">
        <f t="shared" si="23"/>
        <v>0</v>
      </c>
      <c r="K130" s="108"/>
      <c r="L130" s="108"/>
      <c r="M130" s="108"/>
      <c r="N130" s="108"/>
      <c r="O130" s="108"/>
      <c r="P130" s="108"/>
      <c r="Q130" s="108"/>
      <c r="R130" s="69">
        <f t="shared" ref="R130:W130" si="142">SUBSTITUTE((SUBSTITUTE(AA130, " ", "")), ",", ".")  * 1</f>
        <v>0</v>
      </c>
      <c r="S130" s="69">
        <f t="shared" si="142"/>
        <v>0</v>
      </c>
      <c r="T130" s="69">
        <f t="shared" si="142"/>
        <v>0</v>
      </c>
      <c r="U130" s="69">
        <f t="shared" si="142"/>
        <v>0</v>
      </c>
      <c r="V130" s="69">
        <f t="shared" si="142"/>
        <v>0</v>
      </c>
      <c r="W130" s="69">
        <f t="shared" si="142"/>
        <v>0</v>
      </c>
      <c r="X130" s="76"/>
      <c r="Y130" s="72"/>
      <c r="Z130" s="72"/>
      <c r="AA130" s="73"/>
      <c r="AB130" s="73"/>
      <c r="AC130" s="73"/>
      <c r="AD130" s="73"/>
      <c r="AE130" s="73"/>
      <c r="AF130" s="73"/>
      <c r="AG130" s="73" t="str">
        <f>VLOOKUP(A130, 'АСВ'!$A$2:$C$48, 2, False)</f>
        <v>#N/A</v>
      </c>
      <c r="AH130" s="73" t="str">
        <f>VLOOKUP(A130, 'АСВ'!$A$2:$C$48, 3, False)</f>
        <v>#N/A</v>
      </c>
      <c r="AI130" s="73" t="str">
        <f t="shared" si="5"/>
        <v>#N/A</v>
      </c>
    </row>
    <row r="131">
      <c r="A131" s="106" t="s">
        <v>241</v>
      </c>
      <c r="B131" s="107">
        <v>42311.0</v>
      </c>
      <c r="C131" s="106"/>
      <c r="D131" s="108"/>
      <c r="E131" s="109">
        <f t="shared" si="2"/>
        <v>0</v>
      </c>
      <c r="F131" s="108"/>
      <c r="G131" s="108"/>
      <c r="H131" s="108"/>
      <c r="I131" s="110">
        <f t="shared" si="133"/>
        <v>0</v>
      </c>
      <c r="J131" s="84">
        <f t="shared" si="23"/>
        <v>0</v>
      </c>
      <c r="K131" s="108"/>
      <c r="L131" s="108"/>
      <c r="M131" s="108"/>
      <c r="N131" s="108"/>
      <c r="O131" s="108"/>
      <c r="P131" s="108"/>
      <c r="Q131" s="108"/>
      <c r="R131" s="69">
        <f t="shared" ref="R131:W131" si="143">SUBSTITUTE((SUBSTITUTE(AA131, " ", "")), ",", ".")  * 1</f>
        <v>0</v>
      </c>
      <c r="S131" s="69">
        <f t="shared" si="143"/>
        <v>0</v>
      </c>
      <c r="T131" s="69">
        <f t="shared" si="143"/>
        <v>0</v>
      </c>
      <c r="U131" s="69">
        <f t="shared" si="143"/>
        <v>0</v>
      </c>
      <c r="V131" s="69">
        <f t="shared" si="143"/>
        <v>0</v>
      </c>
      <c r="W131" s="69">
        <f t="shared" si="143"/>
        <v>0</v>
      </c>
      <c r="X131" s="76"/>
      <c r="Y131" s="72"/>
      <c r="Z131" s="72"/>
      <c r="AA131" s="73"/>
      <c r="AB131" s="73"/>
      <c r="AC131" s="73"/>
      <c r="AD131" s="73"/>
      <c r="AE131" s="73"/>
      <c r="AF131" s="73"/>
      <c r="AG131" s="73" t="str">
        <f>VLOOKUP(A131, 'АСВ'!$A$2:$C$48, 2, False)</f>
        <v>#N/A</v>
      </c>
      <c r="AH131" s="73" t="str">
        <f>VLOOKUP(A131, 'АСВ'!$A$2:$C$48, 3, False)</f>
        <v>#N/A</v>
      </c>
      <c r="AI131" s="73" t="str">
        <f t="shared" si="5"/>
        <v>#N/A</v>
      </c>
    </row>
    <row r="132">
      <c r="A132" s="106" t="s">
        <v>241</v>
      </c>
      <c r="B132" s="107">
        <v>42209.0</v>
      </c>
      <c r="C132" s="106"/>
      <c r="D132" s="108"/>
      <c r="E132" s="109">
        <f t="shared" si="2"/>
        <v>0</v>
      </c>
      <c r="F132" s="108"/>
      <c r="G132" s="108"/>
      <c r="H132" s="108"/>
      <c r="I132" s="110">
        <f t="shared" si="133"/>
        <v>0</v>
      </c>
      <c r="J132" s="84">
        <f t="shared" si="23"/>
        <v>0</v>
      </c>
      <c r="K132" s="108"/>
      <c r="L132" s="108"/>
      <c r="M132" s="108"/>
      <c r="N132" s="108"/>
      <c r="O132" s="108"/>
      <c r="P132" s="108"/>
      <c r="Q132" s="108"/>
      <c r="R132" s="69">
        <f t="shared" ref="R132:W132" si="144">SUBSTITUTE((SUBSTITUTE(AA132, " ", "")), ",", ".")  * 1</f>
        <v>0</v>
      </c>
      <c r="S132" s="69">
        <f t="shared" si="144"/>
        <v>0</v>
      </c>
      <c r="T132" s="69">
        <f t="shared" si="144"/>
        <v>0</v>
      </c>
      <c r="U132" s="69">
        <f t="shared" si="144"/>
        <v>0</v>
      </c>
      <c r="V132" s="69">
        <f t="shared" si="144"/>
        <v>0</v>
      </c>
      <c r="W132" s="69">
        <f t="shared" si="144"/>
        <v>0</v>
      </c>
      <c r="X132" s="76"/>
      <c r="Y132" s="72"/>
      <c r="Z132" s="72"/>
      <c r="AA132" s="73"/>
      <c r="AB132" s="73"/>
      <c r="AC132" s="73"/>
      <c r="AD132" s="73"/>
      <c r="AE132" s="73"/>
      <c r="AF132" s="73"/>
      <c r="AG132" s="73" t="str">
        <f>VLOOKUP(A132, 'АСВ'!$A$2:$C$48, 2, False)</f>
        <v>#N/A</v>
      </c>
      <c r="AH132" s="73" t="str">
        <f>VLOOKUP(A132, 'АСВ'!$A$2:$C$48, 3, False)</f>
        <v>#N/A</v>
      </c>
      <c r="AI132" s="73" t="str">
        <f t="shared" si="5"/>
        <v>#N/A</v>
      </c>
    </row>
    <row r="133">
      <c r="A133" s="106" t="s">
        <v>241</v>
      </c>
      <c r="B133" s="107">
        <v>41599.0</v>
      </c>
      <c r="C133" s="106"/>
      <c r="D133" s="108"/>
      <c r="E133" s="109">
        <f t="shared" si="2"/>
        <v>0</v>
      </c>
      <c r="F133" s="108"/>
      <c r="G133" s="108"/>
      <c r="H133" s="108"/>
      <c r="I133" s="110">
        <f t="shared" si="133"/>
        <v>0</v>
      </c>
      <c r="J133" s="84">
        <f t="shared" si="23"/>
        <v>0</v>
      </c>
      <c r="K133" s="108"/>
      <c r="L133" s="108"/>
      <c r="M133" s="108"/>
      <c r="N133" s="108"/>
      <c r="O133" s="108"/>
      <c r="P133" s="108"/>
      <c r="Q133" s="108"/>
      <c r="R133" s="69">
        <f t="shared" ref="R133:W133" si="145">SUBSTITUTE((SUBSTITUTE(AA133, " ", "")), ",", ".")  * 1</f>
        <v>0</v>
      </c>
      <c r="S133" s="69">
        <f t="shared" si="145"/>
        <v>0</v>
      </c>
      <c r="T133" s="69">
        <f t="shared" si="145"/>
        <v>0</v>
      </c>
      <c r="U133" s="69">
        <f t="shared" si="145"/>
        <v>0</v>
      </c>
      <c r="V133" s="69">
        <f t="shared" si="145"/>
        <v>0</v>
      </c>
      <c r="W133" s="69">
        <f t="shared" si="145"/>
        <v>0</v>
      </c>
      <c r="X133" s="76"/>
      <c r="Y133" s="72"/>
      <c r="Z133" s="72"/>
      <c r="AA133" s="73"/>
      <c r="AB133" s="73"/>
      <c r="AC133" s="73"/>
      <c r="AD133" s="73"/>
      <c r="AE133" s="73"/>
      <c r="AF133" s="73"/>
      <c r="AG133" s="73" t="str">
        <f>VLOOKUP(A133, 'АСВ'!$A$2:$C$48, 2, False)</f>
        <v>#N/A</v>
      </c>
      <c r="AH133" s="73" t="str">
        <f>VLOOKUP(A133, 'АСВ'!$A$2:$C$48, 3, False)</f>
        <v>#N/A</v>
      </c>
      <c r="AI133" s="73" t="str">
        <f t="shared" si="5"/>
        <v>#N/A</v>
      </c>
    </row>
    <row r="134">
      <c r="A134" s="106" t="s">
        <v>244</v>
      </c>
      <c r="B134" s="107">
        <v>40204.0</v>
      </c>
      <c r="C134" s="106"/>
      <c r="D134" s="108"/>
      <c r="E134" s="109">
        <f t="shared" si="2"/>
        <v>0</v>
      </c>
      <c r="F134" s="108"/>
      <c r="G134" s="108"/>
      <c r="H134" s="108"/>
      <c r="I134" s="110">
        <f t="shared" si="133"/>
        <v>0</v>
      </c>
      <c r="J134" s="84">
        <f t="shared" si="23"/>
        <v>0</v>
      </c>
      <c r="K134" s="108"/>
      <c r="L134" s="108"/>
      <c r="M134" s="108"/>
      <c r="N134" s="108"/>
      <c r="O134" s="108"/>
      <c r="P134" s="108"/>
      <c r="Q134" s="108"/>
      <c r="R134" s="69">
        <f t="shared" ref="R134:W134" si="146">SUBSTITUTE((SUBSTITUTE(AA134, " ", "")), ",", ".")  * 1</f>
        <v>0</v>
      </c>
      <c r="S134" s="69">
        <f t="shared" si="146"/>
        <v>0</v>
      </c>
      <c r="T134" s="69">
        <f t="shared" si="146"/>
        <v>0</v>
      </c>
      <c r="U134" s="69">
        <f t="shared" si="146"/>
        <v>0</v>
      </c>
      <c r="V134" s="69">
        <f t="shared" si="146"/>
        <v>0</v>
      </c>
      <c r="W134" s="69">
        <f t="shared" si="146"/>
        <v>0</v>
      </c>
      <c r="X134" s="76"/>
      <c r="Y134" s="72"/>
      <c r="Z134" s="72"/>
      <c r="AA134" s="73"/>
      <c r="AB134" s="73"/>
      <c r="AC134" s="73"/>
      <c r="AD134" s="73"/>
      <c r="AE134" s="73"/>
      <c r="AF134" s="73"/>
      <c r="AG134" s="73" t="str">
        <f>VLOOKUP(A134, 'АСВ'!$A$2:$C$48, 2, False)</f>
        <v>#N/A</v>
      </c>
      <c r="AH134" s="73" t="str">
        <f>VLOOKUP(A134, 'АСВ'!$A$2:$C$48, 3, False)</f>
        <v>#N/A</v>
      </c>
      <c r="AI134" s="73" t="str">
        <f t="shared" si="5"/>
        <v>#N/A</v>
      </c>
    </row>
    <row r="135">
      <c r="A135" s="106" t="s">
        <v>244</v>
      </c>
      <c r="B135" s="107">
        <v>39768.0</v>
      </c>
      <c r="C135" s="106"/>
      <c r="D135" s="108"/>
      <c r="E135" s="109">
        <f t="shared" si="2"/>
        <v>0</v>
      </c>
      <c r="F135" s="108"/>
      <c r="G135" s="108"/>
      <c r="H135" s="108"/>
      <c r="I135" s="110">
        <f t="shared" si="133"/>
        <v>0</v>
      </c>
      <c r="J135" s="84">
        <f t="shared" si="23"/>
        <v>0</v>
      </c>
      <c r="K135" s="108"/>
      <c r="L135" s="108"/>
      <c r="M135" s="108"/>
      <c r="N135" s="108"/>
      <c r="O135" s="108"/>
      <c r="P135" s="108"/>
      <c r="Q135" s="108"/>
      <c r="R135" s="69">
        <f t="shared" ref="R135:W135" si="147">SUBSTITUTE((SUBSTITUTE(AA135, " ", "")), ",", ".")  * 1</f>
        <v>0</v>
      </c>
      <c r="S135" s="69">
        <f t="shared" si="147"/>
        <v>0</v>
      </c>
      <c r="T135" s="69">
        <f t="shared" si="147"/>
        <v>0</v>
      </c>
      <c r="U135" s="69">
        <f t="shared" si="147"/>
        <v>0</v>
      </c>
      <c r="V135" s="69">
        <f t="shared" si="147"/>
        <v>0</v>
      </c>
      <c r="W135" s="69">
        <f t="shared" si="147"/>
        <v>0</v>
      </c>
      <c r="X135" s="76"/>
      <c r="Y135" s="72"/>
      <c r="Z135" s="72"/>
      <c r="AA135" s="73"/>
      <c r="AB135" s="73"/>
      <c r="AC135" s="73"/>
      <c r="AD135" s="73"/>
      <c r="AE135" s="73"/>
      <c r="AF135" s="73"/>
      <c r="AG135" s="73" t="str">
        <f>VLOOKUP(A135, 'АСВ'!$A$2:$C$48, 2, False)</f>
        <v>#N/A</v>
      </c>
      <c r="AH135" s="73" t="str">
        <f>VLOOKUP(A135, 'АСВ'!$A$2:$C$48, 3, False)</f>
        <v>#N/A</v>
      </c>
      <c r="AI135" s="73" t="str">
        <f t="shared" si="5"/>
        <v>#N/A</v>
      </c>
    </row>
    <row r="136">
      <c r="A136" s="106" t="s">
        <v>246</v>
      </c>
      <c r="B136" s="107">
        <v>40204.0</v>
      </c>
      <c r="C136" s="106"/>
      <c r="D136" s="108"/>
      <c r="E136" s="109">
        <f t="shared" si="2"/>
        <v>0</v>
      </c>
      <c r="F136" s="108"/>
      <c r="G136" s="108"/>
      <c r="H136" s="108"/>
      <c r="I136" s="110">
        <f t="shared" si="133"/>
        <v>0</v>
      </c>
      <c r="J136" s="84">
        <f t="shared" si="23"/>
        <v>0</v>
      </c>
      <c r="K136" s="108"/>
      <c r="L136" s="108"/>
      <c r="M136" s="108"/>
      <c r="N136" s="108"/>
      <c r="O136" s="108"/>
      <c r="P136" s="108"/>
      <c r="Q136" s="108"/>
      <c r="R136" s="69">
        <f t="shared" ref="R136:W136" si="148">SUBSTITUTE((SUBSTITUTE(AA136, " ", "")), ",", ".")  * 1</f>
        <v>0</v>
      </c>
      <c r="S136" s="69">
        <f t="shared" si="148"/>
        <v>0</v>
      </c>
      <c r="T136" s="69">
        <f t="shared" si="148"/>
        <v>0</v>
      </c>
      <c r="U136" s="69">
        <f t="shared" si="148"/>
        <v>0</v>
      </c>
      <c r="V136" s="69">
        <f t="shared" si="148"/>
        <v>0</v>
      </c>
      <c r="W136" s="69">
        <f t="shared" si="148"/>
        <v>0</v>
      </c>
      <c r="X136" s="76"/>
      <c r="Y136" s="72"/>
      <c r="Z136" s="72"/>
      <c r="AA136" s="73"/>
      <c r="AB136" s="73"/>
      <c r="AC136" s="73"/>
      <c r="AD136" s="73"/>
      <c r="AE136" s="73"/>
      <c r="AF136" s="73"/>
      <c r="AG136" s="73" t="str">
        <f>VLOOKUP(A136, 'АСВ'!$A$2:$C$48, 2, False)</f>
        <v>#N/A</v>
      </c>
      <c r="AH136" s="73" t="str">
        <f>VLOOKUP(A136, 'АСВ'!$A$2:$C$48, 3, False)</f>
        <v>#N/A</v>
      </c>
      <c r="AI136" s="73" t="str">
        <f t="shared" si="5"/>
        <v>#N/A</v>
      </c>
    </row>
    <row r="137">
      <c r="A137" s="106" t="s">
        <v>246</v>
      </c>
      <c r="B137" s="107">
        <v>39768.0</v>
      </c>
      <c r="C137" s="106"/>
      <c r="D137" s="108"/>
      <c r="E137" s="109">
        <f t="shared" si="2"/>
        <v>0</v>
      </c>
      <c r="F137" s="108"/>
      <c r="G137" s="108"/>
      <c r="H137" s="108"/>
      <c r="I137" s="110">
        <f t="shared" si="133"/>
        <v>0</v>
      </c>
      <c r="J137" s="84">
        <f t="shared" si="23"/>
        <v>0</v>
      </c>
      <c r="K137" s="108"/>
      <c r="L137" s="108"/>
      <c r="M137" s="108"/>
      <c r="N137" s="108"/>
      <c r="O137" s="108"/>
      <c r="P137" s="108"/>
      <c r="Q137" s="108"/>
      <c r="R137" s="69">
        <f t="shared" ref="R137:W137" si="149">SUBSTITUTE((SUBSTITUTE(AA137, " ", "")), ",", ".")  * 1</f>
        <v>0</v>
      </c>
      <c r="S137" s="69">
        <f t="shared" si="149"/>
        <v>0</v>
      </c>
      <c r="T137" s="69">
        <f t="shared" si="149"/>
        <v>0</v>
      </c>
      <c r="U137" s="69">
        <f t="shared" si="149"/>
        <v>0</v>
      </c>
      <c r="V137" s="69">
        <f t="shared" si="149"/>
        <v>0</v>
      </c>
      <c r="W137" s="69">
        <f t="shared" si="149"/>
        <v>0</v>
      </c>
      <c r="X137" s="76"/>
      <c r="Y137" s="72"/>
      <c r="Z137" s="72"/>
      <c r="AA137" s="73"/>
      <c r="AB137" s="73"/>
      <c r="AC137" s="73"/>
      <c r="AD137" s="73"/>
      <c r="AE137" s="73"/>
      <c r="AF137" s="73"/>
      <c r="AG137" s="73" t="str">
        <f>VLOOKUP(A137, 'АСВ'!$A$2:$C$48, 2, False)</f>
        <v>#N/A</v>
      </c>
      <c r="AH137" s="73" t="str">
        <f>VLOOKUP(A137, 'АСВ'!$A$2:$C$48, 3, False)</f>
        <v>#N/A</v>
      </c>
      <c r="AI137" s="73" t="str">
        <f t="shared" si="5"/>
        <v>#N/A</v>
      </c>
    </row>
    <row r="138">
      <c r="A138" s="106" t="s">
        <v>247</v>
      </c>
      <c r="B138" s="107">
        <v>43420.0</v>
      </c>
      <c r="C138" s="106"/>
      <c r="D138" s="108"/>
      <c r="E138" s="109">
        <f t="shared" si="2"/>
        <v>0</v>
      </c>
      <c r="F138" s="108"/>
      <c r="G138" s="108"/>
      <c r="H138" s="108"/>
      <c r="I138" s="108"/>
      <c r="J138" s="84">
        <f t="shared" si="23"/>
        <v>0</v>
      </c>
      <c r="K138" s="108"/>
      <c r="L138" s="108"/>
      <c r="M138" s="108"/>
      <c r="N138" s="108"/>
      <c r="O138" s="108"/>
      <c r="P138" s="108"/>
      <c r="Q138" s="108"/>
      <c r="R138" s="69">
        <f t="shared" ref="R138:W138" si="150">SUBSTITUTE((SUBSTITUTE(AA138, " ", "")), ",", ".")  * 1</f>
        <v>0</v>
      </c>
      <c r="S138" s="69">
        <f t="shared" si="150"/>
        <v>0</v>
      </c>
      <c r="T138" s="69">
        <f t="shared" si="150"/>
        <v>0</v>
      </c>
      <c r="U138" s="69">
        <f t="shared" si="150"/>
        <v>0</v>
      </c>
      <c r="V138" s="69">
        <f t="shared" si="150"/>
        <v>0</v>
      </c>
      <c r="W138" s="69">
        <f t="shared" si="150"/>
        <v>0</v>
      </c>
      <c r="X138" s="76"/>
      <c r="Y138" s="72"/>
      <c r="Z138" s="72"/>
      <c r="AA138" s="73"/>
      <c r="AB138" s="73"/>
      <c r="AC138" s="73"/>
      <c r="AD138" s="73"/>
      <c r="AE138" s="73"/>
      <c r="AF138" s="73"/>
      <c r="AG138" s="74">
        <f>VLOOKUP(A138, 'АСВ'!$A$2:$C$48, 2, False)</f>
        <v>42034</v>
      </c>
      <c r="AH138" s="74">
        <f>VLOOKUP(A138, 'АСВ'!$A$2:$C$48, 3, False)</f>
        <v>43643</v>
      </c>
      <c r="AI138" s="73">
        <f t="shared" si="5"/>
        <v>1</v>
      </c>
    </row>
    <row r="139">
      <c r="A139" s="106" t="s">
        <v>247</v>
      </c>
      <c r="B139" s="107">
        <v>43152.0</v>
      </c>
      <c r="C139" s="106"/>
      <c r="D139" s="108"/>
      <c r="E139" s="109">
        <f t="shared" si="2"/>
        <v>0</v>
      </c>
      <c r="F139" s="108"/>
      <c r="G139" s="108"/>
      <c r="H139" s="108"/>
      <c r="I139" s="108"/>
      <c r="J139" s="84">
        <f t="shared" si="23"/>
        <v>0</v>
      </c>
      <c r="K139" s="108"/>
      <c r="L139" s="108"/>
      <c r="M139" s="108"/>
      <c r="N139" s="108"/>
      <c r="O139" s="108"/>
      <c r="P139" s="108"/>
      <c r="Q139" s="108"/>
      <c r="R139" s="69">
        <f t="shared" ref="R139:W139" si="151">SUBSTITUTE((SUBSTITUTE(AA139, " ", "")), ",", ".")  * 1</f>
        <v>0</v>
      </c>
      <c r="S139" s="69">
        <f t="shared" si="151"/>
        <v>0</v>
      </c>
      <c r="T139" s="69">
        <f t="shared" si="151"/>
        <v>0</v>
      </c>
      <c r="U139" s="69">
        <f t="shared" si="151"/>
        <v>0</v>
      </c>
      <c r="V139" s="69">
        <f t="shared" si="151"/>
        <v>0</v>
      </c>
      <c r="W139" s="69">
        <f t="shared" si="151"/>
        <v>0</v>
      </c>
      <c r="X139" s="76"/>
      <c r="Y139" s="72"/>
      <c r="Z139" s="72"/>
      <c r="AA139" s="73"/>
      <c r="AB139" s="73"/>
      <c r="AC139" s="73"/>
      <c r="AD139" s="73"/>
      <c r="AE139" s="73"/>
      <c r="AF139" s="73"/>
      <c r="AG139" s="74">
        <f>VLOOKUP(A139, 'АСВ'!$A$2:$C$48, 2, False)</f>
        <v>42034</v>
      </c>
      <c r="AH139" s="74">
        <f>VLOOKUP(A139, 'АСВ'!$A$2:$C$48, 3, False)</f>
        <v>43643</v>
      </c>
      <c r="AI139" s="73">
        <f t="shared" si="5"/>
        <v>1</v>
      </c>
    </row>
    <row r="140">
      <c r="A140" s="106" t="s">
        <v>247</v>
      </c>
      <c r="B140" s="107">
        <v>42993.0</v>
      </c>
      <c r="C140" s="106"/>
      <c r="D140" s="108"/>
      <c r="E140" s="109">
        <f t="shared" si="2"/>
        <v>0</v>
      </c>
      <c r="F140" s="108"/>
      <c r="G140" s="108"/>
      <c r="H140" s="108"/>
      <c r="I140" s="108"/>
      <c r="J140" s="84">
        <f t="shared" si="23"/>
        <v>0</v>
      </c>
      <c r="K140" s="108"/>
      <c r="L140" s="108"/>
      <c r="M140" s="108"/>
      <c r="N140" s="108"/>
      <c r="O140" s="108"/>
      <c r="P140" s="108"/>
      <c r="Q140" s="108"/>
      <c r="R140" s="69">
        <f t="shared" ref="R140:W140" si="152">SUBSTITUTE((SUBSTITUTE(AA140, " ", "")), ",", ".")  * 1</f>
        <v>0</v>
      </c>
      <c r="S140" s="69">
        <f t="shared" si="152"/>
        <v>0</v>
      </c>
      <c r="T140" s="69">
        <f t="shared" si="152"/>
        <v>0</v>
      </c>
      <c r="U140" s="69">
        <f t="shared" si="152"/>
        <v>0</v>
      </c>
      <c r="V140" s="69">
        <f t="shared" si="152"/>
        <v>0</v>
      </c>
      <c r="W140" s="69">
        <f t="shared" si="152"/>
        <v>0</v>
      </c>
      <c r="X140" s="76"/>
      <c r="Y140" s="72"/>
      <c r="Z140" s="72"/>
      <c r="AA140" s="73"/>
      <c r="AB140" s="73"/>
      <c r="AC140" s="73"/>
      <c r="AD140" s="73"/>
      <c r="AE140" s="73"/>
      <c r="AF140" s="73"/>
      <c r="AG140" s="74">
        <f>VLOOKUP(A140, 'АСВ'!$A$2:$C$48, 2, False)</f>
        <v>42034</v>
      </c>
      <c r="AH140" s="74">
        <f>VLOOKUP(A140, 'АСВ'!$A$2:$C$48, 3, False)</f>
        <v>43643</v>
      </c>
      <c r="AI140" s="73">
        <f t="shared" si="5"/>
        <v>1</v>
      </c>
    </row>
    <row r="141">
      <c r="A141" s="106" t="s">
        <v>247</v>
      </c>
      <c r="B141" s="107">
        <v>42726.0</v>
      </c>
      <c r="C141" s="106"/>
      <c r="D141" s="108"/>
      <c r="E141" s="109">
        <f t="shared" si="2"/>
        <v>0</v>
      </c>
      <c r="F141" s="108"/>
      <c r="G141" s="108"/>
      <c r="H141" s="108"/>
      <c r="I141" s="108"/>
      <c r="J141" s="84">
        <f t="shared" si="23"/>
        <v>0</v>
      </c>
      <c r="K141" s="108"/>
      <c r="L141" s="108"/>
      <c r="M141" s="108"/>
      <c r="N141" s="108"/>
      <c r="O141" s="108"/>
      <c r="P141" s="108"/>
      <c r="Q141" s="108"/>
      <c r="R141" s="69">
        <f t="shared" ref="R141:W141" si="153">SUBSTITUTE((SUBSTITUTE(AA141, " ", "")), ",", ".")  * 1</f>
        <v>0</v>
      </c>
      <c r="S141" s="69">
        <f t="shared" si="153"/>
        <v>0</v>
      </c>
      <c r="T141" s="69">
        <f t="shared" si="153"/>
        <v>0</v>
      </c>
      <c r="U141" s="69">
        <f t="shared" si="153"/>
        <v>0</v>
      </c>
      <c r="V141" s="69">
        <f t="shared" si="153"/>
        <v>0</v>
      </c>
      <c r="W141" s="69">
        <f t="shared" si="153"/>
        <v>0</v>
      </c>
      <c r="X141" s="76"/>
      <c r="Y141" s="72"/>
      <c r="Z141" s="72"/>
      <c r="AA141" s="73"/>
      <c r="AB141" s="73"/>
      <c r="AC141" s="73"/>
      <c r="AD141" s="73"/>
      <c r="AE141" s="73"/>
      <c r="AF141" s="73"/>
      <c r="AG141" s="74">
        <f>VLOOKUP(A141, 'АСВ'!$A$2:$C$48, 2, False)</f>
        <v>42034</v>
      </c>
      <c r="AH141" s="74">
        <f>VLOOKUP(A141, 'АСВ'!$A$2:$C$48, 3, False)</f>
        <v>43643</v>
      </c>
      <c r="AI141" s="73">
        <f t="shared" si="5"/>
        <v>1</v>
      </c>
    </row>
    <row r="142">
      <c r="A142" s="106" t="s">
        <v>247</v>
      </c>
      <c r="B142" s="107">
        <v>42472.0</v>
      </c>
      <c r="C142" s="106"/>
      <c r="D142" s="108"/>
      <c r="E142" s="109">
        <f t="shared" si="2"/>
        <v>0</v>
      </c>
      <c r="F142" s="108"/>
      <c r="G142" s="108"/>
      <c r="H142" s="108"/>
      <c r="I142" s="108"/>
      <c r="J142" s="84">
        <f t="shared" si="23"/>
        <v>0</v>
      </c>
      <c r="K142" s="108"/>
      <c r="L142" s="108"/>
      <c r="M142" s="108"/>
      <c r="N142" s="108"/>
      <c r="O142" s="108"/>
      <c r="P142" s="108"/>
      <c r="Q142" s="108"/>
      <c r="R142" s="69">
        <f t="shared" ref="R142:W142" si="154">SUBSTITUTE((SUBSTITUTE(AA142, " ", "")), ",", ".")  * 1</f>
        <v>0</v>
      </c>
      <c r="S142" s="69">
        <f t="shared" si="154"/>
        <v>0</v>
      </c>
      <c r="T142" s="69">
        <f t="shared" si="154"/>
        <v>0</v>
      </c>
      <c r="U142" s="69">
        <f t="shared" si="154"/>
        <v>0</v>
      </c>
      <c r="V142" s="69">
        <f t="shared" si="154"/>
        <v>0</v>
      </c>
      <c r="W142" s="69">
        <f t="shared" si="154"/>
        <v>0</v>
      </c>
      <c r="X142" s="76"/>
      <c r="Y142" s="72"/>
      <c r="Z142" s="72"/>
      <c r="AA142" s="73"/>
      <c r="AB142" s="73"/>
      <c r="AC142" s="73"/>
      <c r="AD142" s="73"/>
      <c r="AE142" s="73"/>
      <c r="AF142" s="73"/>
      <c r="AG142" s="74">
        <f>VLOOKUP(A142, 'АСВ'!$A$2:$C$48, 2, False)</f>
        <v>42034</v>
      </c>
      <c r="AH142" s="74">
        <f>VLOOKUP(A142, 'АСВ'!$A$2:$C$48, 3, False)</f>
        <v>43643</v>
      </c>
      <c r="AI142" s="73">
        <f t="shared" si="5"/>
        <v>1</v>
      </c>
    </row>
    <row r="143">
      <c r="A143" s="106" t="s">
        <v>247</v>
      </c>
      <c r="B143" s="107">
        <v>41984.0</v>
      </c>
      <c r="C143" s="106"/>
      <c r="D143" s="108"/>
      <c r="E143" s="109">
        <f t="shared" si="2"/>
        <v>0</v>
      </c>
      <c r="F143" s="108"/>
      <c r="G143" s="108"/>
      <c r="H143" s="108"/>
      <c r="I143" s="108"/>
      <c r="J143" s="84">
        <f t="shared" si="23"/>
        <v>0</v>
      </c>
      <c r="K143" s="108"/>
      <c r="L143" s="108"/>
      <c r="M143" s="108"/>
      <c r="N143" s="108"/>
      <c r="O143" s="108"/>
      <c r="P143" s="108"/>
      <c r="Q143" s="108"/>
      <c r="R143" s="69">
        <f t="shared" ref="R143:W143" si="155">SUBSTITUTE((SUBSTITUTE(AA143, " ", "")), ",", ".")  * 1</f>
        <v>0</v>
      </c>
      <c r="S143" s="69">
        <f t="shared" si="155"/>
        <v>0</v>
      </c>
      <c r="T143" s="69">
        <f t="shared" si="155"/>
        <v>0</v>
      </c>
      <c r="U143" s="69">
        <f t="shared" si="155"/>
        <v>0</v>
      </c>
      <c r="V143" s="69">
        <f t="shared" si="155"/>
        <v>0</v>
      </c>
      <c r="W143" s="69">
        <f t="shared" si="155"/>
        <v>0</v>
      </c>
      <c r="X143" s="76"/>
      <c r="Y143" s="72"/>
      <c r="Z143" s="72"/>
      <c r="AA143" s="73"/>
      <c r="AB143" s="73"/>
      <c r="AC143" s="73"/>
      <c r="AD143" s="73"/>
      <c r="AE143" s="73"/>
      <c r="AF143" s="73"/>
      <c r="AG143" s="74">
        <f>VLOOKUP(A143, 'АСВ'!$A$2:$C$48, 2, False)</f>
        <v>42034</v>
      </c>
      <c r="AH143" s="74">
        <f>VLOOKUP(A143, 'АСВ'!$A$2:$C$48, 3, False)</f>
        <v>43643</v>
      </c>
      <c r="AI143" s="73">
        <f t="shared" si="5"/>
        <v>0</v>
      </c>
    </row>
    <row r="144">
      <c r="A144" s="106" t="s">
        <v>247</v>
      </c>
      <c r="B144" s="107">
        <v>41586.0</v>
      </c>
      <c r="C144" s="106"/>
      <c r="D144" s="108"/>
      <c r="E144" s="109">
        <f t="shared" si="2"/>
        <v>0</v>
      </c>
      <c r="F144" s="108"/>
      <c r="G144" s="108"/>
      <c r="H144" s="108"/>
      <c r="I144" s="108"/>
      <c r="J144" s="84">
        <f t="shared" si="23"/>
        <v>0</v>
      </c>
      <c r="K144" s="108"/>
      <c r="L144" s="108"/>
      <c r="M144" s="108"/>
      <c r="N144" s="108"/>
      <c r="O144" s="108"/>
      <c r="P144" s="108"/>
      <c r="Q144" s="108"/>
      <c r="R144" s="69">
        <f t="shared" ref="R144:W144" si="156">SUBSTITUTE((SUBSTITUTE(AA144, " ", "")), ",", ".")  * 1</f>
        <v>0</v>
      </c>
      <c r="S144" s="69">
        <f t="shared" si="156"/>
        <v>0</v>
      </c>
      <c r="T144" s="69">
        <f t="shared" si="156"/>
        <v>0</v>
      </c>
      <c r="U144" s="69">
        <f t="shared" si="156"/>
        <v>0</v>
      </c>
      <c r="V144" s="69">
        <f t="shared" si="156"/>
        <v>0</v>
      </c>
      <c r="W144" s="69">
        <f t="shared" si="156"/>
        <v>0</v>
      </c>
      <c r="X144" s="76"/>
      <c r="Y144" s="72"/>
      <c r="Z144" s="72"/>
      <c r="AA144" s="73"/>
      <c r="AB144" s="73"/>
      <c r="AC144" s="73"/>
      <c r="AD144" s="73"/>
      <c r="AE144" s="73"/>
      <c r="AF144" s="73"/>
      <c r="AG144" s="74">
        <f>VLOOKUP(A144, 'АСВ'!$A$2:$C$48, 2, False)</f>
        <v>42034</v>
      </c>
      <c r="AH144" s="74">
        <f>VLOOKUP(A144, 'АСВ'!$A$2:$C$48, 3, False)</f>
        <v>43643</v>
      </c>
      <c r="AI144" s="73">
        <f t="shared" si="5"/>
        <v>0</v>
      </c>
    </row>
    <row r="145">
      <c r="A145" s="106" t="s">
        <v>247</v>
      </c>
      <c r="B145" s="107">
        <v>41180.0</v>
      </c>
      <c r="C145" s="106"/>
      <c r="D145" s="108"/>
      <c r="E145" s="109">
        <f t="shared" si="2"/>
        <v>0</v>
      </c>
      <c r="F145" s="108"/>
      <c r="G145" s="108"/>
      <c r="H145" s="108"/>
      <c r="I145" s="108"/>
      <c r="J145" s="84">
        <f t="shared" si="23"/>
        <v>0</v>
      </c>
      <c r="K145" s="108"/>
      <c r="L145" s="108"/>
      <c r="M145" s="108"/>
      <c r="N145" s="108"/>
      <c r="O145" s="108"/>
      <c r="P145" s="108"/>
      <c r="Q145" s="108"/>
      <c r="R145" s="69">
        <f t="shared" ref="R145:W145" si="157">SUBSTITUTE((SUBSTITUTE(AA145, " ", "")), ",", ".")  * 1</f>
        <v>0</v>
      </c>
      <c r="S145" s="69">
        <f t="shared" si="157"/>
        <v>0</v>
      </c>
      <c r="T145" s="69">
        <f t="shared" si="157"/>
        <v>0</v>
      </c>
      <c r="U145" s="69">
        <f t="shared" si="157"/>
        <v>0</v>
      </c>
      <c r="V145" s="69">
        <f t="shared" si="157"/>
        <v>0</v>
      </c>
      <c r="W145" s="69">
        <f t="shared" si="157"/>
        <v>0</v>
      </c>
      <c r="X145" s="76"/>
      <c r="Y145" s="72"/>
      <c r="Z145" s="72"/>
      <c r="AA145" s="73"/>
      <c r="AB145" s="73"/>
      <c r="AC145" s="73"/>
      <c r="AD145" s="73"/>
      <c r="AE145" s="73"/>
      <c r="AF145" s="73"/>
      <c r="AG145" s="74">
        <f>VLOOKUP(A145, 'АСВ'!$A$2:$C$48, 2, False)</f>
        <v>42034</v>
      </c>
      <c r="AH145" s="74">
        <f>VLOOKUP(A145, 'АСВ'!$A$2:$C$48, 3, False)</f>
        <v>43643</v>
      </c>
      <c r="AI145" s="73">
        <f t="shared" si="5"/>
        <v>0</v>
      </c>
    </row>
    <row r="146">
      <c r="A146" s="106" t="s">
        <v>247</v>
      </c>
      <c r="B146" s="107">
        <v>40843.0</v>
      </c>
      <c r="C146" s="106"/>
      <c r="D146" s="108"/>
      <c r="E146" s="109">
        <f t="shared" si="2"/>
        <v>0</v>
      </c>
      <c r="F146" s="108"/>
      <c r="G146" s="108"/>
      <c r="H146" s="108"/>
      <c r="I146" s="108"/>
      <c r="J146" s="84">
        <f t="shared" si="23"/>
        <v>0</v>
      </c>
      <c r="K146" s="108"/>
      <c r="L146" s="108"/>
      <c r="M146" s="108"/>
      <c r="N146" s="108"/>
      <c r="O146" s="108"/>
      <c r="P146" s="108"/>
      <c r="Q146" s="108"/>
      <c r="R146" s="69">
        <f t="shared" ref="R146:W146" si="158">SUBSTITUTE((SUBSTITUTE(AA146, " ", "")), ",", ".")  * 1</f>
        <v>0</v>
      </c>
      <c r="S146" s="69">
        <f t="shared" si="158"/>
        <v>0</v>
      </c>
      <c r="T146" s="69">
        <f t="shared" si="158"/>
        <v>0</v>
      </c>
      <c r="U146" s="69">
        <f t="shared" si="158"/>
        <v>0</v>
      </c>
      <c r="V146" s="69">
        <f t="shared" si="158"/>
        <v>0</v>
      </c>
      <c r="W146" s="69">
        <f t="shared" si="158"/>
        <v>0</v>
      </c>
      <c r="X146" s="76"/>
      <c r="Y146" s="72"/>
      <c r="Z146" s="72"/>
      <c r="AA146" s="73"/>
      <c r="AB146" s="73"/>
      <c r="AC146" s="73"/>
      <c r="AD146" s="73"/>
      <c r="AE146" s="73"/>
      <c r="AF146" s="73"/>
      <c r="AG146" s="74">
        <f>VLOOKUP(A146, 'АСВ'!$A$2:$C$48, 2, False)</f>
        <v>42034</v>
      </c>
      <c r="AH146" s="74">
        <f>VLOOKUP(A146, 'АСВ'!$A$2:$C$48, 3, False)</f>
        <v>43643</v>
      </c>
      <c r="AI146" s="73">
        <f t="shared" si="5"/>
        <v>0</v>
      </c>
    </row>
    <row r="147">
      <c r="A147" s="106" t="s">
        <v>247</v>
      </c>
      <c r="B147" s="107">
        <v>40834.0</v>
      </c>
      <c r="C147" s="106"/>
      <c r="D147" s="108"/>
      <c r="E147" s="109">
        <f t="shared" si="2"/>
        <v>0</v>
      </c>
      <c r="F147" s="108"/>
      <c r="G147" s="108"/>
      <c r="H147" s="108"/>
      <c r="I147" s="108"/>
      <c r="J147" s="84">
        <f t="shared" si="23"/>
        <v>0</v>
      </c>
      <c r="K147" s="108"/>
      <c r="L147" s="108"/>
      <c r="M147" s="108"/>
      <c r="N147" s="108"/>
      <c r="O147" s="108"/>
      <c r="P147" s="108"/>
      <c r="Q147" s="108"/>
      <c r="R147" s="69">
        <f t="shared" ref="R147:W147" si="159">SUBSTITUTE((SUBSTITUTE(AA147, " ", "")), ",", ".")  * 1</f>
        <v>0</v>
      </c>
      <c r="S147" s="69">
        <f t="shared" si="159"/>
        <v>0</v>
      </c>
      <c r="T147" s="69">
        <f t="shared" si="159"/>
        <v>0</v>
      </c>
      <c r="U147" s="69">
        <f t="shared" si="159"/>
        <v>0</v>
      </c>
      <c r="V147" s="69">
        <f t="shared" si="159"/>
        <v>0</v>
      </c>
      <c r="W147" s="69">
        <f t="shared" si="159"/>
        <v>0</v>
      </c>
      <c r="X147" s="76"/>
      <c r="Y147" s="72"/>
      <c r="Z147" s="72"/>
      <c r="AA147" s="73"/>
      <c r="AB147" s="73"/>
      <c r="AC147" s="73"/>
      <c r="AD147" s="73"/>
      <c r="AE147" s="73"/>
      <c r="AF147" s="73"/>
      <c r="AG147" s="74">
        <f>VLOOKUP(A147, 'АСВ'!$A$2:$C$48, 2, False)</f>
        <v>42034</v>
      </c>
      <c r="AH147" s="74">
        <f>VLOOKUP(A147, 'АСВ'!$A$2:$C$48, 3, False)</f>
        <v>43643</v>
      </c>
      <c r="AI147" s="73">
        <f t="shared" si="5"/>
        <v>0</v>
      </c>
    </row>
    <row r="148">
      <c r="A148" s="106" t="s">
        <v>247</v>
      </c>
      <c r="B148" s="107">
        <v>40731.0</v>
      </c>
      <c r="C148" s="106"/>
      <c r="D148" s="108"/>
      <c r="E148" s="109">
        <f t="shared" si="2"/>
        <v>0</v>
      </c>
      <c r="F148" s="108"/>
      <c r="G148" s="108"/>
      <c r="H148" s="108"/>
      <c r="I148" s="108"/>
      <c r="J148" s="84">
        <f t="shared" si="23"/>
        <v>0</v>
      </c>
      <c r="K148" s="108"/>
      <c r="L148" s="108"/>
      <c r="M148" s="108"/>
      <c r="N148" s="108"/>
      <c r="O148" s="108"/>
      <c r="P148" s="108"/>
      <c r="Q148" s="108"/>
      <c r="R148" s="69">
        <f t="shared" ref="R148:W148" si="160">SUBSTITUTE((SUBSTITUTE(AA148, " ", "")), ",", ".")  * 1</f>
        <v>0</v>
      </c>
      <c r="S148" s="69">
        <f t="shared" si="160"/>
        <v>0</v>
      </c>
      <c r="T148" s="69">
        <f t="shared" si="160"/>
        <v>0</v>
      </c>
      <c r="U148" s="69">
        <f t="shared" si="160"/>
        <v>0</v>
      </c>
      <c r="V148" s="69">
        <f t="shared" si="160"/>
        <v>0</v>
      </c>
      <c r="W148" s="69">
        <f t="shared" si="160"/>
        <v>0</v>
      </c>
      <c r="X148" s="76"/>
      <c r="Y148" s="72"/>
      <c r="Z148" s="72"/>
      <c r="AA148" s="73"/>
      <c r="AB148" s="73"/>
      <c r="AC148" s="73"/>
      <c r="AD148" s="73"/>
      <c r="AE148" s="73"/>
      <c r="AF148" s="73"/>
      <c r="AG148" s="74">
        <f>VLOOKUP(A148, 'АСВ'!$A$2:$C$48, 2, False)</f>
        <v>42034</v>
      </c>
      <c r="AH148" s="74">
        <f>VLOOKUP(A148, 'АСВ'!$A$2:$C$48, 3, False)</f>
        <v>43643</v>
      </c>
      <c r="AI148" s="73">
        <f t="shared" si="5"/>
        <v>0</v>
      </c>
    </row>
    <row r="149">
      <c r="A149" s="106" t="s">
        <v>247</v>
      </c>
      <c r="B149" s="107">
        <v>40246.0</v>
      </c>
      <c r="C149" s="106"/>
      <c r="D149" s="108"/>
      <c r="E149" s="109">
        <f t="shared" si="2"/>
        <v>0</v>
      </c>
      <c r="F149" s="108"/>
      <c r="G149" s="108"/>
      <c r="H149" s="108"/>
      <c r="I149" s="108"/>
      <c r="J149" s="84">
        <f t="shared" si="23"/>
        <v>0</v>
      </c>
      <c r="K149" s="108"/>
      <c r="L149" s="108"/>
      <c r="M149" s="108"/>
      <c r="N149" s="108"/>
      <c r="O149" s="108"/>
      <c r="P149" s="108"/>
      <c r="Q149" s="108"/>
      <c r="R149" s="69">
        <f t="shared" ref="R149:W149" si="161">SUBSTITUTE((SUBSTITUTE(AA149, " ", "")), ",", ".")  * 1</f>
        <v>0</v>
      </c>
      <c r="S149" s="69">
        <f t="shared" si="161"/>
        <v>0</v>
      </c>
      <c r="T149" s="69">
        <f t="shared" si="161"/>
        <v>0</v>
      </c>
      <c r="U149" s="69">
        <f t="shared" si="161"/>
        <v>0</v>
      </c>
      <c r="V149" s="69">
        <f t="shared" si="161"/>
        <v>0</v>
      </c>
      <c r="W149" s="69">
        <f t="shared" si="161"/>
        <v>0</v>
      </c>
      <c r="X149" s="76"/>
      <c r="Y149" s="72"/>
      <c r="Z149" s="72"/>
      <c r="AA149" s="73"/>
      <c r="AB149" s="73"/>
      <c r="AC149" s="73"/>
      <c r="AD149" s="73"/>
      <c r="AE149" s="73"/>
      <c r="AF149" s="73"/>
      <c r="AG149" s="74">
        <f>VLOOKUP(A149, 'АСВ'!$A$2:$C$48, 2, False)</f>
        <v>42034</v>
      </c>
      <c r="AH149" s="74">
        <f>VLOOKUP(A149, 'АСВ'!$A$2:$C$48, 3, False)</f>
        <v>43643</v>
      </c>
      <c r="AI149" s="73">
        <f t="shared" si="5"/>
        <v>0</v>
      </c>
    </row>
    <row r="150">
      <c r="A150" s="106" t="s">
        <v>247</v>
      </c>
      <c r="B150" s="107">
        <v>39768.0</v>
      </c>
      <c r="C150" s="106"/>
      <c r="D150" s="108"/>
      <c r="E150" s="109">
        <f t="shared" si="2"/>
        <v>0</v>
      </c>
      <c r="F150" s="108"/>
      <c r="G150" s="108"/>
      <c r="H150" s="108"/>
      <c r="I150" s="108"/>
      <c r="J150" s="84">
        <f t="shared" si="23"/>
        <v>0</v>
      </c>
      <c r="K150" s="108"/>
      <c r="L150" s="108"/>
      <c r="M150" s="108"/>
      <c r="N150" s="108"/>
      <c r="O150" s="108"/>
      <c r="P150" s="108"/>
      <c r="Q150" s="108"/>
      <c r="R150" s="69">
        <f t="shared" ref="R150:W150" si="162">SUBSTITUTE((SUBSTITUTE(AA150, " ", "")), ",", ".")  * 1</f>
        <v>0</v>
      </c>
      <c r="S150" s="69">
        <f t="shared" si="162"/>
        <v>0</v>
      </c>
      <c r="T150" s="69">
        <f t="shared" si="162"/>
        <v>0</v>
      </c>
      <c r="U150" s="69">
        <f t="shared" si="162"/>
        <v>0</v>
      </c>
      <c r="V150" s="69">
        <f t="shared" si="162"/>
        <v>0</v>
      </c>
      <c r="W150" s="69">
        <f t="shared" si="162"/>
        <v>0</v>
      </c>
      <c r="X150" s="76"/>
      <c r="Y150" s="72"/>
      <c r="Z150" s="72"/>
      <c r="AA150" s="73"/>
      <c r="AB150" s="73"/>
      <c r="AC150" s="73"/>
      <c r="AD150" s="73"/>
      <c r="AE150" s="73"/>
      <c r="AF150" s="73"/>
      <c r="AG150" s="74">
        <f>VLOOKUP(A150, 'АСВ'!$A$2:$C$48, 2, False)</f>
        <v>42034</v>
      </c>
      <c r="AH150" s="74">
        <f>VLOOKUP(A150, 'АСВ'!$A$2:$C$48, 3, False)</f>
        <v>43643</v>
      </c>
      <c r="AI150" s="73">
        <f t="shared" si="5"/>
        <v>0</v>
      </c>
    </row>
    <row r="151">
      <c r="A151" s="106" t="s">
        <v>248</v>
      </c>
      <c r="B151" s="107">
        <v>40329.0</v>
      </c>
      <c r="C151" s="106"/>
      <c r="D151" s="108"/>
      <c r="E151" s="109">
        <f t="shared" si="2"/>
        <v>0</v>
      </c>
      <c r="F151" s="108"/>
      <c r="G151" s="108"/>
      <c r="H151" s="108"/>
      <c r="I151" s="108"/>
      <c r="J151" s="84">
        <f t="shared" si="23"/>
        <v>0</v>
      </c>
      <c r="K151" s="108"/>
      <c r="L151" s="108"/>
      <c r="M151" s="108"/>
      <c r="N151" s="108"/>
      <c r="O151" s="108"/>
      <c r="P151" s="108"/>
      <c r="Q151" s="108"/>
      <c r="R151" s="69">
        <f t="shared" ref="R151:W151" si="163">SUBSTITUTE((SUBSTITUTE(AA151, " ", "")), ",", ".")  * 1</f>
        <v>0</v>
      </c>
      <c r="S151" s="69">
        <f t="shared" si="163"/>
        <v>0</v>
      </c>
      <c r="T151" s="69">
        <f t="shared" si="163"/>
        <v>0</v>
      </c>
      <c r="U151" s="69">
        <f t="shared" si="163"/>
        <v>0</v>
      </c>
      <c r="V151" s="69">
        <f t="shared" si="163"/>
        <v>0</v>
      </c>
      <c r="W151" s="69">
        <f t="shared" si="163"/>
        <v>0</v>
      </c>
      <c r="X151" s="76"/>
      <c r="Y151" s="72"/>
      <c r="Z151" s="72"/>
      <c r="AA151" s="73"/>
      <c r="AB151" s="73"/>
      <c r="AC151" s="73"/>
      <c r="AD151" s="73"/>
      <c r="AE151" s="73"/>
      <c r="AF151" s="73"/>
      <c r="AG151" s="73" t="str">
        <f>VLOOKUP(A151, 'АСВ'!$A$2:$C$48, 2, False)</f>
        <v>#N/A</v>
      </c>
      <c r="AH151" s="73" t="str">
        <f>VLOOKUP(A151, 'АСВ'!$A$2:$C$48, 3, False)</f>
        <v>#N/A</v>
      </c>
      <c r="AI151" s="73" t="str">
        <f t="shared" si="5"/>
        <v>#N/A</v>
      </c>
    </row>
    <row r="152">
      <c r="A152" s="106" t="s">
        <v>248</v>
      </c>
      <c r="B152" s="107">
        <v>39768.0</v>
      </c>
      <c r="C152" s="106"/>
      <c r="D152" s="108"/>
      <c r="E152" s="109">
        <f t="shared" si="2"/>
        <v>0</v>
      </c>
      <c r="F152" s="108"/>
      <c r="G152" s="108"/>
      <c r="H152" s="108"/>
      <c r="I152" s="108"/>
      <c r="J152" s="84">
        <f t="shared" si="23"/>
        <v>0</v>
      </c>
      <c r="K152" s="108"/>
      <c r="L152" s="108"/>
      <c r="M152" s="108"/>
      <c r="N152" s="108"/>
      <c r="O152" s="108"/>
      <c r="P152" s="108"/>
      <c r="Q152" s="108"/>
      <c r="R152" s="69">
        <f t="shared" ref="R152:W152" si="164">SUBSTITUTE((SUBSTITUTE(AA152, " ", "")), ",", ".")  * 1</f>
        <v>0</v>
      </c>
      <c r="S152" s="69">
        <f t="shared" si="164"/>
        <v>0</v>
      </c>
      <c r="T152" s="69">
        <f t="shared" si="164"/>
        <v>0</v>
      </c>
      <c r="U152" s="69">
        <f t="shared" si="164"/>
        <v>0</v>
      </c>
      <c r="V152" s="69">
        <f t="shared" si="164"/>
        <v>0</v>
      </c>
      <c r="W152" s="69">
        <f t="shared" si="164"/>
        <v>0</v>
      </c>
      <c r="X152" s="76"/>
      <c r="Y152" s="72"/>
      <c r="Z152" s="72"/>
      <c r="AA152" s="73"/>
      <c r="AB152" s="73"/>
      <c r="AC152" s="73"/>
      <c r="AD152" s="73"/>
      <c r="AE152" s="73"/>
      <c r="AF152" s="73"/>
      <c r="AG152" s="73" t="str">
        <f>VLOOKUP(A152, 'АСВ'!$A$2:$C$48, 2, False)</f>
        <v>#N/A</v>
      </c>
      <c r="AH152" s="73" t="str">
        <f>VLOOKUP(A152, 'АСВ'!$A$2:$C$48, 3, False)</f>
        <v>#N/A</v>
      </c>
      <c r="AI152" s="73" t="str">
        <f t="shared" si="5"/>
        <v>#N/A</v>
      </c>
    </row>
    <row r="153">
      <c r="A153" s="39" t="s">
        <v>149</v>
      </c>
      <c r="B153" s="65">
        <v>42934.0</v>
      </c>
      <c r="C153" s="39"/>
      <c r="D153" s="60">
        <v>55364.0</v>
      </c>
      <c r="E153" s="67">
        <f t="shared" si="2"/>
        <v>5780882</v>
      </c>
      <c r="F153" s="60">
        <v>5956636.0</v>
      </c>
      <c r="G153" s="83" t="s">
        <v>652</v>
      </c>
      <c r="H153" s="83">
        <v>631.0</v>
      </c>
      <c r="I153" s="82" t="s">
        <v>653</v>
      </c>
      <c r="J153" s="84">
        <f t="shared" si="23"/>
        <v>5378672</v>
      </c>
      <c r="K153" s="82" t="s">
        <v>654</v>
      </c>
      <c r="L153" s="83" t="s">
        <v>655</v>
      </c>
      <c r="M153" s="60" t="s">
        <v>656</v>
      </c>
      <c r="N153" s="83" t="s">
        <v>657</v>
      </c>
      <c r="O153" s="83" t="s">
        <v>658</v>
      </c>
      <c r="P153" s="83" t="s">
        <v>659</v>
      </c>
      <c r="Q153" s="83" t="s">
        <v>660</v>
      </c>
      <c r="R153" s="69">
        <f t="shared" ref="R153:W153" si="165">SUBSTITUTE((SUBSTITUTE(AA153, " ", "")), ",", ".")  * 1</f>
        <v>4729314</v>
      </c>
      <c r="S153" s="69">
        <f t="shared" si="165"/>
        <v>0</v>
      </c>
      <c r="T153" s="69">
        <f t="shared" si="165"/>
        <v>0</v>
      </c>
      <c r="U153" s="69">
        <f t="shared" si="165"/>
        <v>0</v>
      </c>
      <c r="V153" s="69">
        <f t="shared" si="165"/>
        <v>0</v>
      </c>
      <c r="W153" s="69">
        <f t="shared" si="165"/>
        <v>0</v>
      </c>
      <c r="X153" s="90" t="s">
        <v>661</v>
      </c>
      <c r="Y153" s="72"/>
      <c r="Z153" s="72"/>
      <c r="AA153" s="85" t="s">
        <v>662</v>
      </c>
      <c r="AB153" s="73"/>
      <c r="AC153" s="73"/>
      <c r="AD153" s="73"/>
      <c r="AE153" s="73"/>
      <c r="AF153" s="73"/>
      <c r="AG153" s="74">
        <f>VLOOKUP(A153, 'АСВ'!$A$2:$C$48, 2, False)</f>
        <v>42538</v>
      </c>
      <c r="AH153" s="75">
        <f>VLOOKUP(A153, 'АСВ'!$A$2:$C$48, 3, False)</f>
        <v>69931</v>
      </c>
      <c r="AI153" s="73">
        <f t="shared" si="5"/>
        <v>1</v>
      </c>
    </row>
    <row r="154">
      <c r="A154" s="39" t="s">
        <v>149</v>
      </c>
      <c r="B154" s="65">
        <v>42934.0</v>
      </c>
      <c r="C154" s="39"/>
      <c r="D154" s="60">
        <v>0.0</v>
      </c>
      <c r="E154" s="67">
        <f t="shared" si="2"/>
        <v>0</v>
      </c>
      <c r="F154" s="60">
        <v>0.0</v>
      </c>
      <c r="G154" s="60">
        <v>0.0</v>
      </c>
      <c r="H154" s="60">
        <v>0.0</v>
      </c>
      <c r="I154" s="60">
        <v>0.0</v>
      </c>
      <c r="J154" s="84">
        <f t="shared" si="23"/>
        <v>0</v>
      </c>
      <c r="K154" s="60">
        <v>0.0</v>
      </c>
      <c r="L154" s="60">
        <v>0.0</v>
      </c>
      <c r="M154" s="60">
        <v>0.0</v>
      </c>
      <c r="N154" s="60">
        <v>0.0</v>
      </c>
      <c r="O154" s="60">
        <v>0.0</v>
      </c>
      <c r="P154" s="60">
        <v>0.0</v>
      </c>
      <c r="Q154" s="60">
        <v>0.0</v>
      </c>
      <c r="R154" s="69">
        <f t="shared" ref="R154:W154" si="166">SUBSTITUTE((SUBSTITUTE(AA154, " ", "")), ",", ".")  * 1</f>
        <v>0</v>
      </c>
      <c r="S154" s="69">
        <f t="shared" si="166"/>
        <v>0</v>
      </c>
      <c r="T154" s="69">
        <f t="shared" si="166"/>
        <v>0</v>
      </c>
      <c r="U154" s="69">
        <f t="shared" si="166"/>
        <v>0</v>
      </c>
      <c r="V154" s="69">
        <f t="shared" si="166"/>
        <v>0</v>
      </c>
      <c r="W154" s="69">
        <f t="shared" si="166"/>
        <v>0</v>
      </c>
      <c r="X154" s="76"/>
      <c r="Y154" s="72"/>
      <c r="Z154" s="72"/>
      <c r="AA154" s="73"/>
      <c r="AB154" s="73"/>
      <c r="AC154" s="73"/>
      <c r="AD154" s="73"/>
      <c r="AE154" s="73"/>
      <c r="AF154" s="73"/>
      <c r="AG154" s="74">
        <f>VLOOKUP(A154, 'АСВ'!$A$2:$C$48, 2, False)</f>
        <v>42538</v>
      </c>
      <c r="AH154" s="75">
        <f>VLOOKUP(A154, 'АСВ'!$A$2:$C$48, 3, False)</f>
        <v>69931</v>
      </c>
      <c r="AI154" s="73">
        <f t="shared" si="5"/>
        <v>1</v>
      </c>
    </row>
    <row r="155">
      <c r="A155" s="39" t="s">
        <v>149</v>
      </c>
      <c r="B155" s="65">
        <v>42607.0</v>
      </c>
      <c r="C155" s="39"/>
      <c r="D155" s="60">
        <v>307309.0</v>
      </c>
      <c r="E155" s="67">
        <f t="shared" si="2"/>
        <v>3412540</v>
      </c>
      <c r="F155" s="60">
        <v>595698.0</v>
      </c>
      <c r="G155" s="60">
        <v>0.0</v>
      </c>
      <c r="H155" s="60">
        <v>66899.0</v>
      </c>
      <c r="I155" s="66">
        <f t="shared" ref="I155:I163" si="168">SUBSTITUTE((SUBSTITUTE(J155, " ", "")), ",", ".") + SUBSTITUTE((SUBSTITUTE(Y155, " ", "")), ",", ".") + SUBSTITUTE((SUBSTITUTE(Z155, " ", "")), ",", ".")</f>
        <v>3654253</v>
      </c>
      <c r="J155" s="84">
        <f t="shared" si="23"/>
        <v>3585299</v>
      </c>
      <c r="K155" s="60">
        <v>270514.0</v>
      </c>
      <c r="L155" s="60">
        <v>239962.0</v>
      </c>
      <c r="M155" s="60">
        <v>0.0</v>
      </c>
      <c r="N155" s="60">
        <v>0.0</v>
      </c>
      <c r="O155" s="60">
        <v>918233.0</v>
      </c>
      <c r="P155" s="60">
        <v>2667066.0</v>
      </c>
      <c r="Q155" s="69"/>
      <c r="R155" s="69">
        <f t="shared" ref="R155:W155" si="167">SUBSTITUTE((SUBSTITUTE(AA155, " ", "")), ",", ".")  * 1</f>
        <v>559423</v>
      </c>
      <c r="S155" s="69">
        <f t="shared" si="167"/>
        <v>2853117</v>
      </c>
      <c r="T155" s="69">
        <f t="shared" si="167"/>
        <v>0</v>
      </c>
      <c r="U155" s="69">
        <f t="shared" si="167"/>
        <v>0</v>
      </c>
      <c r="V155" s="69">
        <f t="shared" si="167"/>
        <v>0</v>
      </c>
      <c r="W155" s="69">
        <f t="shared" si="167"/>
        <v>0</v>
      </c>
      <c r="X155" s="90"/>
      <c r="Y155" s="62">
        <v>68954.0</v>
      </c>
      <c r="Z155" s="72"/>
      <c r="AA155" s="63">
        <v>559423.0</v>
      </c>
      <c r="AB155" s="63">
        <v>2853117.0</v>
      </c>
      <c r="AC155" s="73"/>
      <c r="AD155" s="73"/>
      <c r="AE155" s="73"/>
      <c r="AF155" s="73"/>
      <c r="AG155" s="74">
        <f>VLOOKUP(A155, 'АСВ'!$A$2:$C$48, 2, False)</f>
        <v>42538</v>
      </c>
      <c r="AH155" s="75">
        <f>VLOOKUP(A155, 'АСВ'!$A$2:$C$48, 3, False)</f>
        <v>69931</v>
      </c>
      <c r="AI155" s="73">
        <f t="shared" si="5"/>
        <v>1</v>
      </c>
    </row>
    <row r="156">
      <c r="A156" s="39" t="s">
        <v>149</v>
      </c>
      <c r="B156" s="65">
        <v>42233.0</v>
      </c>
      <c r="C156" s="39"/>
      <c r="D156" s="60">
        <v>2382888.0</v>
      </c>
      <c r="E156" s="67">
        <f t="shared" si="2"/>
        <v>1635580</v>
      </c>
      <c r="F156" s="60">
        <v>4140342.0</v>
      </c>
      <c r="G156" s="60">
        <v>0.0</v>
      </c>
      <c r="H156" s="60">
        <v>2997.0</v>
      </c>
      <c r="I156" s="66">
        <f t="shared" si="168"/>
        <v>3893534</v>
      </c>
      <c r="J156" s="84">
        <f t="shared" si="23"/>
        <v>3887191</v>
      </c>
      <c r="K156" s="60">
        <v>246808.0</v>
      </c>
      <c r="L156" s="60">
        <v>265046.0</v>
      </c>
      <c r="M156" s="60">
        <v>0.0</v>
      </c>
      <c r="N156" s="60">
        <v>0.0</v>
      </c>
      <c r="O156" s="60">
        <v>862759.0</v>
      </c>
      <c r="P156" s="60">
        <v>3024432.0</v>
      </c>
      <c r="Q156" s="69"/>
      <c r="R156" s="69">
        <f t="shared" ref="R156:W156" si="169">SUBSTITUTE((SUBSTITUTE(AA156, " ", "")), ",", ".")  * 1</f>
        <v>321787</v>
      </c>
      <c r="S156" s="69">
        <f t="shared" si="169"/>
        <v>1313793</v>
      </c>
      <c r="T156" s="69">
        <f t="shared" si="169"/>
        <v>0</v>
      </c>
      <c r="U156" s="69">
        <f t="shared" si="169"/>
        <v>0</v>
      </c>
      <c r="V156" s="69">
        <f t="shared" si="169"/>
        <v>0</v>
      </c>
      <c r="W156" s="69">
        <f t="shared" si="169"/>
        <v>0</v>
      </c>
      <c r="X156" s="76"/>
      <c r="Y156" s="62">
        <v>6343.0</v>
      </c>
      <c r="Z156" s="72"/>
      <c r="AA156" s="63">
        <v>321787.0</v>
      </c>
      <c r="AB156" s="63">
        <v>1313793.0</v>
      </c>
      <c r="AC156" s="73"/>
      <c r="AD156" s="73"/>
      <c r="AE156" s="73"/>
      <c r="AF156" s="73"/>
      <c r="AG156" s="74">
        <f>VLOOKUP(A156, 'АСВ'!$A$2:$C$48, 2, False)</f>
        <v>42538</v>
      </c>
      <c r="AH156" s="75">
        <f>VLOOKUP(A156, 'АСВ'!$A$2:$C$48, 3, False)</f>
        <v>69931</v>
      </c>
      <c r="AI156" s="73">
        <f t="shared" si="5"/>
        <v>0</v>
      </c>
    </row>
    <row r="157">
      <c r="A157" s="106" t="s">
        <v>149</v>
      </c>
      <c r="B157" s="107">
        <v>41851.0</v>
      </c>
      <c r="C157" s="106"/>
      <c r="D157" s="108"/>
      <c r="E157" s="109">
        <f t="shared" si="2"/>
        <v>0</v>
      </c>
      <c r="F157" s="108"/>
      <c r="G157" s="108"/>
      <c r="H157" s="108"/>
      <c r="I157" s="110">
        <f t="shared" si="168"/>
        <v>0</v>
      </c>
      <c r="J157" s="84">
        <f t="shared" si="23"/>
        <v>0</v>
      </c>
      <c r="K157" s="108"/>
      <c r="L157" s="108"/>
      <c r="M157" s="108"/>
      <c r="N157" s="108"/>
      <c r="O157" s="108"/>
      <c r="P157" s="108"/>
      <c r="Q157" s="108"/>
      <c r="R157" s="69">
        <f t="shared" ref="R157:W157" si="170">SUBSTITUTE((SUBSTITUTE(AA157, " ", "")), ",", ".")  * 1</f>
        <v>0</v>
      </c>
      <c r="S157" s="69">
        <f t="shared" si="170"/>
        <v>0</v>
      </c>
      <c r="T157" s="69">
        <f t="shared" si="170"/>
        <v>0</v>
      </c>
      <c r="U157" s="69">
        <f t="shared" si="170"/>
        <v>0</v>
      </c>
      <c r="V157" s="69">
        <f t="shared" si="170"/>
        <v>0</v>
      </c>
      <c r="W157" s="69">
        <f t="shared" si="170"/>
        <v>0</v>
      </c>
      <c r="X157" s="76"/>
      <c r="Y157" s="72"/>
      <c r="Z157" s="72"/>
      <c r="AA157" s="73"/>
      <c r="AB157" s="73"/>
      <c r="AC157" s="73"/>
      <c r="AD157" s="73"/>
      <c r="AE157" s="73"/>
      <c r="AF157" s="73"/>
      <c r="AG157" s="74">
        <f>VLOOKUP(A157, 'АСВ'!$A$2:$C$48, 2, False)</f>
        <v>42538</v>
      </c>
      <c r="AH157" s="75">
        <f>VLOOKUP(A157, 'АСВ'!$A$2:$C$48, 3, False)</f>
        <v>69931</v>
      </c>
      <c r="AI157" s="73">
        <f t="shared" si="5"/>
        <v>0</v>
      </c>
    </row>
    <row r="158">
      <c r="A158" s="106" t="s">
        <v>149</v>
      </c>
      <c r="B158" s="107">
        <v>41472.0</v>
      </c>
      <c r="C158" s="106"/>
      <c r="D158" s="108"/>
      <c r="E158" s="109">
        <f t="shared" si="2"/>
        <v>0</v>
      </c>
      <c r="F158" s="108"/>
      <c r="G158" s="108"/>
      <c r="H158" s="108"/>
      <c r="I158" s="110">
        <f t="shared" si="168"/>
        <v>0</v>
      </c>
      <c r="J158" s="84">
        <f t="shared" si="23"/>
        <v>0</v>
      </c>
      <c r="K158" s="108"/>
      <c r="L158" s="108"/>
      <c r="M158" s="108"/>
      <c r="N158" s="108"/>
      <c r="O158" s="108"/>
      <c r="P158" s="108"/>
      <c r="Q158" s="108"/>
      <c r="R158" s="69">
        <f t="shared" ref="R158:W158" si="171">SUBSTITUTE((SUBSTITUTE(AA158, " ", "")), ",", ".")  * 1</f>
        <v>0</v>
      </c>
      <c r="S158" s="69">
        <f t="shared" si="171"/>
        <v>0</v>
      </c>
      <c r="T158" s="69">
        <f t="shared" si="171"/>
        <v>0</v>
      </c>
      <c r="U158" s="69">
        <f t="shared" si="171"/>
        <v>0</v>
      </c>
      <c r="V158" s="69">
        <f t="shared" si="171"/>
        <v>0</v>
      </c>
      <c r="W158" s="69">
        <f t="shared" si="171"/>
        <v>0</v>
      </c>
      <c r="X158" s="76"/>
      <c r="Y158" s="72"/>
      <c r="Z158" s="72"/>
      <c r="AA158" s="73"/>
      <c r="AB158" s="73"/>
      <c r="AC158" s="73"/>
      <c r="AD158" s="73"/>
      <c r="AE158" s="73"/>
      <c r="AF158" s="73"/>
      <c r="AG158" s="74">
        <f>VLOOKUP(A158, 'АСВ'!$A$2:$C$48, 2, False)</f>
        <v>42538</v>
      </c>
      <c r="AH158" s="75">
        <f>VLOOKUP(A158, 'АСВ'!$A$2:$C$48, 3, False)</f>
        <v>69931</v>
      </c>
      <c r="AI158" s="73">
        <f t="shared" si="5"/>
        <v>0</v>
      </c>
    </row>
    <row r="159">
      <c r="A159" s="106" t="s">
        <v>250</v>
      </c>
      <c r="B159" s="107">
        <v>40204.0</v>
      </c>
      <c r="C159" s="106"/>
      <c r="D159" s="108"/>
      <c r="E159" s="109">
        <f t="shared" si="2"/>
        <v>0</v>
      </c>
      <c r="F159" s="108"/>
      <c r="G159" s="108"/>
      <c r="H159" s="108"/>
      <c r="I159" s="110">
        <f t="shared" si="168"/>
        <v>0</v>
      </c>
      <c r="J159" s="84">
        <f t="shared" si="23"/>
        <v>0</v>
      </c>
      <c r="K159" s="108"/>
      <c r="L159" s="108"/>
      <c r="M159" s="108"/>
      <c r="N159" s="108"/>
      <c r="O159" s="108"/>
      <c r="P159" s="108"/>
      <c r="Q159" s="108"/>
      <c r="R159" s="69">
        <f t="shared" ref="R159:W159" si="172">SUBSTITUTE((SUBSTITUTE(AA159, " ", "")), ",", ".")  * 1</f>
        <v>0</v>
      </c>
      <c r="S159" s="69">
        <f t="shared" si="172"/>
        <v>0</v>
      </c>
      <c r="T159" s="69">
        <f t="shared" si="172"/>
        <v>0</v>
      </c>
      <c r="U159" s="69">
        <f t="shared" si="172"/>
        <v>0</v>
      </c>
      <c r="V159" s="69">
        <f t="shared" si="172"/>
        <v>0</v>
      </c>
      <c r="W159" s="69">
        <f t="shared" si="172"/>
        <v>0</v>
      </c>
      <c r="X159" s="76"/>
      <c r="Y159" s="72"/>
      <c r="Z159" s="72"/>
      <c r="AA159" s="73"/>
      <c r="AB159" s="73"/>
      <c r="AC159" s="73"/>
      <c r="AD159" s="73"/>
      <c r="AE159" s="73"/>
      <c r="AF159" s="73"/>
      <c r="AG159" s="73" t="str">
        <f>VLOOKUP(A159, 'АСВ'!$A$2:$C$48, 2, False)</f>
        <v>#N/A</v>
      </c>
      <c r="AH159" s="73" t="str">
        <f>VLOOKUP(A159, 'АСВ'!$A$2:$C$48, 3, False)</f>
        <v>#N/A</v>
      </c>
      <c r="AI159" s="73" t="str">
        <f t="shared" si="5"/>
        <v>#N/A</v>
      </c>
    </row>
    <row r="160">
      <c r="A160" s="106" t="s">
        <v>250</v>
      </c>
      <c r="B160" s="107">
        <v>39768.0</v>
      </c>
      <c r="C160" s="106"/>
      <c r="D160" s="108"/>
      <c r="E160" s="109">
        <f t="shared" si="2"/>
        <v>0</v>
      </c>
      <c r="F160" s="108"/>
      <c r="G160" s="108"/>
      <c r="H160" s="108"/>
      <c r="I160" s="110">
        <f t="shared" si="168"/>
        <v>0</v>
      </c>
      <c r="J160" s="84">
        <f t="shared" si="23"/>
        <v>0</v>
      </c>
      <c r="K160" s="108"/>
      <c r="L160" s="108"/>
      <c r="M160" s="108"/>
      <c r="N160" s="108"/>
      <c r="O160" s="108"/>
      <c r="P160" s="108"/>
      <c r="Q160" s="108"/>
      <c r="R160" s="69">
        <f t="shared" ref="R160:W160" si="173">SUBSTITUTE((SUBSTITUTE(AA160, " ", "")), ",", ".")  * 1</f>
        <v>0</v>
      </c>
      <c r="S160" s="69">
        <f t="shared" si="173"/>
        <v>0</v>
      </c>
      <c r="T160" s="69">
        <f t="shared" si="173"/>
        <v>0</v>
      </c>
      <c r="U160" s="69">
        <f t="shared" si="173"/>
        <v>0</v>
      </c>
      <c r="V160" s="69">
        <f t="shared" si="173"/>
        <v>0</v>
      </c>
      <c r="W160" s="69">
        <f t="shared" si="173"/>
        <v>0</v>
      </c>
      <c r="X160" s="76"/>
      <c r="Y160" s="72"/>
      <c r="Z160" s="72"/>
      <c r="AA160" s="73"/>
      <c r="AB160" s="73"/>
      <c r="AC160" s="73"/>
      <c r="AD160" s="73"/>
      <c r="AE160" s="73"/>
      <c r="AF160" s="73"/>
      <c r="AG160" s="73" t="str">
        <f>VLOOKUP(A160, 'АСВ'!$A$2:$C$48, 2, False)</f>
        <v>#N/A</v>
      </c>
      <c r="AH160" s="73" t="str">
        <f>VLOOKUP(A160, 'АСВ'!$A$2:$C$48, 3, False)</f>
        <v>#N/A</v>
      </c>
      <c r="AI160" s="73" t="str">
        <f t="shared" si="5"/>
        <v>#N/A</v>
      </c>
    </row>
    <row r="161">
      <c r="A161" s="39" t="s">
        <v>152</v>
      </c>
      <c r="B161" s="65">
        <v>40204.0</v>
      </c>
      <c r="C161" s="39"/>
      <c r="D161" s="60">
        <v>45973.0</v>
      </c>
      <c r="E161" s="67">
        <f t="shared" si="2"/>
        <v>382078</v>
      </c>
      <c r="F161" s="60">
        <v>431022.0</v>
      </c>
      <c r="G161" s="60">
        <v>0.0</v>
      </c>
      <c r="H161" s="60">
        <v>309.0</v>
      </c>
      <c r="I161" s="66">
        <f t="shared" si="168"/>
        <v>371310</v>
      </c>
      <c r="J161" s="84">
        <f t="shared" si="23"/>
        <v>371001</v>
      </c>
      <c r="K161" s="60">
        <v>59712.0</v>
      </c>
      <c r="L161" s="60">
        <v>56371.0</v>
      </c>
      <c r="M161" s="60">
        <v>0.0</v>
      </c>
      <c r="N161" s="60">
        <v>0.0</v>
      </c>
      <c r="O161" s="60">
        <v>217611.0</v>
      </c>
      <c r="P161" s="60">
        <v>153390.0</v>
      </c>
      <c r="Q161" s="69"/>
      <c r="R161" s="69">
        <f t="shared" ref="R161:W161" si="174">SUBSTITUTE((SUBSTITUTE(AA161, " ", "")), ",", ".")  * 1</f>
        <v>78039</v>
      </c>
      <c r="S161" s="69">
        <f t="shared" si="174"/>
        <v>304039</v>
      </c>
      <c r="T161" s="69">
        <f t="shared" si="174"/>
        <v>0</v>
      </c>
      <c r="U161" s="69">
        <f t="shared" si="174"/>
        <v>0</v>
      </c>
      <c r="V161" s="69">
        <f t="shared" si="174"/>
        <v>0</v>
      </c>
      <c r="W161" s="69">
        <f t="shared" si="174"/>
        <v>0</v>
      </c>
      <c r="X161" s="76"/>
      <c r="Y161" s="62">
        <v>309.0</v>
      </c>
      <c r="Z161" s="72"/>
      <c r="AA161" s="63">
        <v>78039.0</v>
      </c>
      <c r="AB161" s="63">
        <v>304039.0</v>
      </c>
      <c r="AC161" s="73"/>
      <c r="AD161" s="73"/>
      <c r="AE161" s="73"/>
      <c r="AF161" s="73"/>
      <c r="AG161" s="74">
        <f>VLOOKUP(A161, 'АСВ'!$A$2:$C$48, 2, False)</f>
        <v>42538</v>
      </c>
      <c r="AH161" s="75">
        <f>VLOOKUP(A161, 'АСВ'!$A$2:$C$48, 3, False)</f>
        <v>69931</v>
      </c>
      <c r="AI161" s="73">
        <f t="shared" si="5"/>
        <v>0</v>
      </c>
    </row>
    <row r="162">
      <c r="A162" s="39" t="s">
        <v>152</v>
      </c>
      <c r="B162" s="65">
        <v>39768.0</v>
      </c>
      <c r="C162" s="39"/>
      <c r="D162" s="60">
        <v>659.0</v>
      </c>
      <c r="E162" s="67">
        <f t="shared" si="2"/>
        <v>371075</v>
      </c>
      <c r="F162" s="60">
        <v>372444.0</v>
      </c>
      <c r="G162" s="60">
        <v>0.0</v>
      </c>
      <c r="H162" s="60">
        <v>401.0</v>
      </c>
      <c r="I162" s="66">
        <f t="shared" si="168"/>
        <v>341884</v>
      </c>
      <c r="J162" s="84">
        <f t="shared" si="23"/>
        <v>341483</v>
      </c>
      <c r="K162" s="60">
        <v>30560.0</v>
      </c>
      <c r="L162" s="60">
        <v>10932.0</v>
      </c>
      <c r="M162" s="60">
        <v>0.0</v>
      </c>
      <c r="N162" s="60">
        <v>0.0</v>
      </c>
      <c r="O162" s="60">
        <v>249394.0</v>
      </c>
      <c r="P162" s="60">
        <v>92089.0</v>
      </c>
      <c r="Q162" s="69"/>
      <c r="R162" s="69">
        <f t="shared" ref="R162:W162" si="175">SUBSTITUTE((SUBSTITUTE(AA162, " ", "")), ",", ".")  * 1</f>
        <v>22734</v>
      </c>
      <c r="S162" s="69">
        <f t="shared" si="175"/>
        <v>348341</v>
      </c>
      <c r="T162" s="69">
        <f t="shared" si="175"/>
        <v>0</v>
      </c>
      <c r="U162" s="69">
        <f t="shared" si="175"/>
        <v>0</v>
      </c>
      <c r="V162" s="69">
        <f t="shared" si="175"/>
        <v>0</v>
      </c>
      <c r="W162" s="69">
        <f t="shared" si="175"/>
        <v>0</v>
      </c>
      <c r="X162" s="76"/>
      <c r="Y162" s="62">
        <v>401.0</v>
      </c>
      <c r="Z162" s="72"/>
      <c r="AA162" s="63">
        <v>22734.0</v>
      </c>
      <c r="AB162" s="63">
        <v>348341.0</v>
      </c>
      <c r="AC162" s="73"/>
      <c r="AD162" s="73"/>
      <c r="AE162" s="73"/>
      <c r="AF162" s="73"/>
      <c r="AG162" s="74">
        <f>VLOOKUP(A162, 'АСВ'!$A$2:$C$48, 2, False)</f>
        <v>42538</v>
      </c>
      <c r="AH162" s="75">
        <f>VLOOKUP(A162, 'АСВ'!$A$2:$C$48, 3, False)</f>
        <v>69931</v>
      </c>
      <c r="AI162" s="73">
        <f t="shared" si="5"/>
        <v>0</v>
      </c>
    </row>
    <row r="163">
      <c r="A163" s="106" t="s">
        <v>251</v>
      </c>
      <c r="B163" s="107">
        <v>40204.0</v>
      </c>
      <c r="C163" s="106"/>
      <c r="D163" s="108"/>
      <c r="E163" s="109">
        <f t="shared" si="2"/>
        <v>0</v>
      </c>
      <c r="F163" s="108"/>
      <c r="G163" s="108"/>
      <c r="H163" s="108"/>
      <c r="I163" s="110">
        <f t="shared" si="168"/>
        <v>0</v>
      </c>
      <c r="J163" s="84">
        <f t="shared" si="23"/>
        <v>0</v>
      </c>
      <c r="K163" s="108"/>
      <c r="L163" s="108"/>
      <c r="M163" s="108"/>
      <c r="N163" s="108"/>
      <c r="O163" s="108"/>
      <c r="P163" s="108"/>
      <c r="Q163" s="108"/>
      <c r="R163" s="69">
        <f t="shared" ref="R163:W163" si="176">SUBSTITUTE((SUBSTITUTE(AA163, " ", "")), ",", ".")  * 1</f>
        <v>0</v>
      </c>
      <c r="S163" s="69">
        <f t="shared" si="176"/>
        <v>0</v>
      </c>
      <c r="T163" s="69">
        <f t="shared" si="176"/>
        <v>0</v>
      </c>
      <c r="U163" s="69">
        <f t="shared" si="176"/>
        <v>0</v>
      </c>
      <c r="V163" s="69">
        <f t="shared" si="176"/>
        <v>0</v>
      </c>
      <c r="W163" s="69">
        <f t="shared" si="176"/>
        <v>0</v>
      </c>
      <c r="X163" s="76"/>
      <c r="Y163" s="72"/>
      <c r="Z163" s="72"/>
      <c r="AA163" s="73"/>
      <c r="AB163" s="73"/>
      <c r="AC163" s="73"/>
      <c r="AD163" s="73"/>
      <c r="AE163" s="73"/>
      <c r="AF163" s="73"/>
      <c r="AG163" s="73" t="str">
        <f>VLOOKUP(A163, 'АСВ'!$A$2:$C$48, 2, False)</f>
        <v>#N/A</v>
      </c>
      <c r="AH163" s="73" t="str">
        <f>VLOOKUP(A163, 'АСВ'!$A$2:$C$48, 3, False)</f>
        <v>#N/A</v>
      </c>
      <c r="AI163" s="73" t="str">
        <f t="shared" si="5"/>
        <v>#N/A</v>
      </c>
    </row>
    <row r="164">
      <c r="A164" s="106" t="s">
        <v>251</v>
      </c>
      <c r="B164" s="107">
        <v>39768.0</v>
      </c>
      <c r="C164" s="106"/>
      <c r="D164" s="108"/>
      <c r="E164" s="109">
        <f t="shared" si="2"/>
        <v>0</v>
      </c>
      <c r="F164" s="108"/>
      <c r="G164" s="108"/>
      <c r="H164" s="108"/>
      <c r="I164" s="108"/>
      <c r="J164" s="84">
        <f t="shared" si="23"/>
        <v>0</v>
      </c>
      <c r="K164" s="108"/>
      <c r="L164" s="108"/>
      <c r="M164" s="108"/>
      <c r="N164" s="108"/>
      <c r="O164" s="108"/>
      <c r="P164" s="108"/>
      <c r="Q164" s="108"/>
      <c r="R164" s="69">
        <f t="shared" ref="R164:W164" si="177">SUBSTITUTE((SUBSTITUTE(AA164, " ", "")), ",", ".")  * 1</f>
        <v>0</v>
      </c>
      <c r="S164" s="69">
        <f t="shared" si="177"/>
        <v>0</v>
      </c>
      <c r="T164" s="69">
        <f t="shared" si="177"/>
        <v>0</v>
      </c>
      <c r="U164" s="69">
        <f t="shared" si="177"/>
        <v>0</v>
      </c>
      <c r="V164" s="69">
        <f t="shared" si="177"/>
        <v>0</v>
      </c>
      <c r="W164" s="69">
        <f t="shared" si="177"/>
        <v>0</v>
      </c>
      <c r="X164" s="76"/>
      <c r="Y164" s="72"/>
      <c r="Z164" s="72"/>
      <c r="AA164" s="73"/>
      <c r="AB164" s="73"/>
      <c r="AC164" s="73"/>
      <c r="AD164" s="73"/>
      <c r="AE164" s="73"/>
      <c r="AF164" s="73"/>
      <c r="AG164" s="73" t="str">
        <f>VLOOKUP(A164, 'АСВ'!$A$2:$C$48, 2, False)</f>
        <v>#N/A</v>
      </c>
      <c r="AH164" s="73" t="str">
        <f>VLOOKUP(A164, 'АСВ'!$A$2:$C$48, 3, False)</f>
        <v>#N/A</v>
      </c>
      <c r="AI164" s="73" t="str">
        <f t="shared" si="5"/>
        <v>#N/A</v>
      </c>
    </row>
    <row r="165">
      <c r="A165" s="106" t="s">
        <v>252</v>
      </c>
      <c r="B165" s="107">
        <v>40204.0</v>
      </c>
      <c r="C165" s="106"/>
      <c r="D165" s="108"/>
      <c r="E165" s="109">
        <f t="shared" si="2"/>
        <v>0</v>
      </c>
      <c r="F165" s="108"/>
      <c r="G165" s="108"/>
      <c r="H165" s="108"/>
      <c r="I165" s="108"/>
      <c r="J165" s="84">
        <f t="shared" si="23"/>
        <v>0</v>
      </c>
      <c r="K165" s="108"/>
      <c r="L165" s="108"/>
      <c r="M165" s="108"/>
      <c r="N165" s="108"/>
      <c r="O165" s="108"/>
      <c r="P165" s="108"/>
      <c r="Q165" s="108"/>
      <c r="R165" s="69">
        <f t="shared" ref="R165:W165" si="178">SUBSTITUTE((SUBSTITUTE(AA165, " ", "")), ",", ".")  * 1</f>
        <v>0</v>
      </c>
      <c r="S165" s="69">
        <f t="shared" si="178"/>
        <v>0</v>
      </c>
      <c r="T165" s="69">
        <f t="shared" si="178"/>
        <v>0</v>
      </c>
      <c r="U165" s="69">
        <f t="shared" si="178"/>
        <v>0</v>
      </c>
      <c r="V165" s="69">
        <f t="shared" si="178"/>
        <v>0</v>
      </c>
      <c r="W165" s="69">
        <f t="shared" si="178"/>
        <v>0</v>
      </c>
      <c r="X165" s="76"/>
      <c r="Y165" s="72"/>
      <c r="Z165" s="72"/>
      <c r="AA165" s="73"/>
      <c r="AB165" s="73"/>
      <c r="AC165" s="73"/>
      <c r="AD165" s="73"/>
      <c r="AE165" s="73"/>
      <c r="AF165" s="73"/>
      <c r="AG165" s="73" t="str">
        <f>VLOOKUP(A165, 'АСВ'!$A$2:$C$48, 2, False)</f>
        <v>#N/A</v>
      </c>
      <c r="AH165" s="73" t="str">
        <f>VLOOKUP(A165, 'АСВ'!$A$2:$C$48, 3, False)</f>
        <v>#N/A</v>
      </c>
      <c r="AI165" s="73" t="str">
        <f t="shared" si="5"/>
        <v>#N/A</v>
      </c>
    </row>
    <row r="166">
      <c r="A166" s="106" t="s">
        <v>252</v>
      </c>
      <c r="B166" s="107">
        <v>39768.0</v>
      </c>
      <c r="C166" s="106"/>
      <c r="D166" s="108"/>
      <c r="E166" s="109">
        <f t="shared" si="2"/>
        <v>0</v>
      </c>
      <c r="F166" s="108"/>
      <c r="G166" s="108"/>
      <c r="H166" s="108"/>
      <c r="I166" s="108"/>
      <c r="J166" s="84">
        <f t="shared" si="23"/>
        <v>0</v>
      </c>
      <c r="K166" s="108"/>
      <c r="L166" s="108"/>
      <c r="M166" s="108"/>
      <c r="N166" s="108"/>
      <c r="O166" s="108"/>
      <c r="P166" s="108"/>
      <c r="Q166" s="108"/>
      <c r="R166" s="69">
        <f t="shared" ref="R166:W166" si="179">SUBSTITUTE((SUBSTITUTE(AA166, " ", "")), ",", ".")  * 1</f>
        <v>0</v>
      </c>
      <c r="S166" s="69">
        <f t="shared" si="179"/>
        <v>0</v>
      </c>
      <c r="T166" s="69">
        <f t="shared" si="179"/>
        <v>0</v>
      </c>
      <c r="U166" s="69">
        <f t="shared" si="179"/>
        <v>0</v>
      </c>
      <c r="V166" s="69">
        <f t="shared" si="179"/>
        <v>0</v>
      </c>
      <c r="W166" s="69">
        <f t="shared" si="179"/>
        <v>0</v>
      </c>
      <c r="X166" s="76"/>
      <c r="Y166" s="72"/>
      <c r="Z166" s="72"/>
      <c r="AA166" s="73"/>
      <c r="AB166" s="73"/>
      <c r="AC166" s="73"/>
      <c r="AD166" s="73"/>
      <c r="AE166" s="73"/>
      <c r="AF166" s="73"/>
      <c r="AG166" s="73" t="str">
        <f>VLOOKUP(A166, 'АСВ'!$A$2:$C$48, 2, False)</f>
        <v>#N/A</v>
      </c>
      <c r="AH166" s="73" t="str">
        <f>VLOOKUP(A166, 'АСВ'!$A$2:$C$48, 3, False)</f>
        <v>#N/A</v>
      </c>
      <c r="AI166" s="73" t="str">
        <f t="shared" si="5"/>
        <v>#N/A</v>
      </c>
    </row>
    <row r="167">
      <c r="A167" s="39" t="s">
        <v>153</v>
      </c>
      <c r="B167" s="65">
        <v>43119.0</v>
      </c>
      <c r="C167" s="39"/>
      <c r="D167" s="60">
        <v>115427.0</v>
      </c>
      <c r="E167" s="67">
        <f t="shared" si="2"/>
        <v>77419342</v>
      </c>
      <c r="F167" s="60">
        <v>1.0163829E8</v>
      </c>
      <c r="G167" s="60">
        <v>0.0</v>
      </c>
      <c r="H167" s="60">
        <v>0.0</v>
      </c>
      <c r="I167" s="60">
        <v>9.8849296E7</v>
      </c>
      <c r="J167" s="84">
        <f t="shared" si="23"/>
        <v>98317633</v>
      </c>
      <c r="K167" s="60">
        <v>2788994.0</v>
      </c>
      <c r="L167" s="60">
        <v>496680.0</v>
      </c>
      <c r="M167" s="60">
        <v>2.9171493E7</v>
      </c>
      <c r="N167" s="60">
        <v>1859092.0</v>
      </c>
      <c r="O167" s="60">
        <v>9.8107769E7</v>
      </c>
      <c r="P167" s="60">
        <v>25818.0</v>
      </c>
      <c r="Q167" s="60">
        <v>184046.0</v>
      </c>
      <c r="R167" s="69">
        <f t="shared" ref="R167:W167" si="180">SUBSTITUTE((SUBSTITUTE(AA167, " ", "")), ",", ".")  * 1</f>
        <v>77419342</v>
      </c>
      <c r="S167" s="69">
        <f t="shared" si="180"/>
        <v>0</v>
      </c>
      <c r="T167" s="69">
        <f t="shared" si="180"/>
        <v>0</v>
      </c>
      <c r="U167" s="69">
        <f t="shared" si="180"/>
        <v>0</v>
      </c>
      <c r="V167" s="69">
        <f t="shared" si="180"/>
        <v>0</v>
      </c>
      <c r="W167" s="69">
        <f t="shared" si="180"/>
        <v>0</v>
      </c>
      <c r="X167" s="90">
        <v>0.0</v>
      </c>
      <c r="Y167" s="72"/>
      <c r="Z167" s="72"/>
      <c r="AA167" s="63">
        <v>7.7419342E7</v>
      </c>
      <c r="AB167" s="73"/>
      <c r="AC167" s="73"/>
      <c r="AD167" s="73"/>
      <c r="AE167" s="73"/>
      <c r="AF167" s="73"/>
      <c r="AG167" s="74">
        <f>VLOOKUP(A167, 'АСВ'!$A$2:$C$48, 2, False)</f>
        <v>42034</v>
      </c>
      <c r="AH167" s="74">
        <f>VLOOKUP(A167, 'АСВ'!$A$2:$C$48, 3, False)</f>
        <v>43537</v>
      </c>
      <c r="AI167" s="73">
        <f t="shared" si="5"/>
        <v>1</v>
      </c>
    </row>
    <row r="168">
      <c r="A168" s="39" t="s">
        <v>153</v>
      </c>
      <c r="B168" s="65">
        <v>43119.0</v>
      </c>
      <c r="C168" s="39"/>
      <c r="D168" s="60">
        <v>115427.0</v>
      </c>
      <c r="E168" s="67">
        <f t="shared" si="2"/>
        <v>77419342</v>
      </c>
      <c r="F168" s="60">
        <v>1.0163829E8</v>
      </c>
      <c r="G168" s="60">
        <v>0.0</v>
      </c>
      <c r="H168" s="60">
        <v>0.0</v>
      </c>
      <c r="I168" s="60">
        <v>9.8849296E7</v>
      </c>
      <c r="J168" s="84">
        <f t="shared" si="23"/>
        <v>98317633</v>
      </c>
      <c r="K168" s="60">
        <v>2788994.0</v>
      </c>
      <c r="L168" s="60">
        <v>496680.0</v>
      </c>
      <c r="M168" s="60">
        <v>2.9171493E7</v>
      </c>
      <c r="N168" s="60">
        <v>1859092.0</v>
      </c>
      <c r="O168" s="60">
        <v>9.8107769E7</v>
      </c>
      <c r="P168" s="60">
        <v>25818.0</v>
      </c>
      <c r="Q168" s="60">
        <v>184046.0</v>
      </c>
      <c r="R168" s="69">
        <f t="shared" ref="R168:W168" si="181">SUBSTITUTE((SUBSTITUTE(AA168, " ", "")), ",", ".")  * 1</f>
        <v>77419342</v>
      </c>
      <c r="S168" s="69">
        <f t="shared" si="181"/>
        <v>0</v>
      </c>
      <c r="T168" s="69">
        <f t="shared" si="181"/>
        <v>0</v>
      </c>
      <c r="U168" s="69">
        <f t="shared" si="181"/>
        <v>0</v>
      </c>
      <c r="V168" s="69">
        <f t="shared" si="181"/>
        <v>0</v>
      </c>
      <c r="W168" s="69">
        <f t="shared" si="181"/>
        <v>0</v>
      </c>
      <c r="X168" s="90">
        <v>0.0</v>
      </c>
      <c r="Y168" s="72"/>
      <c r="Z168" s="72"/>
      <c r="AA168" s="63">
        <v>7.7419342E7</v>
      </c>
      <c r="AB168" s="73"/>
      <c r="AC168" s="73"/>
      <c r="AD168" s="73"/>
      <c r="AE168" s="73"/>
      <c r="AF168" s="73"/>
      <c r="AG168" s="74">
        <f>VLOOKUP(A168, 'АСВ'!$A$2:$C$48, 2, False)</f>
        <v>42034</v>
      </c>
      <c r="AH168" s="74">
        <f>VLOOKUP(A168, 'АСВ'!$A$2:$C$48, 3, False)</f>
        <v>43537</v>
      </c>
      <c r="AI168" s="73">
        <f t="shared" si="5"/>
        <v>1</v>
      </c>
    </row>
    <row r="169">
      <c r="A169" s="106" t="s">
        <v>153</v>
      </c>
      <c r="B169" s="107">
        <v>43000.0</v>
      </c>
      <c r="C169" s="106"/>
      <c r="D169" s="111"/>
      <c r="E169" s="109">
        <f t="shared" si="2"/>
        <v>0</v>
      </c>
      <c r="F169" s="111"/>
      <c r="G169" s="111"/>
      <c r="H169" s="111"/>
      <c r="I169" s="111"/>
      <c r="J169" s="84">
        <f t="shared" si="23"/>
        <v>0</v>
      </c>
      <c r="K169" s="111"/>
      <c r="L169" s="111"/>
      <c r="M169" s="111"/>
      <c r="N169" s="111"/>
      <c r="O169" s="111"/>
      <c r="P169" s="111"/>
      <c r="Q169" s="111"/>
      <c r="R169" s="69">
        <f t="shared" ref="R169:W169" si="182">SUBSTITUTE((SUBSTITUTE(AA169, " ", "")), ",", ".")  * 1</f>
        <v>0</v>
      </c>
      <c r="S169" s="69">
        <f t="shared" si="182"/>
        <v>0</v>
      </c>
      <c r="T169" s="69">
        <f t="shared" si="182"/>
        <v>0</v>
      </c>
      <c r="U169" s="69">
        <f t="shared" si="182"/>
        <v>0</v>
      </c>
      <c r="V169" s="69">
        <f t="shared" si="182"/>
        <v>0</v>
      </c>
      <c r="W169" s="69">
        <f t="shared" si="182"/>
        <v>0</v>
      </c>
      <c r="X169" s="90"/>
      <c r="Y169" s="72"/>
      <c r="Z169" s="72"/>
      <c r="AA169" s="63"/>
      <c r="AB169" s="73"/>
      <c r="AC169" s="73"/>
      <c r="AD169" s="73"/>
      <c r="AE169" s="73"/>
      <c r="AF169" s="73"/>
      <c r="AG169" s="74">
        <f>VLOOKUP(A169, 'АСВ'!$A$2:$C$48, 2, False)</f>
        <v>42034</v>
      </c>
      <c r="AH169" s="74">
        <f>VLOOKUP(A169, 'АСВ'!$A$2:$C$48, 3, False)</f>
        <v>43537</v>
      </c>
      <c r="AI169" s="73">
        <f t="shared" si="5"/>
        <v>1</v>
      </c>
    </row>
    <row r="170">
      <c r="A170" s="106" t="s">
        <v>153</v>
      </c>
      <c r="B170" s="107">
        <v>42949.0</v>
      </c>
      <c r="C170" s="106"/>
      <c r="D170" s="111"/>
      <c r="E170" s="109">
        <f t="shared" si="2"/>
        <v>0</v>
      </c>
      <c r="F170" s="111"/>
      <c r="G170" s="111"/>
      <c r="H170" s="111"/>
      <c r="I170" s="111"/>
      <c r="J170" s="84">
        <f t="shared" si="23"/>
        <v>0</v>
      </c>
      <c r="K170" s="111"/>
      <c r="L170" s="111"/>
      <c r="M170" s="111"/>
      <c r="N170" s="111"/>
      <c r="O170" s="111"/>
      <c r="P170" s="111"/>
      <c r="Q170" s="111"/>
      <c r="R170" s="69">
        <f t="shared" ref="R170:W170" si="183">SUBSTITUTE((SUBSTITUTE(AA170, " ", "")), ",", ".")  * 1</f>
        <v>0</v>
      </c>
      <c r="S170" s="69">
        <f t="shared" si="183"/>
        <v>0</v>
      </c>
      <c r="T170" s="69">
        <f t="shared" si="183"/>
        <v>0</v>
      </c>
      <c r="U170" s="69">
        <f t="shared" si="183"/>
        <v>0</v>
      </c>
      <c r="V170" s="69">
        <f t="shared" si="183"/>
        <v>0</v>
      </c>
      <c r="W170" s="69">
        <f t="shared" si="183"/>
        <v>0</v>
      </c>
      <c r="X170" s="90"/>
      <c r="Y170" s="72"/>
      <c r="Z170" s="72"/>
      <c r="AA170" s="63"/>
      <c r="AB170" s="73"/>
      <c r="AC170" s="73"/>
      <c r="AD170" s="73"/>
      <c r="AE170" s="73"/>
      <c r="AF170" s="73"/>
      <c r="AG170" s="74">
        <f>VLOOKUP(A170, 'АСВ'!$A$2:$C$48, 2, False)</f>
        <v>42034</v>
      </c>
      <c r="AH170" s="74">
        <f>VLOOKUP(A170, 'АСВ'!$A$2:$C$48, 3, False)</f>
        <v>43537</v>
      </c>
      <c r="AI170" s="73">
        <f t="shared" si="5"/>
        <v>1</v>
      </c>
    </row>
    <row r="171">
      <c r="A171" s="106" t="s">
        <v>153</v>
      </c>
      <c r="B171" s="107">
        <v>42597.0</v>
      </c>
      <c r="C171" s="106"/>
      <c r="D171" s="111"/>
      <c r="E171" s="109">
        <f t="shared" si="2"/>
        <v>0</v>
      </c>
      <c r="F171" s="111"/>
      <c r="G171" s="111"/>
      <c r="H171" s="111"/>
      <c r="I171" s="110"/>
      <c r="J171" s="84">
        <f t="shared" si="23"/>
        <v>0</v>
      </c>
      <c r="K171" s="111"/>
      <c r="L171" s="111"/>
      <c r="M171" s="111"/>
      <c r="N171" s="111"/>
      <c r="O171" s="111"/>
      <c r="P171" s="111"/>
      <c r="Q171" s="108"/>
      <c r="R171" s="69">
        <f t="shared" ref="R171:W171" si="184">SUBSTITUTE((SUBSTITUTE(AA171, " ", "")), ",", ".")  * 1</f>
        <v>0</v>
      </c>
      <c r="S171" s="69">
        <f t="shared" si="184"/>
        <v>0</v>
      </c>
      <c r="T171" s="69">
        <f t="shared" si="184"/>
        <v>0</v>
      </c>
      <c r="U171" s="69">
        <f t="shared" si="184"/>
        <v>0</v>
      </c>
      <c r="V171" s="69">
        <f t="shared" si="184"/>
        <v>0</v>
      </c>
      <c r="W171" s="69">
        <f t="shared" si="184"/>
        <v>0</v>
      </c>
      <c r="X171" s="90"/>
      <c r="Y171" s="62"/>
      <c r="Z171" s="62"/>
      <c r="AA171" s="63"/>
      <c r="AB171" s="63"/>
      <c r="AC171" s="73"/>
      <c r="AD171" s="73"/>
      <c r="AE171" s="73"/>
      <c r="AF171" s="73"/>
      <c r="AG171" s="74">
        <f>VLOOKUP(A171, 'АСВ'!$A$2:$C$48, 2, False)</f>
        <v>42034</v>
      </c>
      <c r="AH171" s="74">
        <f>VLOOKUP(A171, 'АСВ'!$A$2:$C$48, 3, False)</f>
        <v>43537</v>
      </c>
      <c r="AI171" s="73">
        <f t="shared" si="5"/>
        <v>1</v>
      </c>
    </row>
    <row r="172">
      <c r="A172" s="106" t="s">
        <v>153</v>
      </c>
      <c r="B172" s="107">
        <v>42122.0</v>
      </c>
      <c r="C172" s="106"/>
      <c r="D172" s="111"/>
      <c r="E172" s="109">
        <f t="shared" si="2"/>
        <v>0</v>
      </c>
      <c r="F172" s="111"/>
      <c r="G172" s="111"/>
      <c r="H172" s="111"/>
      <c r="I172" s="110"/>
      <c r="J172" s="84">
        <f t="shared" si="23"/>
        <v>0</v>
      </c>
      <c r="K172" s="111"/>
      <c r="L172" s="111"/>
      <c r="M172" s="111"/>
      <c r="N172" s="111"/>
      <c r="O172" s="111"/>
      <c r="P172" s="111"/>
      <c r="Q172" s="108"/>
      <c r="R172" s="69">
        <f t="shared" ref="R172:W172" si="185">SUBSTITUTE((SUBSTITUTE(AA172, " ", "")), ",", ".")  * 1</f>
        <v>0</v>
      </c>
      <c r="S172" s="69">
        <f t="shared" si="185"/>
        <v>0</v>
      </c>
      <c r="T172" s="69">
        <f t="shared" si="185"/>
        <v>0</v>
      </c>
      <c r="U172" s="69">
        <f t="shared" si="185"/>
        <v>0</v>
      </c>
      <c r="V172" s="69">
        <f t="shared" si="185"/>
        <v>0</v>
      </c>
      <c r="W172" s="69">
        <f t="shared" si="185"/>
        <v>0</v>
      </c>
      <c r="X172" s="76"/>
      <c r="Y172" s="62"/>
      <c r="Z172" s="72"/>
      <c r="AA172" s="63"/>
      <c r="AB172" s="63"/>
      <c r="AC172" s="73"/>
      <c r="AD172" s="73"/>
      <c r="AE172" s="73"/>
      <c r="AF172" s="73"/>
      <c r="AG172" s="74">
        <f>VLOOKUP(A172, 'АСВ'!$A$2:$C$48, 2, False)</f>
        <v>42034</v>
      </c>
      <c r="AH172" s="74">
        <f>VLOOKUP(A172, 'АСВ'!$A$2:$C$48, 3, False)</f>
        <v>43537</v>
      </c>
      <c r="AI172" s="73">
        <f t="shared" si="5"/>
        <v>1</v>
      </c>
    </row>
    <row r="173">
      <c r="A173" s="106" t="s">
        <v>153</v>
      </c>
      <c r="B173" s="107">
        <v>41654.0</v>
      </c>
      <c r="C173" s="106"/>
      <c r="D173" s="111"/>
      <c r="E173" s="109">
        <f t="shared" si="2"/>
        <v>0</v>
      </c>
      <c r="F173" s="111"/>
      <c r="G173" s="111"/>
      <c r="H173" s="111"/>
      <c r="I173" s="110"/>
      <c r="J173" s="84">
        <f t="shared" si="23"/>
        <v>0</v>
      </c>
      <c r="K173" s="111"/>
      <c r="L173" s="111"/>
      <c r="M173" s="111"/>
      <c r="N173" s="111"/>
      <c r="O173" s="111"/>
      <c r="P173" s="111"/>
      <c r="Q173" s="108"/>
      <c r="R173" s="69">
        <f t="shared" ref="R173:W173" si="186">SUBSTITUTE((SUBSTITUTE(AA173, " ", "")), ",", ".")  * 1</f>
        <v>0</v>
      </c>
      <c r="S173" s="69">
        <f t="shared" si="186"/>
        <v>0</v>
      </c>
      <c r="T173" s="69">
        <f t="shared" si="186"/>
        <v>0</v>
      </c>
      <c r="U173" s="69">
        <f t="shared" si="186"/>
        <v>0</v>
      </c>
      <c r="V173" s="69">
        <f t="shared" si="186"/>
        <v>0</v>
      </c>
      <c r="W173" s="69">
        <f t="shared" si="186"/>
        <v>0</v>
      </c>
      <c r="X173" s="76"/>
      <c r="Y173" s="62"/>
      <c r="Z173" s="72"/>
      <c r="AA173" s="63"/>
      <c r="AB173" s="63"/>
      <c r="AC173" s="73"/>
      <c r="AD173" s="73"/>
      <c r="AE173" s="73"/>
      <c r="AF173" s="73"/>
      <c r="AG173" s="74">
        <f>VLOOKUP(A173, 'АСВ'!$A$2:$C$48, 2, False)</f>
        <v>42034</v>
      </c>
      <c r="AH173" s="74">
        <f>VLOOKUP(A173, 'АСВ'!$A$2:$C$48, 3, False)</f>
        <v>43537</v>
      </c>
      <c r="AI173" s="73">
        <f t="shared" si="5"/>
        <v>0</v>
      </c>
    </row>
    <row r="174">
      <c r="A174" s="106" t="s">
        <v>153</v>
      </c>
      <c r="B174" s="107">
        <v>40204.0</v>
      </c>
      <c r="C174" s="106"/>
      <c r="D174" s="108"/>
      <c r="E174" s="109">
        <f t="shared" si="2"/>
        <v>0</v>
      </c>
      <c r="F174" s="108"/>
      <c r="G174" s="108"/>
      <c r="H174" s="108"/>
      <c r="I174" s="108"/>
      <c r="J174" s="84">
        <f t="shared" si="23"/>
        <v>0</v>
      </c>
      <c r="K174" s="108"/>
      <c r="L174" s="108"/>
      <c r="M174" s="108"/>
      <c r="N174" s="108"/>
      <c r="O174" s="108"/>
      <c r="P174" s="108"/>
      <c r="Q174" s="108"/>
      <c r="R174" s="69">
        <f t="shared" ref="R174:W174" si="187">SUBSTITUTE((SUBSTITUTE(AA174, " ", "")), ",", ".")  * 1</f>
        <v>0</v>
      </c>
      <c r="S174" s="69">
        <f t="shared" si="187"/>
        <v>0</v>
      </c>
      <c r="T174" s="69">
        <f t="shared" si="187"/>
        <v>0</v>
      </c>
      <c r="U174" s="69">
        <f t="shared" si="187"/>
        <v>0</v>
      </c>
      <c r="V174" s="69">
        <f t="shared" si="187"/>
        <v>0</v>
      </c>
      <c r="W174" s="69">
        <f t="shared" si="187"/>
        <v>0</v>
      </c>
      <c r="X174" s="76"/>
      <c r="Y174" s="72"/>
      <c r="Z174" s="72"/>
      <c r="AA174" s="73"/>
      <c r="AB174" s="73"/>
      <c r="AC174" s="73"/>
      <c r="AD174" s="73"/>
      <c r="AE174" s="73"/>
      <c r="AF174" s="73"/>
      <c r="AG174" s="74">
        <f>VLOOKUP(A174, 'АСВ'!$A$2:$C$48, 2, False)</f>
        <v>42034</v>
      </c>
      <c r="AH174" s="74">
        <f>VLOOKUP(A174, 'АСВ'!$A$2:$C$48, 3, False)</f>
        <v>43537</v>
      </c>
      <c r="AI174" s="73">
        <f t="shared" si="5"/>
        <v>0</v>
      </c>
    </row>
    <row r="175">
      <c r="A175" s="106" t="s">
        <v>153</v>
      </c>
      <c r="B175" s="107">
        <v>39768.0</v>
      </c>
      <c r="C175" s="106"/>
      <c r="D175" s="108"/>
      <c r="E175" s="109">
        <f t="shared" si="2"/>
        <v>0</v>
      </c>
      <c r="F175" s="108"/>
      <c r="G175" s="108"/>
      <c r="H175" s="108"/>
      <c r="I175" s="108"/>
      <c r="J175" s="84">
        <f t="shared" si="23"/>
        <v>0</v>
      </c>
      <c r="K175" s="108"/>
      <c r="L175" s="108"/>
      <c r="M175" s="108"/>
      <c r="N175" s="108"/>
      <c r="O175" s="108"/>
      <c r="P175" s="108"/>
      <c r="Q175" s="108"/>
      <c r="R175" s="69">
        <f t="shared" ref="R175:W175" si="188">SUBSTITUTE((SUBSTITUTE(AA175, " ", "")), ",", ".")  * 1</f>
        <v>0</v>
      </c>
      <c r="S175" s="69">
        <f t="shared" si="188"/>
        <v>0</v>
      </c>
      <c r="T175" s="69">
        <f t="shared" si="188"/>
        <v>0</v>
      </c>
      <c r="U175" s="69">
        <f t="shared" si="188"/>
        <v>0</v>
      </c>
      <c r="V175" s="69">
        <f t="shared" si="188"/>
        <v>0</v>
      </c>
      <c r="W175" s="69">
        <f t="shared" si="188"/>
        <v>0</v>
      </c>
      <c r="X175" s="76"/>
      <c r="Y175" s="72"/>
      <c r="Z175" s="72"/>
      <c r="AA175" s="73"/>
      <c r="AB175" s="73"/>
      <c r="AC175" s="73"/>
      <c r="AD175" s="73"/>
      <c r="AE175" s="73"/>
      <c r="AF175" s="73"/>
      <c r="AG175" s="74">
        <f>VLOOKUP(A175, 'АСВ'!$A$2:$C$48, 2, False)</f>
        <v>42034</v>
      </c>
      <c r="AH175" s="74">
        <f>VLOOKUP(A175, 'АСВ'!$A$2:$C$48, 3, False)</f>
        <v>43537</v>
      </c>
      <c r="AI175" s="73">
        <f t="shared" si="5"/>
        <v>0</v>
      </c>
    </row>
    <row r="176">
      <c r="A176" s="106" t="s">
        <v>156</v>
      </c>
      <c r="B176" s="107">
        <v>42620.0</v>
      </c>
      <c r="C176" s="106"/>
      <c r="D176" s="108"/>
      <c r="E176" s="109">
        <f t="shared" si="2"/>
        <v>0</v>
      </c>
      <c r="F176" s="108"/>
      <c r="G176" s="108"/>
      <c r="H176" s="108"/>
      <c r="I176" s="108"/>
      <c r="J176" s="84">
        <f t="shared" si="23"/>
        <v>0</v>
      </c>
      <c r="K176" s="108"/>
      <c r="L176" s="108"/>
      <c r="M176" s="108"/>
      <c r="N176" s="108"/>
      <c r="O176" s="108"/>
      <c r="P176" s="108"/>
      <c r="Q176" s="108"/>
      <c r="R176" s="69">
        <f t="shared" ref="R176:W176" si="189">SUBSTITUTE((SUBSTITUTE(AA176, " ", "")), ",", ".")  * 1</f>
        <v>0</v>
      </c>
      <c r="S176" s="69">
        <f t="shared" si="189"/>
        <v>0</v>
      </c>
      <c r="T176" s="69">
        <f t="shared" si="189"/>
        <v>0</v>
      </c>
      <c r="U176" s="69">
        <f t="shared" si="189"/>
        <v>0</v>
      </c>
      <c r="V176" s="69">
        <f t="shared" si="189"/>
        <v>0</v>
      </c>
      <c r="W176" s="69">
        <f t="shared" si="189"/>
        <v>0</v>
      </c>
      <c r="X176" s="76"/>
      <c r="Y176" s="72"/>
      <c r="Z176" s="72"/>
      <c r="AA176" s="73"/>
      <c r="AB176" s="73"/>
      <c r="AC176" s="73"/>
      <c r="AD176" s="73"/>
      <c r="AE176" s="73"/>
      <c r="AF176" s="73"/>
      <c r="AG176" s="73" t="str">
        <f>VLOOKUP(A176, 'АСВ'!$A$2:$C$48, 2, False)</f>
        <v>#N/A</v>
      </c>
      <c r="AH176" s="73" t="str">
        <f>VLOOKUP(A176, 'АСВ'!$A$2:$C$48, 3, False)</f>
        <v>#N/A</v>
      </c>
      <c r="AI176" s="73" t="str">
        <f t="shared" si="5"/>
        <v>#N/A</v>
      </c>
    </row>
    <row r="177">
      <c r="A177" s="106" t="s">
        <v>156</v>
      </c>
      <c r="B177" s="107">
        <v>42615.0</v>
      </c>
      <c r="C177" s="106"/>
      <c r="D177" s="108"/>
      <c r="E177" s="109">
        <f t="shared" si="2"/>
        <v>0</v>
      </c>
      <c r="F177" s="108"/>
      <c r="G177" s="108"/>
      <c r="H177" s="108"/>
      <c r="I177" s="108"/>
      <c r="J177" s="84">
        <f t="shared" si="23"/>
        <v>0</v>
      </c>
      <c r="K177" s="108"/>
      <c r="L177" s="108"/>
      <c r="M177" s="108"/>
      <c r="N177" s="108"/>
      <c r="O177" s="108"/>
      <c r="P177" s="108"/>
      <c r="Q177" s="108"/>
      <c r="R177" s="69">
        <f t="shared" ref="R177:W177" si="190">SUBSTITUTE((SUBSTITUTE(AA177, " ", "")), ",", ".")  * 1</f>
        <v>0</v>
      </c>
      <c r="S177" s="69">
        <f t="shared" si="190"/>
        <v>0</v>
      </c>
      <c r="T177" s="69">
        <f t="shared" si="190"/>
        <v>0</v>
      </c>
      <c r="U177" s="69">
        <f t="shared" si="190"/>
        <v>0</v>
      </c>
      <c r="V177" s="69">
        <f t="shared" si="190"/>
        <v>0</v>
      </c>
      <c r="W177" s="69">
        <f t="shared" si="190"/>
        <v>0</v>
      </c>
      <c r="X177" s="76"/>
      <c r="Y177" s="72"/>
      <c r="Z177" s="72"/>
      <c r="AA177" s="73"/>
      <c r="AB177" s="73"/>
      <c r="AC177" s="73"/>
      <c r="AD177" s="73"/>
      <c r="AE177" s="73"/>
      <c r="AF177" s="73"/>
      <c r="AG177" s="73" t="str">
        <f>VLOOKUP(A177, 'АСВ'!$A$2:$C$48, 2, False)</f>
        <v>#N/A</v>
      </c>
      <c r="AH177" s="73" t="str">
        <f>VLOOKUP(A177, 'АСВ'!$A$2:$C$48, 3, False)</f>
        <v>#N/A</v>
      </c>
      <c r="AI177" s="73" t="str">
        <f t="shared" si="5"/>
        <v>#N/A</v>
      </c>
    </row>
    <row r="178">
      <c r="A178" s="39" t="s">
        <v>156</v>
      </c>
      <c r="B178" s="65">
        <v>42240.0</v>
      </c>
      <c r="C178" s="39"/>
      <c r="D178" s="82" t="s">
        <v>663</v>
      </c>
      <c r="E178" s="67">
        <f t="shared" si="2"/>
        <v>56985683</v>
      </c>
      <c r="F178" s="60" t="s">
        <v>664</v>
      </c>
      <c r="G178" s="60">
        <v>0.0</v>
      </c>
      <c r="H178" s="60">
        <v>0.0</v>
      </c>
      <c r="I178" s="60" t="s">
        <v>665</v>
      </c>
      <c r="J178" s="84">
        <f t="shared" si="23"/>
        <v>58349933</v>
      </c>
      <c r="K178" s="60" t="s">
        <v>666</v>
      </c>
      <c r="L178" s="60">
        <v>-4741316.0</v>
      </c>
      <c r="M178" s="60">
        <v>4.1579056E7</v>
      </c>
      <c r="N178" s="60">
        <v>2514935.0</v>
      </c>
      <c r="O178" s="82" t="s">
        <v>667</v>
      </c>
      <c r="P178" s="82" t="s">
        <v>668</v>
      </c>
      <c r="Q178" s="69"/>
      <c r="R178" s="69">
        <f t="shared" ref="R178:W178" si="191">SUBSTITUTE((SUBSTITUTE(AA178, " ", "")), ",", ".")  * 1</f>
        <v>54639665</v>
      </c>
      <c r="S178" s="69">
        <f t="shared" si="191"/>
        <v>0</v>
      </c>
      <c r="T178" s="69">
        <f t="shared" si="191"/>
        <v>0</v>
      </c>
      <c r="U178" s="69">
        <f t="shared" si="191"/>
        <v>0</v>
      </c>
      <c r="V178" s="69">
        <f t="shared" si="191"/>
        <v>0</v>
      </c>
      <c r="W178" s="69">
        <f t="shared" si="191"/>
        <v>0</v>
      </c>
      <c r="X178" s="86" t="s">
        <v>669</v>
      </c>
      <c r="Y178" s="72"/>
      <c r="Z178" s="72"/>
      <c r="AA178" s="63">
        <v>5.4639665E7</v>
      </c>
      <c r="AB178" s="89"/>
      <c r="AC178" s="73"/>
      <c r="AD178" s="73"/>
      <c r="AE178" s="73"/>
      <c r="AF178" s="73"/>
      <c r="AG178" s="73" t="str">
        <f>VLOOKUP(A178, 'АСВ'!$A$2:$C$48, 2, False)</f>
        <v>#N/A</v>
      </c>
      <c r="AH178" s="73" t="str">
        <f>VLOOKUP(A178, 'АСВ'!$A$2:$C$48, 3, False)</f>
        <v>#N/A</v>
      </c>
      <c r="AI178" s="73" t="str">
        <f t="shared" si="5"/>
        <v>#N/A</v>
      </c>
    </row>
    <row r="179">
      <c r="A179" s="39" t="s">
        <v>156</v>
      </c>
      <c r="B179" s="65">
        <v>42040.0</v>
      </c>
      <c r="C179" s="39"/>
      <c r="D179" s="82" t="s">
        <v>670</v>
      </c>
      <c r="E179" s="67">
        <f t="shared" si="2"/>
        <v>14392682</v>
      </c>
      <c r="F179" s="60" t="s">
        <v>671</v>
      </c>
      <c r="G179" s="60">
        <v>0.0</v>
      </c>
      <c r="H179" s="60">
        <v>0.0</v>
      </c>
      <c r="I179" s="60" t="s">
        <v>672</v>
      </c>
      <c r="J179" s="84">
        <f t="shared" si="23"/>
        <v>15333981</v>
      </c>
      <c r="K179" s="60" t="s">
        <v>673</v>
      </c>
      <c r="L179" s="60">
        <v>-1687869.0</v>
      </c>
      <c r="M179" s="60">
        <v>131126.0</v>
      </c>
      <c r="N179" s="60">
        <v>69793.0</v>
      </c>
      <c r="O179" s="60" t="s">
        <v>674</v>
      </c>
      <c r="P179" s="60" t="s">
        <v>675</v>
      </c>
      <c r="Q179" s="69"/>
      <c r="R179" s="69">
        <f t="shared" ref="R179:W179" si="192">SUBSTITUTE((SUBSTITUTE(AA179, " ", "")), ",", ".")  * 1</f>
        <v>10499965</v>
      </c>
      <c r="S179" s="69">
        <f t="shared" si="192"/>
        <v>0</v>
      </c>
      <c r="T179" s="69">
        <f t="shared" si="192"/>
        <v>0</v>
      </c>
      <c r="U179" s="69">
        <f t="shared" si="192"/>
        <v>0</v>
      </c>
      <c r="V179" s="69">
        <f t="shared" si="192"/>
        <v>0</v>
      </c>
      <c r="W179" s="69">
        <f t="shared" si="192"/>
        <v>0</v>
      </c>
      <c r="X179" s="90" t="s">
        <v>676</v>
      </c>
      <c r="Y179" s="72"/>
      <c r="Z179" s="72"/>
      <c r="AA179" s="89" t="s">
        <v>677</v>
      </c>
      <c r="AB179" s="73"/>
      <c r="AC179" s="73"/>
      <c r="AD179" s="73"/>
      <c r="AE179" s="73"/>
      <c r="AF179" s="73"/>
      <c r="AG179" s="73" t="str">
        <f>VLOOKUP(A179, 'АСВ'!$A$2:$C$48, 2, False)</f>
        <v>#N/A</v>
      </c>
      <c r="AH179" s="73" t="str">
        <f>VLOOKUP(A179, 'АСВ'!$A$2:$C$48, 3, False)</f>
        <v>#N/A</v>
      </c>
      <c r="AI179" s="73" t="str">
        <f t="shared" si="5"/>
        <v>#N/A</v>
      </c>
    </row>
    <row r="180">
      <c r="A180" s="106" t="s">
        <v>156</v>
      </c>
      <c r="B180" s="107">
        <v>41514.0</v>
      </c>
      <c r="C180" s="106"/>
      <c r="D180" s="108"/>
      <c r="E180" s="109">
        <f t="shared" si="2"/>
        <v>0</v>
      </c>
      <c r="F180" s="108"/>
      <c r="G180" s="108"/>
      <c r="H180" s="108"/>
      <c r="I180" s="108"/>
      <c r="J180" s="84">
        <f t="shared" si="23"/>
        <v>0</v>
      </c>
      <c r="K180" s="108"/>
      <c r="L180" s="108"/>
      <c r="M180" s="108"/>
      <c r="N180" s="108"/>
      <c r="O180" s="108"/>
      <c r="P180" s="108"/>
      <c r="Q180" s="108"/>
      <c r="R180" s="69">
        <f t="shared" ref="R180:W180" si="193">SUBSTITUTE((SUBSTITUTE(AA180, " ", "")), ",", ".")  * 1</f>
        <v>0</v>
      </c>
      <c r="S180" s="69">
        <f t="shared" si="193"/>
        <v>0</v>
      </c>
      <c r="T180" s="69">
        <f t="shared" si="193"/>
        <v>0</v>
      </c>
      <c r="U180" s="69">
        <f t="shared" si="193"/>
        <v>0</v>
      </c>
      <c r="V180" s="69">
        <f t="shared" si="193"/>
        <v>0</v>
      </c>
      <c r="W180" s="69">
        <f t="shared" si="193"/>
        <v>0</v>
      </c>
      <c r="X180" s="76"/>
      <c r="Y180" s="72"/>
      <c r="Z180" s="72"/>
      <c r="AA180" s="73"/>
      <c r="AB180" s="73"/>
      <c r="AC180" s="73"/>
      <c r="AD180" s="73"/>
      <c r="AE180" s="73"/>
      <c r="AF180" s="73"/>
      <c r="AG180" s="73" t="str">
        <f>VLOOKUP(A180, 'АСВ'!$A$2:$C$48, 2, False)</f>
        <v>#N/A</v>
      </c>
      <c r="AH180" s="73" t="str">
        <f>VLOOKUP(A180, 'АСВ'!$A$2:$C$48, 3, False)</f>
        <v>#N/A</v>
      </c>
      <c r="AI180" s="73" t="str">
        <f t="shared" si="5"/>
        <v>#N/A</v>
      </c>
    </row>
    <row r="181">
      <c r="A181" s="106" t="s">
        <v>156</v>
      </c>
      <c r="B181" s="107">
        <v>41092.0</v>
      </c>
      <c r="C181" s="106"/>
      <c r="D181" s="108"/>
      <c r="E181" s="109">
        <f t="shared" si="2"/>
        <v>0</v>
      </c>
      <c r="F181" s="108"/>
      <c r="G181" s="108"/>
      <c r="H181" s="108"/>
      <c r="I181" s="108"/>
      <c r="J181" s="84">
        <f t="shared" si="23"/>
        <v>0</v>
      </c>
      <c r="K181" s="108"/>
      <c r="L181" s="108"/>
      <c r="M181" s="108"/>
      <c r="N181" s="108"/>
      <c r="O181" s="108"/>
      <c r="P181" s="108"/>
      <c r="Q181" s="108"/>
      <c r="R181" s="69">
        <f t="shared" ref="R181:W181" si="194">SUBSTITUTE((SUBSTITUTE(AA181, " ", "")), ",", ".")  * 1</f>
        <v>0</v>
      </c>
      <c r="S181" s="69">
        <f t="shared" si="194"/>
        <v>0</v>
      </c>
      <c r="T181" s="69">
        <f t="shared" si="194"/>
        <v>0</v>
      </c>
      <c r="U181" s="69">
        <f t="shared" si="194"/>
        <v>0</v>
      </c>
      <c r="V181" s="69">
        <f t="shared" si="194"/>
        <v>0</v>
      </c>
      <c r="W181" s="69">
        <f t="shared" si="194"/>
        <v>0</v>
      </c>
      <c r="X181" s="76"/>
      <c r="Y181" s="72"/>
      <c r="Z181" s="72"/>
      <c r="AA181" s="73"/>
      <c r="AB181" s="73"/>
      <c r="AC181" s="73"/>
      <c r="AD181" s="73"/>
      <c r="AE181" s="73"/>
      <c r="AF181" s="73"/>
      <c r="AG181" s="73" t="str">
        <f>VLOOKUP(A181, 'АСВ'!$A$2:$C$48, 2, False)</f>
        <v>#N/A</v>
      </c>
      <c r="AH181" s="73" t="str">
        <f>VLOOKUP(A181, 'АСВ'!$A$2:$C$48, 3, False)</f>
        <v>#N/A</v>
      </c>
      <c r="AI181" s="73" t="str">
        <f t="shared" si="5"/>
        <v>#N/A</v>
      </c>
    </row>
    <row r="182">
      <c r="A182" s="39" t="s">
        <v>159</v>
      </c>
      <c r="B182" s="65">
        <v>42845.0</v>
      </c>
      <c r="C182" s="39"/>
      <c r="D182" s="69"/>
      <c r="E182" s="67">
        <f t="shared" si="2"/>
        <v>0</v>
      </c>
      <c r="F182" s="69"/>
      <c r="G182" s="69"/>
      <c r="H182" s="69"/>
      <c r="I182" s="69"/>
      <c r="J182" s="84">
        <f t="shared" si="23"/>
        <v>0</v>
      </c>
      <c r="K182" s="69"/>
      <c r="L182" s="69"/>
      <c r="M182" s="69"/>
      <c r="N182" s="69"/>
      <c r="O182" s="69"/>
      <c r="P182" s="69"/>
      <c r="Q182" s="69"/>
      <c r="R182" s="69">
        <f t="shared" ref="R182:W182" si="195">SUBSTITUTE((SUBSTITUTE(AA182, " ", "")), ",", ".")  * 1</f>
        <v>0</v>
      </c>
      <c r="S182" s="69">
        <f t="shared" si="195"/>
        <v>0</v>
      </c>
      <c r="T182" s="69">
        <f t="shared" si="195"/>
        <v>0</v>
      </c>
      <c r="U182" s="69">
        <f t="shared" si="195"/>
        <v>0</v>
      </c>
      <c r="V182" s="69">
        <f t="shared" si="195"/>
        <v>0</v>
      </c>
      <c r="W182" s="69">
        <f t="shared" si="195"/>
        <v>0</v>
      </c>
      <c r="X182" s="76"/>
      <c r="Y182" s="72"/>
      <c r="Z182" s="72"/>
      <c r="AA182" s="73"/>
      <c r="AB182" s="73"/>
      <c r="AC182" s="73"/>
      <c r="AD182" s="73"/>
      <c r="AE182" s="73"/>
      <c r="AF182" s="73"/>
      <c r="AG182" s="73" t="str">
        <f>VLOOKUP(A182, 'АСВ'!$A$2:$C$48, 2, False)</f>
        <v>#N/A</v>
      </c>
      <c r="AH182" s="73" t="str">
        <f>VLOOKUP(A182, 'АСВ'!$A$2:$C$48, 3, False)</f>
        <v>#N/A</v>
      </c>
      <c r="AI182" s="73" t="str">
        <f t="shared" si="5"/>
        <v>#N/A</v>
      </c>
    </row>
    <row r="183">
      <c r="A183" s="39" t="s">
        <v>159</v>
      </c>
      <c r="B183" s="65">
        <v>42611.0</v>
      </c>
      <c r="C183" s="39"/>
      <c r="D183" s="60">
        <v>8401245.0</v>
      </c>
      <c r="E183" s="67">
        <f t="shared" si="2"/>
        <v>102555643</v>
      </c>
      <c r="F183" s="60">
        <v>1.10990173E8</v>
      </c>
      <c r="G183" s="60">
        <v>0.0</v>
      </c>
      <c r="H183" s="60">
        <v>0.0</v>
      </c>
      <c r="I183" s="60">
        <v>1.06531366E8</v>
      </c>
      <c r="J183" s="84">
        <f t="shared" si="23"/>
        <v>105811440</v>
      </c>
      <c r="K183" s="60">
        <v>4458807.0</v>
      </c>
      <c r="L183" s="60">
        <v>2762364.0</v>
      </c>
      <c r="M183" s="60">
        <v>2.1551243E7</v>
      </c>
      <c r="N183" s="60">
        <v>1.5517746E7</v>
      </c>
      <c r="O183" s="60">
        <v>1.0581144E8</v>
      </c>
      <c r="P183" s="69"/>
      <c r="Q183" s="69"/>
      <c r="R183" s="69">
        <f t="shared" ref="R183:W183" si="196">SUBSTITUTE((SUBSTITUTE(AA183, " ", "")), ",", ".")  * 1</f>
        <v>102134576</v>
      </c>
      <c r="S183" s="69">
        <f t="shared" si="196"/>
        <v>0</v>
      </c>
      <c r="T183" s="69">
        <f t="shared" si="196"/>
        <v>0</v>
      </c>
      <c r="U183" s="69">
        <f t="shared" si="196"/>
        <v>0</v>
      </c>
      <c r="V183" s="69">
        <f t="shared" si="196"/>
        <v>0</v>
      </c>
      <c r="W183" s="69">
        <f t="shared" si="196"/>
        <v>0</v>
      </c>
      <c r="X183" s="90">
        <v>421067.0</v>
      </c>
      <c r="Y183" s="72"/>
      <c r="Z183" s="72"/>
      <c r="AA183" s="63">
        <v>1.02134576E8</v>
      </c>
      <c r="AB183" s="73"/>
      <c r="AC183" s="73"/>
      <c r="AD183" s="73"/>
      <c r="AE183" s="73"/>
      <c r="AF183" s="73"/>
      <c r="AG183" s="73" t="str">
        <f>VLOOKUP(A183, 'АСВ'!$A$2:$C$48, 2, False)</f>
        <v>#N/A</v>
      </c>
      <c r="AH183" s="73" t="str">
        <f>VLOOKUP(A183, 'АСВ'!$A$2:$C$48, 3, False)</f>
        <v>#N/A</v>
      </c>
      <c r="AI183" s="73" t="str">
        <f t="shared" si="5"/>
        <v>#N/A</v>
      </c>
    </row>
    <row r="184">
      <c r="A184" s="39" t="s">
        <v>159</v>
      </c>
      <c r="B184" s="65">
        <v>42310.0</v>
      </c>
      <c r="C184" s="39"/>
      <c r="D184" s="60">
        <v>2104324.0</v>
      </c>
      <c r="E184" s="67">
        <f t="shared" si="2"/>
        <v>91799067</v>
      </c>
      <c r="F184" s="60">
        <v>9.391987E7</v>
      </c>
      <c r="G184" s="60">
        <v>0.0</v>
      </c>
      <c r="H184" s="60">
        <v>0.0</v>
      </c>
      <c r="I184" s="60">
        <v>9.2318427E7</v>
      </c>
      <c r="J184" s="84">
        <f t="shared" si="23"/>
        <v>91092012</v>
      </c>
      <c r="K184" s="60">
        <v>1601443.0</v>
      </c>
      <c r="L184" s="60">
        <v>312898.0</v>
      </c>
      <c r="M184" s="60">
        <v>3.2326514E7</v>
      </c>
      <c r="N184" s="60">
        <v>1.4485358E7</v>
      </c>
      <c r="O184" s="60">
        <v>9.1092012E7</v>
      </c>
      <c r="P184" s="69"/>
      <c r="Q184" s="69"/>
      <c r="R184" s="69">
        <f t="shared" ref="R184:W184" si="197">SUBSTITUTE((SUBSTITUTE(AA184, " ", "")), ",", ".")  * 1</f>
        <v>86714666</v>
      </c>
      <c r="S184" s="69">
        <f t="shared" si="197"/>
        <v>0</v>
      </c>
      <c r="T184" s="69">
        <f t="shared" si="197"/>
        <v>0</v>
      </c>
      <c r="U184" s="69">
        <f t="shared" si="197"/>
        <v>0</v>
      </c>
      <c r="V184" s="69">
        <f t="shared" si="197"/>
        <v>0</v>
      </c>
      <c r="W184" s="69">
        <f t="shared" si="197"/>
        <v>0</v>
      </c>
      <c r="X184" s="90">
        <v>5084401.0</v>
      </c>
      <c r="Y184" s="72"/>
      <c r="Z184" s="72"/>
      <c r="AA184" s="63">
        <v>8.6714666E7</v>
      </c>
      <c r="AB184" s="73"/>
      <c r="AC184" s="73"/>
      <c r="AD184" s="73"/>
      <c r="AE184" s="73"/>
      <c r="AF184" s="73"/>
      <c r="AG184" s="73" t="str">
        <f>VLOOKUP(A184, 'АСВ'!$A$2:$C$48, 2, False)</f>
        <v>#N/A</v>
      </c>
      <c r="AH184" s="73" t="str">
        <f>VLOOKUP(A184, 'АСВ'!$A$2:$C$48, 3, False)</f>
        <v>#N/A</v>
      </c>
      <c r="AI184" s="73" t="str">
        <f t="shared" si="5"/>
        <v>#N/A</v>
      </c>
    </row>
    <row r="185">
      <c r="A185" s="106" t="s">
        <v>159</v>
      </c>
      <c r="B185" s="107">
        <v>41898.0</v>
      </c>
      <c r="C185" s="106"/>
      <c r="D185" s="108"/>
      <c r="E185" s="109">
        <f t="shared" si="2"/>
        <v>0</v>
      </c>
      <c r="F185" s="108"/>
      <c r="G185" s="108"/>
      <c r="H185" s="108"/>
      <c r="I185" s="108"/>
      <c r="J185" s="112">
        <f t="shared" si="23"/>
        <v>0</v>
      </c>
      <c r="K185" s="108"/>
      <c r="L185" s="108"/>
      <c r="M185" s="108"/>
      <c r="N185" s="108"/>
      <c r="O185" s="108"/>
      <c r="P185" s="108"/>
      <c r="Q185" s="108"/>
      <c r="R185" s="108">
        <f t="shared" ref="R185:W185" si="198">SUBSTITUTE((SUBSTITUTE(AA185, " ", "")), ",", ".")  * 1</f>
        <v>0</v>
      </c>
      <c r="S185" s="108">
        <f t="shared" si="198"/>
        <v>0</v>
      </c>
      <c r="T185" s="108">
        <f t="shared" si="198"/>
        <v>0</v>
      </c>
      <c r="U185" s="108">
        <f t="shared" si="198"/>
        <v>0</v>
      </c>
      <c r="V185" s="108">
        <f t="shared" si="198"/>
        <v>0</v>
      </c>
      <c r="W185" s="108">
        <f t="shared" si="198"/>
        <v>0</v>
      </c>
      <c r="X185" s="76"/>
      <c r="Y185" s="72"/>
      <c r="Z185" s="72"/>
      <c r="AA185" s="73"/>
      <c r="AB185" s="73"/>
      <c r="AC185" s="73"/>
      <c r="AD185" s="73"/>
      <c r="AE185" s="73"/>
      <c r="AF185" s="73"/>
      <c r="AG185" s="73" t="str">
        <f>VLOOKUP(A185, 'АСВ'!$A$2:$C$48, 2, False)</f>
        <v>#N/A</v>
      </c>
      <c r="AH185" s="73" t="str">
        <f>VLOOKUP(A185, 'АСВ'!$A$2:$C$48, 3, False)</f>
        <v>#N/A</v>
      </c>
      <c r="AI185" s="73" t="str">
        <f t="shared" si="5"/>
        <v>#N/A</v>
      </c>
    </row>
    <row r="186">
      <c r="A186" s="106" t="s">
        <v>159</v>
      </c>
      <c r="B186" s="107">
        <v>41530.0</v>
      </c>
      <c r="C186" s="106"/>
      <c r="D186" s="108"/>
      <c r="E186" s="109">
        <f t="shared" si="2"/>
        <v>0</v>
      </c>
      <c r="F186" s="108"/>
      <c r="G186" s="108"/>
      <c r="H186" s="108"/>
      <c r="I186" s="108"/>
      <c r="J186" s="112">
        <f t="shared" si="23"/>
        <v>0</v>
      </c>
      <c r="K186" s="108"/>
      <c r="L186" s="108"/>
      <c r="M186" s="108"/>
      <c r="N186" s="108"/>
      <c r="O186" s="108"/>
      <c r="P186" s="108"/>
      <c r="Q186" s="108"/>
      <c r="R186" s="108">
        <f t="shared" ref="R186:W186" si="199">SUBSTITUTE((SUBSTITUTE(AA186, " ", "")), ",", ".")  * 1</f>
        <v>0</v>
      </c>
      <c r="S186" s="108">
        <f t="shared" si="199"/>
        <v>0</v>
      </c>
      <c r="T186" s="108">
        <f t="shared" si="199"/>
        <v>0</v>
      </c>
      <c r="U186" s="108">
        <f t="shared" si="199"/>
        <v>0</v>
      </c>
      <c r="V186" s="108">
        <f t="shared" si="199"/>
        <v>0</v>
      </c>
      <c r="W186" s="108">
        <f t="shared" si="199"/>
        <v>0</v>
      </c>
      <c r="X186" s="76"/>
      <c r="Y186" s="72"/>
      <c r="Z186" s="72"/>
      <c r="AA186" s="73"/>
      <c r="AB186" s="73"/>
      <c r="AC186" s="73"/>
      <c r="AD186" s="73"/>
      <c r="AE186" s="73"/>
      <c r="AF186" s="73"/>
      <c r="AG186" s="73" t="str">
        <f>VLOOKUP(A186, 'АСВ'!$A$2:$C$48, 2, False)</f>
        <v>#N/A</v>
      </c>
      <c r="AH186" s="73" t="str">
        <f>VLOOKUP(A186, 'АСВ'!$A$2:$C$48, 3, False)</f>
        <v>#N/A</v>
      </c>
      <c r="AI186" s="73" t="str">
        <f t="shared" si="5"/>
        <v>#N/A</v>
      </c>
    </row>
    <row r="187">
      <c r="A187" s="106" t="s">
        <v>159</v>
      </c>
      <c r="B187" s="107">
        <v>41114.0</v>
      </c>
      <c r="C187" s="106"/>
      <c r="D187" s="108"/>
      <c r="E187" s="109">
        <f t="shared" si="2"/>
        <v>0</v>
      </c>
      <c r="F187" s="108"/>
      <c r="G187" s="108"/>
      <c r="H187" s="108"/>
      <c r="I187" s="108"/>
      <c r="J187" s="112">
        <f t="shared" si="23"/>
        <v>0</v>
      </c>
      <c r="K187" s="108"/>
      <c r="L187" s="108"/>
      <c r="M187" s="108"/>
      <c r="N187" s="108"/>
      <c r="O187" s="108"/>
      <c r="P187" s="108"/>
      <c r="Q187" s="108"/>
      <c r="R187" s="108">
        <f t="shared" ref="R187:W187" si="200">SUBSTITUTE((SUBSTITUTE(AA187, " ", "")), ",", ".")  * 1</f>
        <v>0</v>
      </c>
      <c r="S187" s="108">
        <f t="shared" si="200"/>
        <v>0</v>
      </c>
      <c r="T187" s="108">
        <f t="shared" si="200"/>
        <v>0</v>
      </c>
      <c r="U187" s="108">
        <f t="shared" si="200"/>
        <v>0</v>
      </c>
      <c r="V187" s="108">
        <f t="shared" si="200"/>
        <v>0</v>
      </c>
      <c r="W187" s="108">
        <f t="shared" si="200"/>
        <v>0</v>
      </c>
      <c r="X187" s="76"/>
      <c r="Y187" s="72"/>
      <c r="Z187" s="72"/>
      <c r="AA187" s="73"/>
      <c r="AB187" s="73"/>
      <c r="AC187" s="73"/>
      <c r="AD187" s="73"/>
      <c r="AE187" s="73"/>
      <c r="AF187" s="73"/>
      <c r="AG187" s="73" t="str">
        <f>VLOOKUP(A187, 'АСВ'!$A$2:$C$48, 2, False)</f>
        <v>#N/A</v>
      </c>
      <c r="AH187" s="73" t="str">
        <f>VLOOKUP(A187, 'АСВ'!$A$2:$C$48, 3, False)</f>
        <v>#N/A</v>
      </c>
      <c r="AI187" s="73" t="str">
        <f t="shared" si="5"/>
        <v>#N/A</v>
      </c>
    </row>
    <row r="188">
      <c r="A188" s="106" t="s">
        <v>159</v>
      </c>
      <c r="B188" s="107">
        <v>40843.0</v>
      </c>
      <c r="C188" s="106"/>
      <c r="D188" s="108"/>
      <c r="E188" s="109">
        <f t="shared" si="2"/>
        <v>0</v>
      </c>
      <c r="F188" s="108"/>
      <c r="G188" s="108"/>
      <c r="H188" s="108"/>
      <c r="I188" s="108"/>
      <c r="J188" s="112">
        <f t="shared" si="23"/>
        <v>0</v>
      </c>
      <c r="K188" s="108"/>
      <c r="L188" s="108"/>
      <c r="M188" s="108"/>
      <c r="N188" s="108"/>
      <c r="O188" s="108"/>
      <c r="P188" s="108"/>
      <c r="Q188" s="108"/>
      <c r="R188" s="108">
        <f t="shared" ref="R188:W188" si="201">SUBSTITUTE((SUBSTITUTE(AA188, " ", "")), ",", ".")  * 1</f>
        <v>0</v>
      </c>
      <c r="S188" s="108">
        <f t="shared" si="201"/>
        <v>0</v>
      </c>
      <c r="T188" s="108">
        <f t="shared" si="201"/>
        <v>0</v>
      </c>
      <c r="U188" s="108">
        <f t="shared" si="201"/>
        <v>0</v>
      </c>
      <c r="V188" s="108">
        <f t="shared" si="201"/>
        <v>0</v>
      </c>
      <c r="W188" s="108">
        <f t="shared" si="201"/>
        <v>0</v>
      </c>
      <c r="X188" s="76"/>
      <c r="Y188" s="72"/>
      <c r="Z188" s="72"/>
      <c r="AA188" s="73"/>
      <c r="AB188" s="73"/>
      <c r="AC188" s="73"/>
      <c r="AD188" s="73"/>
      <c r="AE188" s="73"/>
      <c r="AF188" s="73"/>
      <c r="AG188" s="73" t="str">
        <f>VLOOKUP(A188, 'АСВ'!$A$2:$C$48, 2, False)</f>
        <v>#N/A</v>
      </c>
      <c r="AH188" s="73" t="str">
        <f>VLOOKUP(A188, 'АСВ'!$A$2:$C$48, 3, False)</f>
        <v>#N/A</v>
      </c>
      <c r="AI188" s="73" t="str">
        <f t="shared" si="5"/>
        <v>#N/A</v>
      </c>
    </row>
    <row r="189">
      <c r="A189" s="106" t="s">
        <v>159</v>
      </c>
      <c r="B189" s="107">
        <v>40834.0</v>
      </c>
      <c r="C189" s="106"/>
      <c r="D189" s="108"/>
      <c r="E189" s="109">
        <f t="shared" si="2"/>
        <v>0</v>
      </c>
      <c r="F189" s="108"/>
      <c r="G189" s="108"/>
      <c r="H189" s="108"/>
      <c r="I189" s="108"/>
      <c r="J189" s="112">
        <f t="shared" si="23"/>
        <v>0</v>
      </c>
      <c r="K189" s="108"/>
      <c r="L189" s="108"/>
      <c r="M189" s="108"/>
      <c r="N189" s="108"/>
      <c r="O189" s="108"/>
      <c r="P189" s="108"/>
      <c r="Q189" s="108"/>
      <c r="R189" s="108">
        <f t="shared" ref="R189:W189" si="202">SUBSTITUTE((SUBSTITUTE(AA189, " ", "")), ",", ".")  * 1</f>
        <v>0</v>
      </c>
      <c r="S189" s="108">
        <f t="shared" si="202"/>
        <v>0</v>
      </c>
      <c r="T189" s="108">
        <f t="shared" si="202"/>
        <v>0</v>
      </c>
      <c r="U189" s="108">
        <f t="shared" si="202"/>
        <v>0</v>
      </c>
      <c r="V189" s="108">
        <f t="shared" si="202"/>
        <v>0</v>
      </c>
      <c r="W189" s="108">
        <f t="shared" si="202"/>
        <v>0</v>
      </c>
      <c r="X189" s="76"/>
      <c r="Y189" s="72"/>
      <c r="Z189" s="72"/>
      <c r="AA189" s="73"/>
      <c r="AB189" s="73"/>
      <c r="AC189" s="73"/>
      <c r="AD189" s="73"/>
      <c r="AE189" s="73"/>
      <c r="AF189" s="73"/>
      <c r="AG189" s="73" t="str">
        <f>VLOOKUP(A189, 'АСВ'!$A$2:$C$48, 2, False)</f>
        <v>#N/A</v>
      </c>
      <c r="AH189" s="73" t="str">
        <f>VLOOKUP(A189, 'АСВ'!$A$2:$C$48, 3, False)</f>
        <v>#N/A</v>
      </c>
      <c r="AI189" s="73" t="str">
        <f t="shared" si="5"/>
        <v>#N/A</v>
      </c>
    </row>
    <row r="190">
      <c r="A190" s="106" t="s">
        <v>159</v>
      </c>
      <c r="B190" s="107">
        <v>40739.0</v>
      </c>
      <c r="C190" s="106"/>
      <c r="D190" s="108"/>
      <c r="E190" s="109">
        <f t="shared" si="2"/>
        <v>0</v>
      </c>
      <c r="F190" s="108"/>
      <c r="G190" s="108"/>
      <c r="H190" s="108"/>
      <c r="I190" s="108"/>
      <c r="J190" s="112">
        <f t="shared" si="23"/>
        <v>0</v>
      </c>
      <c r="K190" s="108"/>
      <c r="L190" s="108"/>
      <c r="M190" s="108"/>
      <c r="N190" s="108"/>
      <c r="O190" s="108"/>
      <c r="P190" s="108"/>
      <c r="Q190" s="108"/>
      <c r="R190" s="108">
        <f t="shared" ref="R190:W190" si="203">SUBSTITUTE((SUBSTITUTE(AA190, " ", "")), ",", ".")  * 1</f>
        <v>0</v>
      </c>
      <c r="S190" s="108">
        <f t="shared" si="203"/>
        <v>0</v>
      </c>
      <c r="T190" s="108">
        <f t="shared" si="203"/>
        <v>0</v>
      </c>
      <c r="U190" s="108">
        <f t="shared" si="203"/>
        <v>0</v>
      </c>
      <c r="V190" s="108">
        <f t="shared" si="203"/>
        <v>0</v>
      </c>
      <c r="W190" s="108">
        <f t="shared" si="203"/>
        <v>0</v>
      </c>
      <c r="X190" s="76"/>
      <c r="Y190" s="72"/>
      <c r="Z190" s="72"/>
      <c r="AA190" s="73"/>
      <c r="AB190" s="73"/>
      <c r="AC190" s="73"/>
      <c r="AD190" s="73"/>
      <c r="AE190" s="73"/>
      <c r="AF190" s="73"/>
      <c r="AG190" s="73" t="str">
        <f>VLOOKUP(A190, 'АСВ'!$A$2:$C$48, 2, False)</f>
        <v>#N/A</v>
      </c>
      <c r="AH190" s="73" t="str">
        <f>VLOOKUP(A190, 'АСВ'!$A$2:$C$48, 3, False)</f>
        <v>#N/A</v>
      </c>
      <c r="AI190" s="73" t="str">
        <f t="shared" si="5"/>
        <v>#N/A</v>
      </c>
    </row>
    <row r="191">
      <c r="A191" s="106" t="s">
        <v>159</v>
      </c>
      <c r="B191" s="107">
        <v>40627.0</v>
      </c>
      <c r="C191" s="106"/>
      <c r="D191" s="108"/>
      <c r="E191" s="109">
        <f t="shared" si="2"/>
        <v>0</v>
      </c>
      <c r="F191" s="108"/>
      <c r="G191" s="108"/>
      <c r="H191" s="108"/>
      <c r="I191" s="108"/>
      <c r="J191" s="112">
        <f t="shared" si="23"/>
        <v>0</v>
      </c>
      <c r="K191" s="108"/>
      <c r="L191" s="108"/>
      <c r="M191" s="108"/>
      <c r="N191" s="108"/>
      <c r="O191" s="108"/>
      <c r="P191" s="108"/>
      <c r="Q191" s="108"/>
      <c r="R191" s="108">
        <f t="shared" ref="R191:W191" si="204">SUBSTITUTE((SUBSTITUTE(AA191, " ", "")), ",", ".")  * 1</f>
        <v>0</v>
      </c>
      <c r="S191" s="108">
        <f t="shared" si="204"/>
        <v>0</v>
      </c>
      <c r="T191" s="108">
        <f t="shared" si="204"/>
        <v>0</v>
      </c>
      <c r="U191" s="108">
        <f t="shared" si="204"/>
        <v>0</v>
      </c>
      <c r="V191" s="108">
        <f t="shared" si="204"/>
        <v>0</v>
      </c>
      <c r="W191" s="108">
        <f t="shared" si="204"/>
        <v>0</v>
      </c>
      <c r="X191" s="76"/>
      <c r="Y191" s="72"/>
      <c r="Z191" s="72"/>
      <c r="AA191" s="73"/>
      <c r="AB191" s="73"/>
      <c r="AC191" s="73"/>
      <c r="AD191" s="73"/>
      <c r="AE191" s="73"/>
      <c r="AF191" s="73"/>
      <c r="AG191" s="73" t="str">
        <f>VLOOKUP(A191, 'АСВ'!$A$2:$C$48, 2, False)</f>
        <v>#N/A</v>
      </c>
      <c r="AH191" s="73" t="str">
        <f>VLOOKUP(A191, 'АСВ'!$A$2:$C$48, 3, False)</f>
        <v>#N/A</v>
      </c>
      <c r="AI191" s="73" t="str">
        <f t="shared" si="5"/>
        <v>#N/A</v>
      </c>
    </row>
    <row r="192">
      <c r="A192" s="106" t="s">
        <v>159</v>
      </c>
      <c r="B192" s="107">
        <v>40357.0</v>
      </c>
      <c r="C192" s="106"/>
      <c r="D192" s="108"/>
      <c r="E192" s="109">
        <f t="shared" si="2"/>
        <v>0</v>
      </c>
      <c r="F192" s="108"/>
      <c r="G192" s="108"/>
      <c r="H192" s="108"/>
      <c r="I192" s="108"/>
      <c r="J192" s="112">
        <f t="shared" si="23"/>
        <v>0</v>
      </c>
      <c r="K192" s="108"/>
      <c r="L192" s="108"/>
      <c r="M192" s="108"/>
      <c r="N192" s="108"/>
      <c r="O192" s="108"/>
      <c r="P192" s="108"/>
      <c r="Q192" s="108"/>
      <c r="R192" s="108">
        <f t="shared" ref="R192:W192" si="205">SUBSTITUTE((SUBSTITUTE(AA192, " ", "")), ",", ".")  * 1</f>
        <v>0</v>
      </c>
      <c r="S192" s="108">
        <f t="shared" si="205"/>
        <v>0</v>
      </c>
      <c r="T192" s="108">
        <f t="shared" si="205"/>
        <v>0</v>
      </c>
      <c r="U192" s="108">
        <f t="shared" si="205"/>
        <v>0</v>
      </c>
      <c r="V192" s="108">
        <f t="shared" si="205"/>
        <v>0</v>
      </c>
      <c r="W192" s="108">
        <f t="shared" si="205"/>
        <v>0</v>
      </c>
      <c r="X192" s="76"/>
      <c r="Y192" s="72"/>
      <c r="Z192" s="72"/>
      <c r="AA192" s="73"/>
      <c r="AB192" s="73"/>
      <c r="AC192" s="73"/>
      <c r="AD192" s="73"/>
      <c r="AE192" s="73"/>
      <c r="AF192" s="73"/>
      <c r="AG192" s="73" t="str">
        <f>VLOOKUP(A192, 'АСВ'!$A$2:$C$48, 2, False)</f>
        <v>#N/A</v>
      </c>
      <c r="AH192" s="73" t="str">
        <f>VLOOKUP(A192, 'АСВ'!$A$2:$C$48, 3, False)</f>
        <v>#N/A</v>
      </c>
      <c r="AI192" s="73" t="str">
        <f t="shared" si="5"/>
        <v>#N/A</v>
      </c>
    </row>
    <row r="193">
      <c r="A193" s="106" t="s">
        <v>159</v>
      </c>
      <c r="B193" s="107">
        <v>40210.0</v>
      </c>
      <c r="C193" s="106"/>
      <c r="D193" s="108"/>
      <c r="E193" s="109">
        <f t="shared" si="2"/>
        <v>0</v>
      </c>
      <c r="F193" s="108"/>
      <c r="G193" s="108"/>
      <c r="H193" s="108"/>
      <c r="I193" s="108"/>
      <c r="J193" s="112">
        <f t="shared" si="23"/>
        <v>0</v>
      </c>
      <c r="K193" s="108"/>
      <c r="L193" s="108"/>
      <c r="M193" s="108"/>
      <c r="N193" s="108"/>
      <c r="O193" s="108"/>
      <c r="P193" s="108"/>
      <c r="Q193" s="108"/>
      <c r="R193" s="108">
        <f t="shared" ref="R193:W193" si="206">SUBSTITUTE((SUBSTITUTE(AA193, " ", "")), ",", ".")  * 1</f>
        <v>0</v>
      </c>
      <c r="S193" s="108">
        <f t="shared" si="206"/>
        <v>0</v>
      </c>
      <c r="T193" s="108">
        <f t="shared" si="206"/>
        <v>0</v>
      </c>
      <c r="U193" s="108">
        <f t="shared" si="206"/>
        <v>0</v>
      </c>
      <c r="V193" s="108">
        <f t="shared" si="206"/>
        <v>0</v>
      </c>
      <c r="W193" s="108">
        <f t="shared" si="206"/>
        <v>0</v>
      </c>
      <c r="X193" s="76"/>
      <c r="Y193" s="72"/>
      <c r="Z193" s="72"/>
      <c r="AA193" s="73"/>
      <c r="AB193" s="73"/>
      <c r="AC193" s="73"/>
      <c r="AD193" s="73"/>
      <c r="AE193" s="73"/>
      <c r="AF193" s="73"/>
      <c r="AG193" s="73" t="str">
        <f>VLOOKUP(A193, 'АСВ'!$A$2:$C$48, 2, False)</f>
        <v>#N/A</v>
      </c>
      <c r="AH193" s="73" t="str">
        <f>VLOOKUP(A193, 'АСВ'!$A$2:$C$48, 3, False)</f>
        <v>#N/A</v>
      </c>
      <c r="AI193" s="73" t="str">
        <f t="shared" si="5"/>
        <v>#N/A</v>
      </c>
    </row>
    <row r="194">
      <c r="A194" s="106" t="s">
        <v>159</v>
      </c>
      <c r="B194" s="107">
        <v>39768.0</v>
      </c>
      <c r="C194" s="106"/>
      <c r="D194" s="108"/>
      <c r="E194" s="109">
        <f t="shared" si="2"/>
        <v>0</v>
      </c>
      <c r="F194" s="108"/>
      <c r="G194" s="108"/>
      <c r="H194" s="108"/>
      <c r="I194" s="108"/>
      <c r="J194" s="112">
        <f t="shared" si="23"/>
        <v>0</v>
      </c>
      <c r="K194" s="108"/>
      <c r="L194" s="108"/>
      <c r="M194" s="108"/>
      <c r="N194" s="108"/>
      <c r="O194" s="108"/>
      <c r="P194" s="108"/>
      <c r="Q194" s="108"/>
      <c r="R194" s="108">
        <f t="shared" ref="R194:W194" si="207">SUBSTITUTE((SUBSTITUTE(AA194, " ", "")), ",", ".")  * 1</f>
        <v>0</v>
      </c>
      <c r="S194" s="108">
        <f t="shared" si="207"/>
        <v>0</v>
      </c>
      <c r="T194" s="108">
        <f t="shared" si="207"/>
        <v>0</v>
      </c>
      <c r="U194" s="108">
        <f t="shared" si="207"/>
        <v>0</v>
      </c>
      <c r="V194" s="108">
        <f t="shared" si="207"/>
        <v>0</v>
      </c>
      <c r="W194" s="108">
        <f t="shared" si="207"/>
        <v>0</v>
      </c>
      <c r="X194" s="76"/>
      <c r="Y194" s="72"/>
      <c r="Z194" s="72"/>
      <c r="AA194" s="73"/>
      <c r="AB194" s="73"/>
      <c r="AC194" s="73"/>
      <c r="AD194" s="73"/>
      <c r="AE194" s="73"/>
      <c r="AF194" s="73"/>
      <c r="AG194" s="73" t="str">
        <f>VLOOKUP(A194, 'АСВ'!$A$2:$C$48, 2, False)</f>
        <v>#N/A</v>
      </c>
      <c r="AH194" s="73" t="str">
        <f>VLOOKUP(A194, 'АСВ'!$A$2:$C$48, 3, False)</f>
        <v>#N/A</v>
      </c>
      <c r="AI194" s="73" t="str">
        <f t="shared" si="5"/>
        <v>#N/A</v>
      </c>
    </row>
    <row r="195">
      <c r="A195" s="106" t="s">
        <v>253</v>
      </c>
      <c r="B195" s="107">
        <v>39983.0</v>
      </c>
      <c r="C195" s="106"/>
      <c r="D195" s="108"/>
      <c r="E195" s="109">
        <f t="shared" si="2"/>
        <v>0</v>
      </c>
      <c r="F195" s="108"/>
      <c r="G195" s="108"/>
      <c r="H195" s="108"/>
      <c r="I195" s="108"/>
      <c r="J195" s="112">
        <f t="shared" si="23"/>
        <v>0</v>
      </c>
      <c r="K195" s="108"/>
      <c r="L195" s="108"/>
      <c r="M195" s="108"/>
      <c r="N195" s="108"/>
      <c r="O195" s="108"/>
      <c r="P195" s="108"/>
      <c r="Q195" s="108"/>
      <c r="R195" s="108">
        <f t="shared" ref="R195:W195" si="208">SUBSTITUTE((SUBSTITUTE(AA195, " ", "")), ",", ".")  * 1</f>
        <v>0</v>
      </c>
      <c r="S195" s="108">
        <f t="shared" si="208"/>
        <v>0</v>
      </c>
      <c r="T195" s="108">
        <f t="shared" si="208"/>
        <v>0</v>
      </c>
      <c r="U195" s="108">
        <f t="shared" si="208"/>
        <v>0</v>
      </c>
      <c r="V195" s="108">
        <f t="shared" si="208"/>
        <v>0</v>
      </c>
      <c r="W195" s="108">
        <f t="shared" si="208"/>
        <v>0</v>
      </c>
      <c r="X195" s="76"/>
      <c r="Y195" s="72"/>
      <c r="Z195" s="72"/>
      <c r="AA195" s="73"/>
      <c r="AB195" s="73"/>
      <c r="AC195" s="73"/>
      <c r="AD195" s="73"/>
      <c r="AE195" s="73"/>
      <c r="AF195" s="73"/>
      <c r="AG195" s="73" t="str">
        <f>VLOOKUP(A195, 'АСВ'!$A$2:$C$48, 2, False)</f>
        <v>#N/A</v>
      </c>
      <c r="AH195" s="73" t="str">
        <f>VLOOKUP(A195, 'АСВ'!$A$2:$C$48, 3, False)</f>
        <v>#N/A</v>
      </c>
      <c r="AI195" s="73" t="str">
        <f t="shared" si="5"/>
        <v>#N/A</v>
      </c>
    </row>
    <row r="196">
      <c r="A196" s="106" t="s">
        <v>253</v>
      </c>
      <c r="B196" s="107">
        <v>39768.0</v>
      </c>
      <c r="C196" s="106"/>
      <c r="D196" s="108"/>
      <c r="E196" s="109">
        <f t="shared" si="2"/>
        <v>0</v>
      </c>
      <c r="F196" s="108"/>
      <c r="G196" s="108"/>
      <c r="H196" s="108"/>
      <c r="I196" s="108"/>
      <c r="J196" s="112">
        <f t="shared" si="23"/>
        <v>0</v>
      </c>
      <c r="K196" s="108"/>
      <c r="L196" s="108"/>
      <c r="M196" s="108"/>
      <c r="N196" s="108"/>
      <c r="O196" s="108"/>
      <c r="P196" s="108"/>
      <c r="Q196" s="108"/>
      <c r="R196" s="108">
        <f t="shared" ref="R196:W196" si="209">SUBSTITUTE((SUBSTITUTE(AA196, " ", "")), ",", ".")  * 1</f>
        <v>0</v>
      </c>
      <c r="S196" s="108">
        <f t="shared" si="209"/>
        <v>0</v>
      </c>
      <c r="T196" s="108">
        <f t="shared" si="209"/>
        <v>0</v>
      </c>
      <c r="U196" s="108">
        <f t="shared" si="209"/>
        <v>0</v>
      </c>
      <c r="V196" s="108">
        <f t="shared" si="209"/>
        <v>0</v>
      </c>
      <c r="W196" s="108">
        <f t="shared" si="209"/>
        <v>0</v>
      </c>
      <c r="X196" s="76"/>
      <c r="Y196" s="72"/>
      <c r="Z196" s="72"/>
      <c r="AA196" s="73"/>
      <c r="AB196" s="73"/>
      <c r="AC196" s="73"/>
      <c r="AD196" s="73"/>
      <c r="AE196" s="73"/>
      <c r="AF196" s="73"/>
      <c r="AG196" s="73" t="str">
        <f>VLOOKUP(A196, 'АСВ'!$A$2:$C$48, 2, False)</f>
        <v>#N/A</v>
      </c>
      <c r="AH196" s="73" t="str">
        <f>VLOOKUP(A196, 'АСВ'!$A$2:$C$48, 3, False)</f>
        <v>#N/A</v>
      </c>
      <c r="AI196" s="73" t="str">
        <f t="shared" si="5"/>
        <v>#N/A</v>
      </c>
    </row>
    <row r="197">
      <c r="A197" s="39" t="s">
        <v>162</v>
      </c>
      <c r="B197" s="65">
        <v>42181.0</v>
      </c>
      <c r="C197" s="39"/>
      <c r="D197" s="60">
        <v>1.6613026E7</v>
      </c>
      <c r="E197" s="67">
        <f t="shared" si="2"/>
        <v>156650516</v>
      </c>
      <c r="F197" s="60">
        <v>1.75318992E8</v>
      </c>
      <c r="G197" s="60">
        <v>0.0</v>
      </c>
      <c r="H197" s="60">
        <v>1521326.0</v>
      </c>
      <c r="I197" s="66">
        <f t="shared" ref="I197:I199" si="211">SUBSTITUTE((SUBSTITUTE(J197, " ", "")), ",", ".") + SUBSTITUTE((SUBSTITUTE(Y197, " ", "")), ",", ".") + SUBSTITUTE((SUBSTITUTE(Z197, " ", "")), ",", ".")</f>
        <v>170201840</v>
      </c>
      <c r="J197" s="84">
        <f t="shared" si="23"/>
        <v>170201840</v>
      </c>
      <c r="K197" s="60">
        <v>3592130.0</v>
      </c>
      <c r="L197" s="60">
        <v>2.0012402E7</v>
      </c>
      <c r="M197" s="60">
        <v>0.0</v>
      </c>
      <c r="N197" s="60">
        <v>0.0</v>
      </c>
      <c r="O197" s="60">
        <v>2.0912775E7</v>
      </c>
      <c r="P197" s="60">
        <v>1.49289065E8</v>
      </c>
      <c r="Q197" s="69"/>
      <c r="R197" s="69">
        <f t="shared" ref="R197:W197" si="210">SUBSTITUTE((SUBSTITUTE(AA197, " ", "")), ",", ".")  * 1</f>
        <v>146065585</v>
      </c>
      <c r="S197" s="69">
        <f t="shared" si="210"/>
        <v>10584931</v>
      </c>
      <c r="T197" s="69">
        <f t="shared" si="210"/>
        <v>0</v>
      </c>
      <c r="U197" s="69">
        <f t="shared" si="210"/>
        <v>0</v>
      </c>
      <c r="V197" s="69">
        <f t="shared" si="210"/>
        <v>0</v>
      </c>
      <c r="W197" s="69">
        <f t="shared" si="210"/>
        <v>0</v>
      </c>
      <c r="X197" s="76"/>
      <c r="Y197" s="72"/>
      <c r="Z197" s="72"/>
      <c r="AA197" s="63">
        <v>1.46065585E8</v>
      </c>
      <c r="AB197" s="63">
        <v>1.0584931E7</v>
      </c>
      <c r="AC197" s="73"/>
      <c r="AD197" s="73"/>
      <c r="AE197" s="73"/>
      <c r="AF197" s="73"/>
      <c r="AG197" s="74">
        <f>VLOOKUP(A197, 'АСВ'!$A$2:$C$48, 2, False)</f>
        <v>42005</v>
      </c>
      <c r="AH197" s="75">
        <f>VLOOKUP(A197, 'АСВ'!$A$2:$C$48, 3, False)</f>
        <v>69399</v>
      </c>
      <c r="AI197" s="73">
        <f t="shared" si="5"/>
        <v>1</v>
      </c>
    </row>
    <row r="198">
      <c r="A198" s="39" t="s">
        <v>162</v>
      </c>
      <c r="B198" s="65">
        <v>42181.0</v>
      </c>
      <c r="C198" s="39"/>
      <c r="D198" s="60">
        <v>1.6613026E7</v>
      </c>
      <c r="E198" s="67">
        <f t="shared" si="2"/>
        <v>156650516</v>
      </c>
      <c r="F198" s="60">
        <v>1.75318992E8</v>
      </c>
      <c r="G198" s="60">
        <v>0.0</v>
      </c>
      <c r="H198" s="60">
        <v>1521326.0</v>
      </c>
      <c r="I198" s="66">
        <f t="shared" si="211"/>
        <v>170201840</v>
      </c>
      <c r="J198" s="84">
        <f t="shared" si="23"/>
        <v>170201840</v>
      </c>
      <c r="K198" s="60">
        <v>3592130.0</v>
      </c>
      <c r="L198" s="60">
        <v>2.0012402E7</v>
      </c>
      <c r="M198" s="60">
        <v>0.0</v>
      </c>
      <c r="N198" s="60">
        <v>0.0</v>
      </c>
      <c r="O198" s="60">
        <v>2.0912775E7</v>
      </c>
      <c r="P198" s="60">
        <v>1.49289065E8</v>
      </c>
      <c r="Q198" s="69"/>
      <c r="R198" s="69">
        <f t="shared" ref="R198:W198" si="212">SUBSTITUTE((SUBSTITUTE(AA198, " ", "")), ",", ".")  * 1</f>
        <v>146065585</v>
      </c>
      <c r="S198" s="69">
        <f t="shared" si="212"/>
        <v>10584931</v>
      </c>
      <c r="T198" s="69">
        <f t="shared" si="212"/>
        <v>0</v>
      </c>
      <c r="U198" s="69">
        <f t="shared" si="212"/>
        <v>0</v>
      </c>
      <c r="V198" s="69">
        <f t="shared" si="212"/>
        <v>0</v>
      </c>
      <c r="W198" s="69">
        <f t="shared" si="212"/>
        <v>0</v>
      </c>
      <c r="X198" s="76"/>
      <c r="Y198" s="72"/>
      <c r="Z198" s="72"/>
      <c r="AA198" s="63">
        <v>1.46065585E8</v>
      </c>
      <c r="AB198" s="63">
        <v>1.0584931E7</v>
      </c>
      <c r="AC198" s="73"/>
      <c r="AD198" s="73"/>
      <c r="AE198" s="73"/>
      <c r="AF198" s="73"/>
      <c r="AG198" s="74">
        <f>VLOOKUP(A198, 'АСВ'!$A$2:$C$48, 2, False)</f>
        <v>42005</v>
      </c>
      <c r="AH198" s="75">
        <f>VLOOKUP(A198, 'АСВ'!$A$2:$C$48, 3, False)</f>
        <v>69399</v>
      </c>
      <c r="AI198" s="73">
        <f t="shared" si="5"/>
        <v>1</v>
      </c>
    </row>
    <row r="199">
      <c r="A199" s="39" t="s">
        <v>162</v>
      </c>
      <c r="B199" s="65">
        <v>42079.0</v>
      </c>
      <c r="C199" s="39"/>
      <c r="D199" s="60">
        <v>2.4338039E7</v>
      </c>
      <c r="E199" s="67">
        <f t="shared" si="2"/>
        <v>223717614</v>
      </c>
      <c r="F199" s="60">
        <v>2.51577266E8</v>
      </c>
      <c r="G199" s="60">
        <v>0.0</v>
      </c>
      <c r="H199" s="60">
        <v>2931507.0</v>
      </c>
      <c r="I199" s="66">
        <f t="shared" si="211"/>
        <v>244577695</v>
      </c>
      <c r="J199" s="84">
        <f t="shared" si="23"/>
        <v>244577695</v>
      </c>
      <c r="K199" s="60">
        <v>4059568.0</v>
      </c>
      <c r="L199" s="60">
        <v>8360462.0</v>
      </c>
      <c r="M199" s="60">
        <v>0.0</v>
      </c>
      <c r="N199" s="60">
        <v>0.0</v>
      </c>
      <c r="O199" s="60">
        <v>2.2979346E7</v>
      </c>
      <c r="P199" s="60">
        <v>2.21598349E8</v>
      </c>
      <c r="Q199" s="69"/>
      <c r="R199" s="69">
        <f t="shared" ref="R199:W199" si="213">SUBSTITUTE((SUBSTITUTE(AA199, " ", "")), ",", ".")  * 1</f>
        <v>118985904</v>
      </c>
      <c r="S199" s="69">
        <f t="shared" si="213"/>
        <v>104731710</v>
      </c>
      <c r="T199" s="69">
        <f t="shared" si="213"/>
        <v>0</v>
      </c>
      <c r="U199" s="69">
        <f t="shared" si="213"/>
        <v>0</v>
      </c>
      <c r="V199" s="69">
        <f t="shared" si="213"/>
        <v>0</v>
      </c>
      <c r="W199" s="69">
        <f t="shared" si="213"/>
        <v>0</v>
      </c>
      <c r="X199" s="76"/>
      <c r="Y199" s="72"/>
      <c r="Z199" s="72"/>
      <c r="AA199" s="63">
        <v>1.18985904E8</v>
      </c>
      <c r="AB199" s="63">
        <v>1.0473171E8</v>
      </c>
      <c r="AC199" s="73"/>
      <c r="AD199" s="73"/>
      <c r="AE199" s="73"/>
      <c r="AF199" s="73"/>
      <c r="AG199" s="74">
        <f>VLOOKUP(A199, 'АСВ'!$A$2:$C$48, 2, False)</f>
        <v>42005</v>
      </c>
      <c r="AH199" s="75">
        <f>VLOOKUP(A199, 'АСВ'!$A$2:$C$48, 3, False)</f>
        <v>69399</v>
      </c>
      <c r="AI199" s="73">
        <f t="shared" si="5"/>
        <v>1</v>
      </c>
    </row>
    <row r="200">
      <c r="A200" s="106" t="s">
        <v>162</v>
      </c>
      <c r="B200" s="107">
        <v>41533.0</v>
      </c>
      <c r="C200" s="106"/>
      <c r="D200" s="108"/>
      <c r="E200" s="109">
        <f t="shared" si="2"/>
        <v>0</v>
      </c>
      <c r="F200" s="108"/>
      <c r="G200" s="108"/>
      <c r="H200" s="108"/>
      <c r="I200" s="108"/>
      <c r="J200" s="112">
        <f t="shared" si="23"/>
        <v>0</v>
      </c>
      <c r="K200" s="108"/>
      <c r="L200" s="108"/>
      <c r="M200" s="108"/>
      <c r="N200" s="108"/>
      <c r="O200" s="108"/>
      <c r="P200" s="108"/>
      <c r="Q200" s="108"/>
      <c r="R200" s="108">
        <f t="shared" ref="R200:W200" si="214">SUBSTITUTE((SUBSTITUTE(AA200, " ", "")), ",", ".")  * 1</f>
        <v>0</v>
      </c>
      <c r="S200" s="108">
        <f t="shared" si="214"/>
        <v>0</v>
      </c>
      <c r="T200" s="108">
        <f t="shared" si="214"/>
        <v>0</v>
      </c>
      <c r="U200" s="108">
        <f t="shared" si="214"/>
        <v>0</v>
      </c>
      <c r="V200" s="108">
        <f t="shared" si="214"/>
        <v>0</v>
      </c>
      <c r="W200" s="108">
        <f t="shared" si="214"/>
        <v>0</v>
      </c>
      <c r="X200" s="76"/>
      <c r="Y200" s="72"/>
      <c r="Z200" s="72"/>
      <c r="AA200" s="73"/>
      <c r="AB200" s="73"/>
      <c r="AC200" s="73"/>
      <c r="AD200" s="73"/>
      <c r="AE200" s="73"/>
      <c r="AF200" s="73"/>
      <c r="AG200" s="74">
        <f>VLOOKUP(A200, 'АСВ'!$A$2:$C$48, 2, False)</f>
        <v>42005</v>
      </c>
      <c r="AH200" s="75">
        <f>VLOOKUP(A200, 'АСВ'!$A$2:$C$48, 3, False)</f>
        <v>69399</v>
      </c>
      <c r="AI200" s="73">
        <f t="shared" si="5"/>
        <v>0</v>
      </c>
    </row>
    <row r="201">
      <c r="A201" s="106" t="s">
        <v>162</v>
      </c>
      <c r="B201" s="107">
        <v>41047.0</v>
      </c>
      <c r="C201" s="106"/>
      <c r="D201" s="108"/>
      <c r="E201" s="109">
        <f t="shared" si="2"/>
        <v>0</v>
      </c>
      <c r="F201" s="108"/>
      <c r="G201" s="108"/>
      <c r="H201" s="108"/>
      <c r="I201" s="108"/>
      <c r="J201" s="112">
        <f t="shared" si="23"/>
        <v>0</v>
      </c>
      <c r="K201" s="108"/>
      <c r="L201" s="108"/>
      <c r="M201" s="108"/>
      <c r="N201" s="108"/>
      <c r="O201" s="108"/>
      <c r="P201" s="108"/>
      <c r="Q201" s="108"/>
      <c r="R201" s="108">
        <f t="shared" ref="R201:W201" si="215">SUBSTITUTE((SUBSTITUTE(AA201, " ", "")), ",", ".")  * 1</f>
        <v>0</v>
      </c>
      <c r="S201" s="108">
        <f t="shared" si="215"/>
        <v>0</v>
      </c>
      <c r="T201" s="108">
        <f t="shared" si="215"/>
        <v>0</v>
      </c>
      <c r="U201" s="108">
        <f t="shared" si="215"/>
        <v>0</v>
      </c>
      <c r="V201" s="108">
        <f t="shared" si="215"/>
        <v>0</v>
      </c>
      <c r="W201" s="108">
        <f t="shared" si="215"/>
        <v>0</v>
      </c>
      <c r="X201" s="76"/>
      <c r="Y201" s="72"/>
      <c r="Z201" s="72"/>
      <c r="AA201" s="73"/>
      <c r="AB201" s="73"/>
      <c r="AC201" s="73"/>
      <c r="AD201" s="73"/>
      <c r="AE201" s="73"/>
      <c r="AF201" s="73"/>
      <c r="AG201" s="74">
        <f>VLOOKUP(A201, 'АСВ'!$A$2:$C$48, 2, False)</f>
        <v>42005</v>
      </c>
      <c r="AH201" s="75">
        <f>VLOOKUP(A201, 'АСВ'!$A$2:$C$48, 3, False)</f>
        <v>69399</v>
      </c>
      <c r="AI201" s="73">
        <f t="shared" si="5"/>
        <v>0</v>
      </c>
    </row>
    <row r="202">
      <c r="A202" s="106" t="s">
        <v>162</v>
      </c>
      <c r="B202" s="107">
        <v>40843.0</v>
      </c>
      <c r="C202" s="106"/>
      <c r="D202" s="108"/>
      <c r="E202" s="109">
        <f t="shared" si="2"/>
        <v>0</v>
      </c>
      <c r="F202" s="108"/>
      <c r="G202" s="108"/>
      <c r="H202" s="108"/>
      <c r="I202" s="108"/>
      <c r="J202" s="112">
        <f t="shared" si="23"/>
        <v>0</v>
      </c>
      <c r="K202" s="108"/>
      <c r="L202" s="108"/>
      <c r="M202" s="108"/>
      <c r="N202" s="108"/>
      <c r="O202" s="108"/>
      <c r="P202" s="108"/>
      <c r="Q202" s="108"/>
      <c r="R202" s="108">
        <f t="shared" ref="R202:W202" si="216">SUBSTITUTE((SUBSTITUTE(AA202, " ", "")), ",", ".")  * 1</f>
        <v>0</v>
      </c>
      <c r="S202" s="108">
        <f t="shared" si="216"/>
        <v>0</v>
      </c>
      <c r="T202" s="108">
        <f t="shared" si="216"/>
        <v>0</v>
      </c>
      <c r="U202" s="108">
        <f t="shared" si="216"/>
        <v>0</v>
      </c>
      <c r="V202" s="108">
        <f t="shared" si="216"/>
        <v>0</v>
      </c>
      <c r="W202" s="108">
        <f t="shared" si="216"/>
        <v>0</v>
      </c>
      <c r="X202" s="76"/>
      <c r="Y202" s="72"/>
      <c r="Z202" s="72"/>
      <c r="AA202" s="73"/>
      <c r="AB202" s="73"/>
      <c r="AC202" s="73"/>
      <c r="AD202" s="73"/>
      <c r="AE202" s="73"/>
      <c r="AF202" s="73"/>
      <c r="AG202" s="74">
        <f>VLOOKUP(A202, 'АСВ'!$A$2:$C$48, 2, False)</f>
        <v>42005</v>
      </c>
      <c r="AH202" s="75">
        <f>VLOOKUP(A202, 'АСВ'!$A$2:$C$48, 3, False)</f>
        <v>69399</v>
      </c>
      <c r="AI202" s="73">
        <f t="shared" si="5"/>
        <v>0</v>
      </c>
    </row>
    <row r="203">
      <c r="A203" s="106" t="s">
        <v>162</v>
      </c>
      <c r="B203" s="107">
        <v>40834.0</v>
      </c>
      <c r="C203" s="106"/>
      <c r="D203" s="108"/>
      <c r="E203" s="109">
        <f t="shared" si="2"/>
        <v>0</v>
      </c>
      <c r="F203" s="108"/>
      <c r="G203" s="108"/>
      <c r="H203" s="108"/>
      <c r="I203" s="108"/>
      <c r="J203" s="112">
        <f t="shared" si="23"/>
        <v>0</v>
      </c>
      <c r="K203" s="108"/>
      <c r="L203" s="108"/>
      <c r="M203" s="108"/>
      <c r="N203" s="108"/>
      <c r="O203" s="108"/>
      <c r="P203" s="108"/>
      <c r="Q203" s="108"/>
      <c r="R203" s="108">
        <f t="shared" ref="R203:W203" si="217">SUBSTITUTE((SUBSTITUTE(AA203, " ", "")), ",", ".")  * 1</f>
        <v>0</v>
      </c>
      <c r="S203" s="108">
        <f t="shared" si="217"/>
        <v>0</v>
      </c>
      <c r="T203" s="108">
        <f t="shared" si="217"/>
        <v>0</v>
      </c>
      <c r="U203" s="108">
        <f t="shared" si="217"/>
        <v>0</v>
      </c>
      <c r="V203" s="108">
        <f t="shared" si="217"/>
        <v>0</v>
      </c>
      <c r="W203" s="108">
        <f t="shared" si="217"/>
        <v>0</v>
      </c>
      <c r="X203" s="76"/>
      <c r="Y203" s="72"/>
      <c r="Z203" s="72"/>
      <c r="AA203" s="73"/>
      <c r="AB203" s="73"/>
      <c r="AC203" s="73"/>
      <c r="AD203" s="73"/>
      <c r="AE203" s="73"/>
      <c r="AF203" s="73"/>
      <c r="AG203" s="74">
        <f>VLOOKUP(A203, 'АСВ'!$A$2:$C$48, 2, False)</f>
        <v>42005</v>
      </c>
      <c r="AH203" s="75">
        <f>VLOOKUP(A203, 'АСВ'!$A$2:$C$48, 3, False)</f>
        <v>69399</v>
      </c>
      <c r="AI203" s="73">
        <f t="shared" si="5"/>
        <v>0</v>
      </c>
    </row>
    <row r="204">
      <c r="A204" s="106" t="s">
        <v>162</v>
      </c>
      <c r="B204" s="107">
        <v>40618.0</v>
      </c>
      <c r="C204" s="106"/>
      <c r="D204" s="108"/>
      <c r="E204" s="109">
        <f t="shared" si="2"/>
        <v>0</v>
      </c>
      <c r="F204" s="108"/>
      <c r="G204" s="108"/>
      <c r="H204" s="108"/>
      <c r="I204" s="108"/>
      <c r="J204" s="112">
        <f t="shared" si="23"/>
        <v>0</v>
      </c>
      <c r="K204" s="108"/>
      <c r="L204" s="108"/>
      <c r="M204" s="108"/>
      <c r="N204" s="108"/>
      <c r="O204" s="108"/>
      <c r="P204" s="108"/>
      <c r="Q204" s="108"/>
      <c r="R204" s="108">
        <f t="shared" ref="R204:W204" si="218">SUBSTITUTE((SUBSTITUTE(AA204, " ", "")), ",", ".")  * 1</f>
        <v>0</v>
      </c>
      <c r="S204" s="108">
        <f t="shared" si="218"/>
        <v>0</v>
      </c>
      <c r="T204" s="108">
        <f t="shared" si="218"/>
        <v>0</v>
      </c>
      <c r="U204" s="108">
        <f t="shared" si="218"/>
        <v>0</v>
      </c>
      <c r="V204" s="108">
        <f t="shared" si="218"/>
        <v>0</v>
      </c>
      <c r="W204" s="108">
        <f t="shared" si="218"/>
        <v>0</v>
      </c>
      <c r="X204" s="76"/>
      <c r="Y204" s="72"/>
      <c r="Z204" s="72"/>
      <c r="AA204" s="73"/>
      <c r="AB204" s="73"/>
      <c r="AC204" s="73"/>
      <c r="AD204" s="73"/>
      <c r="AE204" s="73"/>
      <c r="AF204" s="73"/>
      <c r="AG204" s="74">
        <f>VLOOKUP(A204, 'АСВ'!$A$2:$C$48, 2, False)</f>
        <v>42005</v>
      </c>
      <c r="AH204" s="75">
        <f>VLOOKUP(A204, 'АСВ'!$A$2:$C$48, 3, False)</f>
        <v>69399</v>
      </c>
      <c r="AI204" s="73">
        <f t="shared" si="5"/>
        <v>0</v>
      </c>
    </row>
    <row r="205">
      <c r="A205" s="106" t="s">
        <v>162</v>
      </c>
      <c r="B205" s="107">
        <v>40137.0</v>
      </c>
      <c r="C205" s="106"/>
      <c r="D205" s="108"/>
      <c r="E205" s="109">
        <f t="shared" si="2"/>
        <v>0</v>
      </c>
      <c r="F205" s="108"/>
      <c r="G205" s="108"/>
      <c r="H205" s="108"/>
      <c r="I205" s="108"/>
      <c r="J205" s="112">
        <f t="shared" si="23"/>
        <v>0</v>
      </c>
      <c r="K205" s="108"/>
      <c r="L205" s="108"/>
      <c r="M205" s="108"/>
      <c r="N205" s="108"/>
      <c r="O205" s="108"/>
      <c r="P205" s="108"/>
      <c r="Q205" s="108"/>
      <c r="R205" s="108">
        <f t="shared" ref="R205:W205" si="219">SUBSTITUTE((SUBSTITUTE(AA205, " ", "")), ",", ".")  * 1</f>
        <v>0</v>
      </c>
      <c r="S205" s="108">
        <f t="shared" si="219"/>
        <v>0</v>
      </c>
      <c r="T205" s="108">
        <f t="shared" si="219"/>
        <v>0</v>
      </c>
      <c r="U205" s="108">
        <f t="shared" si="219"/>
        <v>0</v>
      </c>
      <c r="V205" s="108">
        <f t="shared" si="219"/>
        <v>0</v>
      </c>
      <c r="W205" s="108">
        <f t="shared" si="219"/>
        <v>0</v>
      </c>
      <c r="X205" s="76"/>
      <c r="Y205" s="72"/>
      <c r="Z205" s="72"/>
      <c r="AA205" s="73"/>
      <c r="AB205" s="73"/>
      <c r="AC205" s="73"/>
      <c r="AD205" s="73"/>
      <c r="AE205" s="73"/>
      <c r="AF205" s="73"/>
      <c r="AG205" s="74">
        <f>VLOOKUP(A205, 'АСВ'!$A$2:$C$48, 2, False)</f>
        <v>42005</v>
      </c>
      <c r="AH205" s="75">
        <f>VLOOKUP(A205, 'АСВ'!$A$2:$C$48, 3, False)</f>
        <v>69399</v>
      </c>
      <c r="AI205" s="73">
        <f t="shared" si="5"/>
        <v>0</v>
      </c>
    </row>
    <row r="206">
      <c r="A206" s="106" t="s">
        <v>162</v>
      </c>
      <c r="B206" s="107">
        <v>39768.0</v>
      </c>
      <c r="C206" s="106"/>
      <c r="D206" s="108"/>
      <c r="E206" s="109">
        <f t="shared" si="2"/>
        <v>0</v>
      </c>
      <c r="F206" s="108"/>
      <c r="G206" s="108"/>
      <c r="H206" s="108"/>
      <c r="I206" s="108"/>
      <c r="J206" s="112">
        <f t="shared" si="23"/>
        <v>0</v>
      </c>
      <c r="K206" s="108"/>
      <c r="L206" s="108"/>
      <c r="M206" s="108"/>
      <c r="N206" s="108"/>
      <c r="O206" s="108"/>
      <c r="P206" s="108"/>
      <c r="Q206" s="108"/>
      <c r="R206" s="108">
        <f t="shared" ref="R206:W206" si="220">SUBSTITUTE((SUBSTITUTE(AA206, " ", "")), ",", ".")  * 1</f>
        <v>0</v>
      </c>
      <c r="S206" s="108">
        <f t="shared" si="220"/>
        <v>0</v>
      </c>
      <c r="T206" s="108">
        <f t="shared" si="220"/>
        <v>0</v>
      </c>
      <c r="U206" s="108">
        <f t="shared" si="220"/>
        <v>0</v>
      </c>
      <c r="V206" s="108">
        <f t="shared" si="220"/>
        <v>0</v>
      </c>
      <c r="W206" s="108">
        <f t="shared" si="220"/>
        <v>0</v>
      </c>
      <c r="X206" s="76"/>
      <c r="Y206" s="72"/>
      <c r="Z206" s="72"/>
      <c r="AA206" s="73"/>
      <c r="AB206" s="73"/>
      <c r="AC206" s="73"/>
      <c r="AD206" s="73"/>
      <c r="AE206" s="73"/>
      <c r="AF206" s="73"/>
      <c r="AG206" s="74">
        <f>VLOOKUP(A206, 'АСВ'!$A$2:$C$48, 2, False)</f>
        <v>42005</v>
      </c>
      <c r="AH206" s="75">
        <f>VLOOKUP(A206, 'АСВ'!$A$2:$C$48, 3, False)</f>
        <v>69399</v>
      </c>
      <c r="AI206" s="73">
        <f t="shared" si="5"/>
        <v>0</v>
      </c>
    </row>
    <row r="207">
      <c r="A207" s="106" t="s">
        <v>254</v>
      </c>
      <c r="B207" s="107">
        <v>42181.0</v>
      </c>
      <c r="C207" s="106"/>
      <c r="D207" s="108"/>
      <c r="E207" s="109">
        <f t="shared" si="2"/>
        <v>0</v>
      </c>
      <c r="F207" s="108"/>
      <c r="G207" s="108"/>
      <c r="H207" s="108"/>
      <c r="I207" s="108"/>
      <c r="J207" s="112">
        <f t="shared" si="23"/>
        <v>0</v>
      </c>
      <c r="K207" s="108"/>
      <c r="L207" s="108"/>
      <c r="M207" s="108"/>
      <c r="N207" s="108"/>
      <c r="O207" s="108"/>
      <c r="P207" s="108"/>
      <c r="Q207" s="108"/>
      <c r="R207" s="108">
        <f t="shared" ref="R207:W207" si="221">SUBSTITUTE((SUBSTITUTE(AA207, " ", "")), ",", ".")  * 1</f>
        <v>0</v>
      </c>
      <c r="S207" s="108">
        <f t="shared" si="221"/>
        <v>0</v>
      </c>
      <c r="T207" s="108">
        <f t="shared" si="221"/>
        <v>0</v>
      </c>
      <c r="U207" s="108">
        <f t="shared" si="221"/>
        <v>0</v>
      </c>
      <c r="V207" s="108">
        <f t="shared" si="221"/>
        <v>0</v>
      </c>
      <c r="W207" s="108">
        <f t="shared" si="221"/>
        <v>0</v>
      </c>
      <c r="X207" s="76"/>
      <c r="Y207" s="72"/>
      <c r="Z207" s="72"/>
      <c r="AA207" s="73"/>
      <c r="AB207" s="73"/>
      <c r="AC207" s="73"/>
      <c r="AD207" s="73"/>
      <c r="AE207" s="73"/>
      <c r="AF207" s="73"/>
      <c r="AG207" s="73" t="str">
        <f>VLOOKUP(A207, 'АСВ'!$A$2:$C$48, 2, False)</f>
        <v>#N/A</v>
      </c>
      <c r="AH207" s="73" t="str">
        <f>VLOOKUP(A207, 'АСВ'!$A$2:$C$48, 3, False)</f>
        <v>#N/A</v>
      </c>
      <c r="AI207" s="73" t="str">
        <f t="shared" si="5"/>
        <v>#N/A</v>
      </c>
    </row>
    <row r="208">
      <c r="A208" s="106" t="s">
        <v>254</v>
      </c>
      <c r="B208" s="107">
        <v>42181.0</v>
      </c>
      <c r="C208" s="106"/>
      <c r="D208" s="108"/>
      <c r="E208" s="109">
        <f t="shared" si="2"/>
        <v>0</v>
      </c>
      <c r="F208" s="108"/>
      <c r="G208" s="108"/>
      <c r="H208" s="108"/>
      <c r="I208" s="108"/>
      <c r="J208" s="112">
        <f t="shared" si="23"/>
        <v>0</v>
      </c>
      <c r="K208" s="108"/>
      <c r="L208" s="108"/>
      <c r="M208" s="108"/>
      <c r="N208" s="108"/>
      <c r="O208" s="108"/>
      <c r="P208" s="108"/>
      <c r="Q208" s="108"/>
      <c r="R208" s="108">
        <f t="shared" ref="R208:W208" si="222">SUBSTITUTE((SUBSTITUTE(AA208, " ", "")), ",", ".")  * 1</f>
        <v>0</v>
      </c>
      <c r="S208" s="108">
        <f t="shared" si="222"/>
        <v>0</v>
      </c>
      <c r="T208" s="108">
        <f t="shared" si="222"/>
        <v>0</v>
      </c>
      <c r="U208" s="108">
        <f t="shared" si="222"/>
        <v>0</v>
      </c>
      <c r="V208" s="108">
        <f t="shared" si="222"/>
        <v>0</v>
      </c>
      <c r="W208" s="108">
        <f t="shared" si="222"/>
        <v>0</v>
      </c>
      <c r="X208" s="76"/>
      <c r="Y208" s="72"/>
      <c r="Z208" s="72"/>
      <c r="AA208" s="73"/>
      <c r="AB208" s="73"/>
      <c r="AC208" s="73"/>
      <c r="AD208" s="73"/>
      <c r="AE208" s="73"/>
      <c r="AF208" s="73"/>
      <c r="AG208" s="73" t="str">
        <f>VLOOKUP(A208, 'АСВ'!$A$2:$C$48, 2, False)</f>
        <v>#N/A</v>
      </c>
      <c r="AH208" s="73" t="str">
        <f>VLOOKUP(A208, 'АСВ'!$A$2:$C$48, 3, False)</f>
        <v>#N/A</v>
      </c>
      <c r="AI208" s="73" t="str">
        <f t="shared" si="5"/>
        <v>#N/A</v>
      </c>
    </row>
    <row r="209">
      <c r="A209" s="106" t="s">
        <v>254</v>
      </c>
      <c r="B209" s="107">
        <v>42079.0</v>
      </c>
      <c r="C209" s="106"/>
      <c r="D209" s="108"/>
      <c r="E209" s="109">
        <f t="shared" si="2"/>
        <v>0</v>
      </c>
      <c r="F209" s="108"/>
      <c r="G209" s="108"/>
      <c r="H209" s="108"/>
      <c r="I209" s="108"/>
      <c r="J209" s="112">
        <f t="shared" si="23"/>
        <v>0</v>
      </c>
      <c r="K209" s="108"/>
      <c r="L209" s="108"/>
      <c r="M209" s="108"/>
      <c r="N209" s="108"/>
      <c r="O209" s="108"/>
      <c r="P209" s="108"/>
      <c r="Q209" s="108"/>
      <c r="R209" s="108">
        <f t="shared" ref="R209:W209" si="223">SUBSTITUTE((SUBSTITUTE(AA209, " ", "")), ",", ".")  * 1</f>
        <v>0</v>
      </c>
      <c r="S209" s="108">
        <f t="shared" si="223"/>
        <v>0</v>
      </c>
      <c r="T209" s="108">
        <f t="shared" si="223"/>
        <v>0</v>
      </c>
      <c r="U209" s="108">
        <f t="shared" si="223"/>
        <v>0</v>
      </c>
      <c r="V209" s="108">
        <f t="shared" si="223"/>
        <v>0</v>
      </c>
      <c r="W209" s="108">
        <f t="shared" si="223"/>
        <v>0</v>
      </c>
      <c r="X209" s="76"/>
      <c r="Y209" s="72"/>
      <c r="Z209" s="72"/>
      <c r="AA209" s="73"/>
      <c r="AB209" s="73"/>
      <c r="AC209" s="73"/>
      <c r="AD209" s="73"/>
      <c r="AE209" s="73"/>
      <c r="AF209" s="73"/>
      <c r="AG209" s="73" t="str">
        <f>VLOOKUP(A209, 'АСВ'!$A$2:$C$48, 2, False)</f>
        <v>#N/A</v>
      </c>
      <c r="AH209" s="73" t="str">
        <f>VLOOKUP(A209, 'АСВ'!$A$2:$C$48, 3, False)</f>
        <v>#N/A</v>
      </c>
      <c r="AI209" s="73" t="str">
        <f t="shared" si="5"/>
        <v>#N/A</v>
      </c>
    </row>
    <row r="210">
      <c r="A210" s="106" t="s">
        <v>255</v>
      </c>
      <c r="B210" s="107">
        <v>40204.0</v>
      </c>
      <c r="C210" s="106"/>
      <c r="D210" s="108"/>
      <c r="E210" s="109">
        <f t="shared" si="2"/>
        <v>0</v>
      </c>
      <c r="F210" s="108"/>
      <c r="G210" s="108"/>
      <c r="H210" s="108"/>
      <c r="I210" s="108"/>
      <c r="J210" s="112">
        <f t="shared" si="23"/>
        <v>0</v>
      </c>
      <c r="K210" s="108"/>
      <c r="L210" s="108"/>
      <c r="M210" s="108"/>
      <c r="N210" s="108"/>
      <c r="O210" s="108"/>
      <c r="P210" s="108"/>
      <c r="Q210" s="108"/>
      <c r="R210" s="108">
        <f t="shared" ref="R210:W210" si="224">SUBSTITUTE((SUBSTITUTE(AA210, " ", "")), ",", ".")  * 1</f>
        <v>0</v>
      </c>
      <c r="S210" s="108">
        <f t="shared" si="224"/>
        <v>0</v>
      </c>
      <c r="T210" s="108">
        <f t="shared" si="224"/>
        <v>0</v>
      </c>
      <c r="U210" s="108">
        <f t="shared" si="224"/>
        <v>0</v>
      </c>
      <c r="V210" s="108">
        <f t="shared" si="224"/>
        <v>0</v>
      </c>
      <c r="W210" s="108">
        <f t="shared" si="224"/>
        <v>0</v>
      </c>
      <c r="X210" s="76"/>
      <c r="Y210" s="72"/>
      <c r="Z210" s="72"/>
      <c r="AA210" s="73"/>
      <c r="AB210" s="73"/>
      <c r="AC210" s="73"/>
      <c r="AD210" s="73"/>
      <c r="AE210" s="73"/>
      <c r="AF210" s="73"/>
      <c r="AG210" s="73" t="str">
        <f>VLOOKUP(A210, 'АСВ'!$A$2:$C$48, 2, False)</f>
        <v>#N/A</v>
      </c>
      <c r="AH210" s="73" t="str">
        <f>VLOOKUP(A210, 'АСВ'!$A$2:$C$48, 3, False)</f>
        <v>#N/A</v>
      </c>
      <c r="AI210" s="73" t="str">
        <f t="shared" si="5"/>
        <v>#N/A</v>
      </c>
    </row>
    <row r="211">
      <c r="A211" s="106" t="s">
        <v>255</v>
      </c>
      <c r="B211" s="107">
        <v>39768.0</v>
      </c>
      <c r="C211" s="106"/>
      <c r="D211" s="108"/>
      <c r="E211" s="109">
        <f t="shared" si="2"/>
        <v>0</v>
      </c>
      <c r="F211" s="108"/>
      <c r="G211" s="108"/>
      <c r="H211" s="108"/>
      <c r="I211" s="108"/>
      <c r="J211" s="112">
        <f t="shared" si="23"/>
        <v>0</v>
      </c>
      <c r="K211" s="108"/>
      <c r="L211" s="108"/>
      <c r="M211" s="108"/>
      <c r="N211" s="108"/>
      <c r="O211" s="108"/>
      <c r="P211" s="108"/>
      <c r="Q211" s="108"/>
      <c r="R211" s="108">
        <f t="shared" ref="R211:W211" si="225">SUBSTITUTE((SUBSTITUTE(AA211, " ", "")), ",", ".")  * 1</f>
        <v>0</v>
      </c>
      <c r="S211" s="108">
        <f t="shared" si="225"/>
        <v>0</v>
      </c>
      <c r="T211" s="108">
        <f t="shared" si="225"/>
        <v>0</v>
      </c>
      <c r="U211" s="108">
        <f t="shared" si="225"/>
        <v>0</v>
      </c>
      <c r="V211" s="108">
        <f t="shared" si="225"/>
        <v>0</v>
      </c>
      <c r="W211" s="108">
        <f t="shared" si="225"/>
        <v>0</v>
      </c>
      <c r="X211" s="76"/>
      <c r="Y211" s="72"/>
      <c r="Z211" s="72"/>
      <c r="AA211" s="73"/>
      <c r="AB211" s="73"/>
      <c r="AC211" s="73"/>
      <c r="AD211" s="73"/>
      <c r="AE211" s="73"/>
      <c r="AF211" s="73"/>
      <c r="AG211" s="73" t="str">
        <f>VLOOKUP(A211, 'АСВ'!$A$2:$C$48, 2, False)</f>
        <v>#N/A</v>
      </c>
      <c r="AH211" s="73" t="str">
        <f>VLOOKUP(A211, 'АСВ'!$A$2:$C$48, 3, False)</f>
        <v>#N/A</v>
      </c>
      <c r="AI211" s="73" t="str">
        <f t="shared" si="5"/>
        <v>#N/A</v>
      </c>
    </row>
    <row r="212">
      <c r="A212" s="39" t="s">
        <v>165</v>
      </c>
      <c r="B212" s="65">
        <v>43158.0</v>
      </c>
      <c r="C212" s="39"/>
      <c r="D212" s="60">
        <v>256852.0</v>
      </c>
      <c r="E212" s="67">
        <f t="shared" si="2"/>
        <v>1791169</v>
      </c>
      <c r="F212" s="60">
        <v>2295837.0</v>
      </c>
      <c r="G212" s="60">
        <v>0.0</v>
      </c>
      <c r="H212" s="60">
        <v>14745.0</v>
      </c>
      <c r="I212" s="60">
        <v>1665863.0</v>
      </c>
      <c r="J212" s="84">
        <f t="shared" si="23"/>
        <v>1640602</v>
      </c>
      <c r="K212" s="60">
        <v>629974.0</v>
      </c>
      <c r="L212" s="60">
        <v>29483.0</v>
      </c>
      <c r="M212" s="60">
        <v>50564.0</v>
      </c>
      <c r="N212" s="60">
        <v>92258.0</v>
      </c>
      <c r="O212" s="60">
        <v>1023764.0</v>
      </c>
      <c r="P212" s="60">
        <v>81982.0</v>
      </c>
      <c r="Q212" s="60">
        <v>534856.0</v>
      </c>
      <c r="R212" s="69">
        <f t="shared" ref="R212:W212" si="226">SUBSTITUTE((SUBSTITUTE(AA212, " ", "")), ",", ".")  * 1</f>
        <v>1791169</v>
      </c>
      <c r="S212" s="69">
        <f t="shared" si="226"/>
        <v>0</v>
      </c>
      <c r="T212" s="69">
        <f t="shared" si="226"/>
        <v>0</v>
      </c>
      <c r="U212" s="69">
        <f t="shared" si="226"/>
        <v>0</v>
      </c>
      <c r="V212" s="69">
        <f t="shared" si="226"/>
        <v>0</v>
      </c>
      <c r="W212" s="69">
        <f t="shared" si="226"/>
        <v>0</v>
      </c>
      <c r="X212" s="76"/>
      <c r="Y212" s="72"/>
      <c r="Z212" s="72"/>
      <c r="AA212" s="63">
        <v>1791169.0</v>
      </c>
      <c r="AB212" s="73"/>
      <c r="AC212" s="73"/>
      <c r="AD212" s="73"/>
      <c r="AE212" s="73"/>
      <c r="AF212" s="73"/>
      <c r="AG212" s="73" t="str">
        <f>VLOOKUP(A212, 'АСВ'!$A$2:$C$48, 2, False)</f>
        <v>#N/A</v>
      </c>
      <c r="AH212" s="73" t="str">
        <f>VLOOKUP(A212, 'АСВ'!$A$2:$C$48, 3, False)</f>
        <v>#N/A</v>
      </c>
      <c r="AI212" s="73" t="str">
        <f t="shared" si="5"/>
        <v>#N/A</v>
      </c>
    </row>
    <row r="213">
      <c r="A213" s="39" t="s">
        <v>165</v>
      </c>
      <c r="B213" s="65">
        <v>42949.0</v>
      </c>
      <c r="C213" s="39"/>
      <c r="D213" s="60">
        <v>177838.0</v>
      </c>
      <c r="E213" s="67">
        <f t="shared" si="2"/>
        <v>1819557</v>
      </c>
      <c r="F213" s="60">
        <v>2015110.0</v>
      </c>
      <c r="G213" s="60">
        <v>0.0</v>
      </c>
      <c r="H213" s="60">
        <v>204.0</v>
      </c>
      <c r="I213" s="60">
        <v>1560029.0</v>
      </c>
      <c r="J213" s="84">
        <f t="shared" si="23"/>
        <v>1557447</v>
      </c>
      <c r="K213" s="60">
        <v>455081.0</v>
      </c>
      <c r="L213" s="60">
        <v>29993.0</v>
      </c>
      <c r="M213" s="60">
        <v>25915.0</v>
      </c>
      <c r="N213" s="60">
        <v>52927.0</v>
      </c>
      <c r="O213" s="60">
        <v>981597.0</v>
      </c>
      <c r="P213" s="60">
        <v>77555.0</v>
      </c>
      <c r="Q213" s="60">
        <v>498295.0</v>
      </c>
      <c r="R213" s="69">
        <f t="shared" ref="R213:W213" si="227">SUBSTITUTE((SUBSTITUTE(AA213, " ", "")), ",", ".")  * 1</f>
        <v>1658538</v>
      </c>
      <c r="S213" s="69">
        <f t="shared" si="227"/>
        <v>0</v>
      </c>
      <c r="T213" s="69">
        <f t="shared" si="227"/>
        <v>0</v>
      </c>
      <c r="U213" s="69">
        <f t="shared" si="227"/>
        <v>0</v>
      </c>
      <c r="V213" s="69">
        <f t="shared" si="227"/>
        <v>0</v>
      </c>
      <c r="W213" s="69">
        <f t="shared" si="227"/>
        <v>0</v>
      </c>
      <c r="X213" s="90">
        <v>161019.0</v>
      </c>
      <c r="Y213" s="72"/>
      <c r="Z213" s="72"/>
      <c r="AA213" s="63">
        <v>1658538.0</v>
      </c>
      <c r="AB213" s="73"/>
      <c r="AC213" s="73"/>
      <c r="AD213" s="73"/>
      <c r="AE213" s="73"/>
      <c r="AF213" s="73"/>
      <c r="AG213" s="73" t="str">
        <f>VLOOKUP(A213, 'АСВ'!$A$2:$C$48, 2, False)</f>
        <v>#N/A</v>
      </c>
      <c r="AH213" s="73" t="str">
        <f>VLOOKUP(A213, 'АСВ'!$A$2:$C$48, 3, False)</f>
        <v>#N/A</v>
      </c>
      <c r="AI213" s="73" t="str">
        <f t="shared" si="5"/>
        <v>#N/A</v>
      </c>
    </row>
    <row r="214">
      <c r="A214" s="39" t="s">
        <v>165</v>
      </c>
      <c r="B214" s="65">
        <v>42759.0</v>
      </c>
      <c r="C214" s="39"/>
      <c r="D214" s="60">
        <v>461909.0</v>
      </c>
      <c r="E214" s="67">
        <f t="shared" si="2"/>
        <v>1387707</v>
      </c>
      <c r="F214" s="60">
        <v>1853148.0</v>
      </c>
      <c r="G214" s="60">
        <v>0.0</v>
      </c>
      <c r="H214" s="60">
        <v>349.0</v>
      </c>
      <c r="I214" s="60">
        <v>1515630.0</v>
      </c>
      <c r="J214" s="84">
        <f t="shared" si="23"/>
        <v>1507477</v>
      </c>
      <c r="K214" s="60">
        <v>337518.0</v>
      </c>
      <c r="L214" s="60">
        <v>149556.0</v>
      </c>
      <c r="M214" s="60">
        <v>0.0</v>
      </c>
      <c r="N214" s="60">
        <v>0.0</v>
      </c>
      <c r="O214" s="60">
        <v>925204.0</v>
      </c>
      <c r="P214" s="60">
        <v>57424.0</v>
      </c>
      <c r="Q214" s="60">
        <v>524849.0</v>
      </c>
      <c r="R214" s="69">
        <f t="shared" ref="R214:W214" si="228">SUBSTITUTE((SUBSTITUTE(AA214, " ", "")), ",", ".")  * 1</f>
        <v>1225596</v>
      </c>
      <c r="S214" s="69">
        <f t="shared" si="228"/>
        <v>0</v>
      </c>
      <c r="T214" s="69">
        <f t="shared" si="228"/>
        <v>0</v>
      </c>
      <c r="U214" s="69">
        <f t="shared" si="228"/>
        <v>0</v>
      </c>
      <c r="V214" s="69">
        <f t="shared" si="228"/>
        <v>0</v>
      </c>
      <c r="W214" s="69">
        <f t="shared" si="228"/>
        <v>0</v>
      </c>
      <c r="X214" s="90">
        <v>162111.0</v>
      </c>
      <c r="Y214" s="72"/>
      <c r="Z214" s="72"/>
      <c r="AA214" s="63">
        <v>1225596.0</v>
      </c>
      <c r="AB214" s="73"/>
      <c r="AC214" s="73"/>
      <c r="AD214" s="73"/>
      <c r="AE214" s="73"/>
      <c r="AF214" s="73"/>
      <c r="AG214" s="73" t="str">
        <f>VLOOKUP(A214, 'АСВ'!$A$2:$C$48, 2, False)</f>
        <v>#N/A</v>
      </c>
      <c r="AH214" s="73" t="str">
        <f>VLOOKUP(A214, 'АСВ'!$A$2:$C$48, 3, False)</f>
        <v>#N/A</v>
      </c>
      <c r="AI214" s="73" t="str">
        <f t="shared" si="5"/>
        <v>#N/A</v>
      </c>
    </row>
    <row r="215">
      <c r="A215" s="39" t="s">
        <v>165</v>
      </c>
      <c r="B215" s="65">
        <v>42144.0</v>
      </c>
      <c r="C215" s="39"/>
      <c r="D215" s="60">
        <v>152404.0</v>
      </c>
      <c r="E215" s="67">
        <f t="shared" si="2"/>
        <v>1393532</v>
      </c>
      <c r="F215" s="60">
        <v>1702165.0</v>
      </c>
      <c r="G215" s="60">
        <v>0.0</v>
      </c>
      <c r="H215" s="60">
        <v>16892.0</v>
      </c>
      <c r="I215" s="66">
        <f t="shared" ref="I215:I217" si="230">SUBSTITUTE((SUBSTITUTE(J215, " ", "")), ",", ".") + SUBSTITUTE((SUBSTITUTE(Y215, " ", "")), ",", ".") + SUBSTITUTE((SUBSTITUTE(Z215, " ", "")), ",", ".")</f>
        <v>1473074</v>
      </c>
      <c r="J215" s="84">
        <f t="shared" si="23"/>
        <v>1473074</v>
      </c>
      <c r="K215" s="60">
        <v>211234.0</v>
      </c>
      <c r="L215" s="60">
        <v>-7233.0</v>
      </c>
      <c r="M215" s="60">
        <v>0.0</v>
      </c>
      <c r="N215" s="60">
        <v>0.0</v>
      </c>
      <c r="O215" s="60">
        <v>616423.0</v>
      </c>
      <c r="P215" s="60">
        <v>856651.0</v>
      </c>
      <c r="Q215" s="69"/>
      <c r="R215" s="69">
        <f t="shared" ref="R215:W215" si="229">SUBSTITUTE((SUBSTITUTE(AA215, " ", "")), ",", ".")  * 1</f>
        <v>741535</v>
      </c>
      <c r="S215" s="69">
        <f t="shared" si="229"/>
        <v>651997</v>
      </c>
      <c r="T215" s="69">
        <f t="shared" si="229"/>
        <v>0</v>
      </c>
      <c r="U215" s="69">
        <f t="shared" si="229"/>
        <v>0</v>
      </c>
      <c r="V215" s="69">
        <f t="shared" si="229"/>
        <v>0</v>
      </c>
      <c r="W215" s="69">
        <f t="shared" si="229"/>
        <v>0</v>
      </c>
      <c r="X215" s="90"/>
      <c r="Y215" s="72"/>
      <c r="Z215" s="72"/>
      <c r="AA215" s="63">
        <v>741535.0</v>
      </c>
      <c r="AB215" s="63">
        <v>651997.0</v>
      </c>
      <c r="AC215" s="73"/>
      <c r="AD215" s="73"/>
      <c r="AE215" s="73"/>
      <c r="AF215" s="73"/>
      <c r="AG215" s="73" t="str">
        <f>VLOOKUP(A215, 'АСВ'!$A$2:$C$48, 2, False)</f>
        <v>#N/A</v>
      </c>
      <c r="AH215" s="73" t="str">
        <f>VLOOKUP(A215, 'АСВ'!$A$2:$C$48, 3, False)</f>
        <v>#N/A</v>
      </c>
      <c r="AI215" s="73" t="str">
        <f t="shared" si="5"/>
        <v>#N/A</v>
      </c>
    </row>
    <row r="216">
      <c r="A216" s="39" t="s">
        <v>165</v>
      </c>
      <c r="B216" s="65">
        <v>42144.0</v>
      </c>
      <c r="C216" s="39"/>
      <c r="D216" s="60">
        <v>152404.0</v>
      </c>
      <c r="E216" s="67">
        <f t="shared" si="2"/>
        <v>1393532</v>
      </c>
      <c r="F216" s="60">
        <v>1702165.0</v>
      </c>
      <c r="G216" s="60">
        <v>0.0</v>
      </c>
      <c r="H216" s="60">
        <v>16892.0</v>
      </c>
      <c r="I216" s="66">
        <f t="shared" si="230"/>
        <v>1473074</v>
      </c>
      <c r="J216" s="84">
        <f t="shared" si="23"/>
        <v>1473074</v>
      </c>
      <c r="K216" s="60">
        <v>211234.0</v>
      </c>
      <c r="L216" s="60">
        <v>-7233.0</v>
      </c>
      <c r="M216" s="60">
        <v>0.0</v>
      </c>
      <c r="N216" s="60">
        <v>0.0</v>
      </c>
      <c r="O216" s="60">
        <v>616423.0</v>
      </c>
      <c r="P216" s="60">
        <v>856651.0</v>
      </c>
      <c r="Q216" s="69"/>
      <c r="R216" s="69">
        <f t="shared" ref="R216:W216" si="231">SUBSTITUTE((SUBSTITUTE(AA216, " ", "")), ",", ".")  * 1</f>
        <v>741535</v>
      </c>
      <c r="S216" s="69">
        <f t="shared" si="231"/>
        <v>651997</v>
      </c>
      <c r="T216" s="69">
        <f t="shared" si="231"/>
        <v>0</v>
      </c>
      <c r="U216" s="69">
        <f t="shared" si="231"/>
        <v>0</v>
      </c>
      <c r="V216" s="69">
        <f t="shared" si="231"/>
        <v>0</v>
      </c>
      <c r="W216" s="69">
        <f t="shared" si="231"/>
        <v>0</v>
      </c>
      <c r="X216" s="90"/>
      <c r="Y216" s="72"/>
      <c r="Z216" s="72"/>
      <c r="AA216" s="63">
        <v>741535.0</v>
      </c>
      <c r="AB216" s="63">
        <v>651997.0</v>
      </c>
      <c r="AC216" s="73"/>
      <c r="AD216" s="73"/>
      <c r="AE216" s="73"/>
      <c r="AF216" s="73"/>
      <c r="AG216" s="73" t="str">
        <f>VLOOKUP(A216, 'АСВ'!$A$2:$C$48, 2, False)</f>
        <v>#N/A</v>
      </c>
      <c r="AH216" s="73" t="str">
        <f>VLOOKUP(A216, 'АСВ'!$A$2:$C$48, 3, False)</f>
        <v>#N/A</v>
      </c>
      <c r="AI216" s="73" t="str">
        <f t="shared" si="5"/>
        <v>#N/A</v>
      </c>
    </row>
    <row r="217">
      <c r="A217" s="39" t="s">
        <v>165</v>
      </c>
      <c r="B217" s="65">
        <v>41750.0</v>
      </c>
      <c r="C217" s="39"/>
      <c r="D217" s="60">
        <v>132520.0</v>
      </c>
      <c r="E217" s="67">
        <f t="shared" si="2"/>
        <v>1339860</v>
      </c>
      <c r="F217" s="60">
        <v>1618402.0</v>
      </c>
      <c r="G217" s="60">
        <v>0.0</v>
      </c>
      <c r="H217" s="60">
        <v>11104.0</v>
      </c>
      <c r="I217" s="66">
        <f t="shared" si="230"/>
        <v>1484912</v>
      </c>
      <c r="J217" s="84">
        <f t="shared" si="23"/>
        <v>1484912</v>
      </c>
      <c r="K217" s="60">
        <v>122271.0</v>
      </c>
      <c r="L217" s="60">
        <v>98242.0</v>
      </c>
      <c r="M217" s="60">
        <v>0.0</v>
      </c>
      <c r="N217" s="60">
        <v>0.0</v>
      </c>
      <c r="O217" s="60">
        <v>595977.0</v>
      </c>
      <c r="P217" s="60">
        <v>888935.0</v>
      </c>
      <c r="Q217" s="69"/>
      <c r="R217" s="69">
        <f t="shared" ref="R217:W217" si="232">SUBSTITUTE((SUBSTITUTE(AA217, " ", "")), ",", ".")  * 1</f>
        <v>355362</v>
      </c>
      <c r="S217" s="69">
        <f t="shared" si="232"/>
        <v>984498</v>
      </c>
      <c r="T217" s="69">
        <f t="shared" si="232"/>
        <v>0</v>
      </c>
      <c r="U217" s="69">
        <f t="shared" si="232"/>
        <v>0</v>
      </c>
      <c r="V217" s="69">
        <f t="shared" si="232"/>
        <v>0</v>
      </c>
      <c r="W217" s="69">
        <f t="shared" si="232"/>
        <v>0</v>
      </c>
      <c r="X217" s="76"/>
      <c r="Y217" s="72"/>
      <c r="Z217" s="72"/>
      <c r="AA217" s="63">
        <v>355362.0</v>
      </c>
      <c r="AB217" s="63">
        <v>984498.0</v>
      </c>
      <c r="AC217" s="73"/>
      <c r="AD217" s="73"/>
      <c r="AE217" s="73"/>
      <c r="AF217" s="73"/>
      <c r="AG217" s="73" t="str">
        <f>VLOOKUP(A217, 'АСВ'!$A$2:$C$48, 2, False)</f>
        <v>#N/A</v>
      </c>
      <c r="AH217" s="73" t="str">
        <f>VLOOKUP(A217, 'АСВ'!$A$2:$C$48, 3, False)</f>
        <v>#N/A</v>
      </c>
      <c r="AI217" s="73" t="str">
        <f t="shared" si="5"/>
        <v>#N/A</v>
      </c>
    </row>
    <row r="218">
      <c r="A218" s="39" t="s">
        <v>256</v>
      </c>
      <c r="B218" s="65">
        <v>43368.0</v>
      </c>
      <c r="C218" s="39"/>
      <c r="D218" s="60">
        <v>5241625.0</v>
      </c>
      <c r="E218" s="67">
        <f t="shared" si="2"/>
        <v>60520432</v>
      </c>
      <c r="F218" s="60">
        <v>6.57802E7</v>
      </c>
      <c r="G218" s="60">
        <v>0.0</v>
      </c>
      <c r="H218" s="60">
        <v>2541.0</v>
      </c>
      <c r="I218" s="60">
        <v>5.6749803E7</v>
      </c>
      <c r="J218" s="84">
        <f t="shared" si="23"/>
        <v>56322330</v>
      </c>
      <c r="K218" s="60">
        <v>9030397.0</v>
      </c>
      <c r="L218" s="60">
        <v>1918626.0</v>
      </c>
      <c r="M218" s="60">
        <v>5456145.0</v>
      </c>
      <c r="N218" s="60">
        <v>1897876.0</v>
      </c>
      <c r="O218" s="60">
        <v>4.7409499E7</v>
      </c>
      <c r="P218" s="60">
        <v>8912831.0</v>
      </c>
      <c r="Q218" s="69"/>
      <c r="R218" s="69">
        <f t="shared" ref="R218:W218" si="233">SUBSTITUTE((SUBSTITUTE(AA218, " ", "")), ",", ".")  * 1</f>
        <v>59918184</v>
      </c>
      <c r="S218" s="69">
        <f t="shared" si="233"/>
        <v>602248</v>
      </c>
      <c r="T218" s="69">
        <f t="shared" si="233"/>
        <v>0</v>
      </c>
      <c r="U218" s="69">
        <f t="shared" si="233"/>
        <v>0</v>
      </c>
      <c r="V218" s="69">
        <f t="shared" si="233"/>
        <v>0</v>
      </c>
      <c r="W218" s="69">
        <f t="shared" si="233"/>
        <v>0</v>
      </c>
      <c r="X218" s="76"/>
      <c r="Y218" s="72"/>
      <c r="Z218" s="72"/>
      <c r="AA218" s="63">
        <v>5.9918184E7</v>
      </c>
      <c r="AB218" s="63">
        <v>602248.0</v>
      </c>
      <c r="AC218" s="73"/>
      <c r="AD218" s="73"/>
      <c r="AE218" s="73"/>
      <c r="AF218" s="73"/>
      <c r="AG218" s="73" t="str">
        <f>VLOOKUP(A218, 'АСВ'!$A$2:$C$48, 2, False)</f>
        <v>#N/A</v>
      </c>
      <c r="AH218" s="73" t="str">
        <f>VLOOKUP(A218, 'АСВ'!$A$2:$C$48, 3, False)</f>
        <v>#N/A</v>
      </c>
      <c r="AI218" s="73" t="str">
        <f t="shared" si="5"/>
        <v>#N/A</v>
      </c>
    </row>
    <row r="219">
      <c r="A219" s="106" t="s">
        <v>256</v>
      </c>
      <c r="B219" s="107">
        <v>43039.0</v>
      </c>
      <c r="C219" s="106"/>
      <c r="D219" s="108"/>
      <c r="E219" s="109">
        <f t="shared" si="2"/>
        <v>0</v>
      </c>
      <c r="F219" s="108"/>
      <c r="G219" s="108"/>
      <c r="H219" s="108"/>
      <c r="I219" s="108"/>
      <c r="J219" s="112">
        <f t="shared" si="23"/>
        <v>0</v>
      </c>
      <c r="K219" s="108"/>
      <c r="L219" s="108"/>
      <c r="M219" s="108"/>
      <c r="N219" s="108"/>
      <c r="O219" s="108"/>
      <c r="P219" s="108"/>
      <c r="Q219" s="108"/>
      <c r="R219" s="108">
        <f t="shared" ref="R219:W219" si="234">SUBSTITUTE((SUBSTITUTE(AA219, " ", "")), ",", ".")  * 1</f>
        <v>0</v>
      </c>
      <c r="S219" s="108">
        <f t="shared" si="234"/>
        <v>0</v>
      </c>
      <c r="T219" s="108">
        <f t="shared" si="234"/>
        <v>0</v>
      </c>
      <c r="U219" s="108">
        <f t="shared" si="234"/>
        <v>0</v>
      </c>
      <c r="V219" s="108">
        <f t="shared" si="234"/>
        <v>0</v>
      </c>
      <c r="W219" s="108">
        <f t="shared" si="234"/>
        <v>0</v>
      </c>
      <c r="X219" s="76"/>
      <c r="Y219" s="72"/>
      <c r="Z219" s="72"/>
      <c r="AA219" s="73"/>
      <c r="AB219" s="73"/>
      <c r="AC219" s="73"/>
      <c r="AD219" s="73"/>
      <c r="AE219" s="73"/>
      <c r="AF219" s="73"/>
      <c r="AG219" s="73" t="str">
        <f>VLOOKUP(A219, 'АСВ'!$A$2:$C$48, 2, False)</f>
        <v>#N/A</v>
      </c>
      <c r="AH219" s="73" t="str">
        <f>VLOOKUP(A219, 'АСВ'!$A$2:$C$48, 3, False)</f>
        <v>#N/A</v>
      </c>
      <c r="AI219" s="73" t="str">
        <f t="shared" si="5"/>
        <v>#N/A</v>
      </c>
    </row>
    <row r="220">
      <c r="A220" s="106" t="s">
        <v>256</v>
      </c>
      <c r="B220" s="107">
        <v>42930.0</v>
      </c>
      <c r="C220" s="106"/>
      <c r="D220" s="108"/>
      <c r="E220" s="109">
        <f t="shared" si="2"/>
        <v>0</v>
      </c>
      <c r="F220" s="108"/>
      <c r="G220" s="108"/>
      <c r="H220" s="108"/>
      <c r="I220" s="108"/>
      <c r="J220" s="112">
        <f t="shared" si="23"/>
        <v>0</v>
      </c>
      <c r="K220" s="108"/>
      <c r="L220" s="108"/>
      <c r="M220" s="108"/>
      <c r="N220" s="108"/>
      <c r="O220" s="108"/>
      <c r="P220" s="108"/>
      <c r="Q220" s="108"/>
      <c r="R220" s="108">
        <f t="shared" ref="R220:W220" si="235">SUBSTITUTE((SUBSTITUTE(AA220, " ", "")), ",", ".")  * 1</f>
        <v>0</v>
      </c>
      <c r="S220" s="108">
        <f t="shared" si="235"/>
        <v>0</v>
      </c>
      <c r="T220" s="108">
        <f t="shared" si="235"/>
        <v>0</v>
      </c>
      <c r="U220" s="108">
        <f t="shared" si="235"/>
        <v>0</v>
      </c>
      <c r="V220" s="108">
        <f t="shared" si="235"/>
        <v>0</v>
      </c>
      <c r="W220" s="108">
        <f t="shared" si="235"/>
        <v>0</v>
      </c>
      <c r="X220" s="76"/>
      <c r="Y220" s="72"/>
      <c r="Z220" s="72"/>
      <c r="AA220" s="73"/>
      <c r="AB220" s="73"/>
      <c r="AC220" s="73"/>
      <c r="AD220" s="73"/>
      <c r="AE220" s="73"/>
      <c r="AF220" s="73"/>
      <c r="AG220" s="73" t="str">
        <f>VLOOKUP(A220, 'АСВ'!$A$2:$C$48, 2, False)</f>
        <v>#N/A</v>
      </c>
      <c r="AH220" s="73" t="str">
        <f>VLOOKUP(A220, 'АСВ'!$A$2:$C$48, 3, False)</f>
        <v>#N/A</v>
      </c>
      <c r="AI220" s="73" t="str">
        <f t="shared" si="5"/>
        <v>#N/A</v>
      </c>
    </row>
    <row r="221">
      <c r="A221" s="106" t="s">
        <v>256</v>
      </c>
      <c r="B221" s="107">
        <v>42662.0</v>
      </c>
      <c r="C221" s="106"/>
      <c r="D221" s="108"/>
      <c r="E221" s="109">
        <f t="shared" si="2"/>
        <v>0</v>
      </c>
      <c r="F221" s="108"/>
      <c r="G221" s="108"/>
      <c r="H221" s="108"/>
      <c r="I221" s="108"/>
      <c r="J221" s="112">
        <f t="shared" si="23"/>
        <v>0</v>
      </c>
      <c r="K221" s="108"/>
      <c r="L221" s="108"/>
      <c r="M221" s="108"/>
      <c r="N221" s="108"/>
      <c r="O221" s="108"/>
      <c r="P221" s="108"/>
      <c r="Q221" s="108"/>
      <c r="R221" s="108">
        <f t="shared" ref="R221:W221" si="236">SUBSTITUTE((SUBSTITUTE(AA221, " ", "")), ",", ".")  * 1</f>
        <v>0</v>
      </c>
      <c r="S221" s="108">
        <f t="shared" si="236"/>
        <v>0</v>
      </c>
      <c r="T221" s="108">
        <f t="shared" si="236"/>
        <v>0</v>
      </c>
      <c r="U221" s="108">
        <f t="shared" si="236"/>
        <v>0</v>
      </c>
      <c r="V221" s="108">
        <f t="shared" si="236"/>
        <v>0</v>
      </c>
      <c r="W221" s="108">
        <f t="shared" si="236"/>
        <v>0</v>
      </c>
      <c r="X221" s="76"/>
      <c r="Y221" s="72"/>
      <c r="Z221" s="72"/>
      <c r="AA221" s="73"/>
      <c r="AB221" s="73"/>
      <c r="AC221" s="73"/>
      <c r="AD221" s="73"/>
      <c r="AE221" s="73"/>
      <c r="AF221" s="73"/>
      <c r="AG221" s="73" t="str">
        <f>VLOOKUP(A221, 'АСВ'!$A$2:$C$48, 2, False)</f>
        <v>#N/A</v>
      </c>
      <c r="AH221" s="73" t="str">
        <f>VLOOKUP(A221, 'АСВ'!$A$2:$C$48, 3, False)</f>
        <v>#N/A</v>
      </c>
      <c r="AI221" s="73" t="str">
        <f t="shared" si="5"/>
        <v>#N/A</v>
      </c>
    </row>
    <row r="222">
      <c r="A222" s="106" t="s">
        <v>256</v>
      </c>
      <c r="B222" s="107">
        <v>42348.0</v>
      </c>
      <c r="C222" s="106"/>
      <c r="D222" s="108"/>
      <c r="E222" s="109">
        <f t="shared" si="2"/>
        <v>0</v>
      </c>
      <c r="F222" s="108"/>
      <c r="G222" s="108"/>
      <c r="H222" s="108"/>
      <c r="I222" s="108"/>
      <c r="J222" s="112">
        <f t="shared" si="23"/>
        <v>0</v>
      </c>
      <c r="K222" s="108"/>
      <c r="L222" s="108"/>
      <c r="M222" s="108"/>
      <c r="N222" s="108"/>
      <c r="O222" s="108"/>
      <c r="P222" s="108"/>
      <c r="Q222" s="108"/>
      <c r="R222" s="108">
        <f t="shared" ref="R222:W222" si="237">SUBSTITUTE((SUBSTITUTE(AA222, " ", "")), ",", ".")  * 1</f>
        <v>0</v>
      </c>
      <c r="S222" s="108">
        <f t="shared" si="237"/>
        <v>0</v>
      </c>
      <c r="T222" s="108">
        <f t="shared" si="237"/>
        <v>0</v>
      </c>
      <c r="U222" s="108">
        <f t="shared" si="237"/>
        <v>0</v>
      </c>
      <c r="V222" s="108">
        <f t="shared" si="237"/>
        <v>0</v>
      </c>
      <c r="W222" s="108">
        <f t="shared" si="237"/>
        <v>0</v>
      </c>
      <c r="X222" s="76"/>
      <c r="Y222" s="72"/>
      <c r="Z222" s="72"/>
      <c r="AA222" s="73"/>
      <c r="AB222" s="73"/>
      <c r="AC222" s="73"/>
      <c r="AD222" s="73"/>
      <c r="AE222" s="73"/>
      <c r="AF222" s="73"/>
      <c r="AG222" s="73" t="str">
        <f>VLOOKUP(A222, 'АСВ'!$A$2:$C$48, 2, False)</f>
        <v>#N/A</v>
      </c>
      <c r="AH222" s="73" t="str">
        <f>VLOOKUP(A222, 'АСВ'!$A$2:$C$48, 3, False)</f>
        <v>#N/A</v>
      </c>
      <c r="AI222" s="73" t="str">
        <f t="shared" si="5"/>
        <v>#N/A</v>
      </c>
    </row>
    <row r="223">
      <c r="A223" s="106" t="s">
        <v>256</v>
      </c>
      <c r="B223" s="107">
        <v>41990.0</v>
      </c>
      <c r="C223" s="106"/>
      <c r="D223" s="108"/>
      <c r="E223" s="109">
        <f t="shared" si="2"/>
        <v>0</v>
      </c>
      <c r="F223" s="108"/>
      <c r="G223" s="108"/>
      <c r="H223" s="108"/>
      <c r="I223" s="108"/>
      <c r="J223" s="112">
        <f t="shared" si="23"/>
        <v>0</v>
      </c>
      <c r="K223" s="108"/>
      <c r="L223" s="108"/>
      <c r="M223" s="108"/>
      <c r="N223" s="108"/>
      <c r="O223" s="108"/>
      <c r="P223" s="108"/>
      <c r="Q223" s="108"/>
      <c r="R223" s="108">
        <f t="shared" ref="R223:W223" si="238">SUBSTITUTE((SUBSTITUTE(AA223, " ", "")), ",", ".")  * 1</f>
        <v>0</v>
      </c>
      <c r="S223" s="108">
        <f t="shared" si="238"/>
        <v>0</v>
      </c>
      <c r="T223" s="108">
        <f t="shared" si="238"/>
        <v>0</v>
      </c>
      <c r="U223" s="108">
        <f t="shared" si="238"/>
        <v>0</v>
      </c>
      <c r="V223" s="108">
        <f t="shared" si="238"/>
        <v>0</v>
      </c>
      <c r="W223" s="108">
        <f t="shared" si="238"/>
        <v>0</v>
      </c>
      <c r="X223" s="76"/>
      <c r="Y223" s="72"/>
      <c r="Z223" s="72"/>
      <c r="AA223" s="73"/>
      <c r="AB223" s="73"/>
      <c r="AC223" s="73"/>
      <c r="AD223" s="73"/>
      <c r="AE223" s="73"/>
      <c r="AF223" s="73"/>
      <c r="AG223" s="73" t="str">
        <f>VLOOKUP(A223, 'АСВ'!$A$2:$C$48, 2, False)</f>
        <v>#N/A</v>
      </c>
      <c r="AH223" s="73" t="str">
        <f>VLOOKUP(A223, 'АСВ'!$A$2:$C$48, 3, False)</f>
        <v>#N/A</v>
      </c>
      <c r="AI223" s="73" t="str">
        <f t="shared" si="5"/>
        <v>#N/A</v>
      </c>
    </row>
    <row r="224">
      <c r="A224" s="106" t="s">
        <v>256</v>
      </c>
      <c r="B224" s="107">
        <v>41694.0</v>
      </c>
      <c r="C224" s="106"/>
      <c r="D224" s="108"/>
      <c r="E224" s="109">
        <f t="shared" si="2"/>
        <v>0</v>
      </c>
      <c r="F224" s="108"/>
      <c r="G224" s="108"/>
      <c r="H224" s="108"/>
      <c r="I224" s="108"/>
      <c r="J224" s="112">
        <f t="shared" si="23"/>
        <v>0</v>
      </c>
      <c r="K224" s="108"/>
      <c r="L224" s="108"/>
      <c r="M224" s="108"/>
      <c r="N224" s="108"/>
      <c r="O224" s="108"/>
      <c r="P224" s="108"/>
      <c r="Q224" s="108"/>
      <c r="R224" s="108">
        <f t="shared" ref="R224:W224" si="239">SUBSTITUTE((SUBSTITUTE(AA224, " ", "")), ",", ".")  * 1</f>
        <v>0</v>
      </c>
      <c r="S224" s="108">
        <f t="shared" si="239"/>
        <v>0</v>
      </c>
      <c r="T224" s="108">
        <f t="shared" si="239"/>
        <v>0</v>
      </c>
      <c r="U224" s="108">
        <f t="shared" si="239"/>
        <v>0</v>
      </c>
      <c r="V224" s="108">
        <f t="shared" si="239"/>
        <v>0</v>
      </c>
      <c r="W224" s="108">
        <f t="shared" si="239"/>
        <v>0</v>
      </c>
      <c r="X224" s="76"/>
      <c r="Y224" s="72"/>
      <c r="Z224" s="72"/>
      <c r="AA224" s="73"/>
      <c r="AB224" s="73"/>
      <c r="AC224" s="73"/>
      <c r="AD224" s="73"/>
      <c r="AE224" s="73"/>
      <c r="AF224" s="73"/>
      <c r="AG224" s="73" t="str">
        <f>VLOOKUP(A224, 'АСВ'!$A$2:$C$48, 2, False)</f>
        <v>#N/A</v>
      </c>
      <c r="AH224" s="73" t="str">
        <f>VLOOKUP(A224, 'АСВ'!$A$2:$C$48, 3, False)</f>
        <v>#N/A</v>
      </c>
      <c r="AI224" s="73" t="str">
        <f t="shared" si="5"/>
        <v>#N/A</v>
      </c>
    </row>
    <row r="225">
      <c r="A225" s="106" t="s">
        <v>256</v>
      </c>
      <c r="B225" s="107">
        <v>41173.0</v>
      </c>
      <c r="C225" s="106"/>
      <c r="D225" s="108"/>
      <c r="E225" s="109">
        <f t="shared" si="2"/>
        <v>0</v>
      </c>
      <c r="F225" s="108"/>
      <c r="G225" s="108"/>
      <c r="H225" s="108"/>
      <c r="I225" s="108"/>
      <c r="J225" s="112">
        <f t="shared" si="23"/>
        <v>0</v>
      </c>
      <c r="K225" s="108"/>
      <c r="L225" s="108"/>
      <c r="M225" s="108"/>
      <c r="N225" s="108"/>
      <c r="O225" s="108"/>
      <c r="P225" s="108"/>
      <c r="Q225" s="108"/>
      <c r="R225" s="108">
        <f t="shared" ref="R225:W225" si="240">SUBSTITUTE((SUBSTITUTE(AA225, " ", "")), ",", ".")  * 1</f>
        <v>0</v>
      </c>
      <c r="S225" s="108">
        <f t="shared" si="240"/>
        <v>0</v>
      </c>
      <c r="T225" s="108">
        <f t="shared" si="240"/>
        <v>0</v>
      </c>
      <c r="U225" s="108">
        <f t="shared" si="240"/>
        <v>0</v>
      </c>
      <c r="V225" s="108">
        <f t="shared" si="240"/>
        <v>0</v>
      </c>
      <c r="W225" s="108">
        <f t="shared" si="240"/>
        <v>0</v>
      </c>
      <c r="X225" s="76"/>
      <c r="Y225" s="72"/>
      <c r="Z225" s="72"/>
      <c r="AA225" s="73"/>
      <c r="AB225" s="73"/>
      <c r="AC225" s="73"/>
      <c r="AD225" s="73"/>
      <c r="AE225" s="73"/>
      <c r="AF225" s="73"/>
      <c r="AG225" s="73" t="str">
        <f>VLOOKUP(A225, 'АСВ'!$A$2:$C$48, 2, False)</f>
        <v>#N/A</v>
      </c>
      <c r="AH225" s="73" t="str">
        <f>VLOOKUP(A225, 'АСВ'!$A$2:$C$48, 3, False)</f>
        <v>#N/A</v>
      </c>
      <c r="AI225" s="73" t="str">
        <f t="shared" si="5"/>
        <v>#N/A</v>
      </c>
    </row>
    <row r="226">
      <c r="A226" s="106" t="s">
        <v>256</v>
      </c>
      <c r="B226" s="107">
        <v>40843.0</v>
      </c>
      <c r="C226" s="106"/>
      <c r="D226" s="108"/>
      <c r="E226" s="109">
        <f t="shared" si="2"/>
        <v>0</v>
      </c>
      <c r="F226" s="108"/>
      <c r="G226" s="108"/>
      <c r="H226" s="108"/>
      <c r="I226" s="108"/>
      <c r="J226" s="112">
        <f t="shared" si="23"/>
        <v>0</v>
      </c>
      <c r="K226" s="108"/>
      <c r="L226" s="108"/>
      <c r="M226" s="108"/>
      <c r="N226" s="108"/>
      <c r="O226" s="108"/>
      <c r="P226" s="108"/>
      <c r="Q226" s="108"/>
      <c r="R226" s="108">
        <f t="shared" ref="R226:W226" si="241">SUBSTITUTE((SUBSTITUTE(AA226, " ", "")), ",", ".")  * 1</f>
        <v>0</v>
      </c>
      <c r="S226" s="108">
        <f t="shared" si="241"/>
        <v>0</v>
      </c>
      <c r="T226" s="108">
        <f t="shared" si="241"/>
        <v>0</v>
      </c>
      <c r="U226" s="108">
        <f t="shared" si="241"/>
        <v>0</v>
      </c>
      <c r="V226" s="108">
        <f t="shared" si="241"/>
        <v>0</v>
      </c>
      <c r="W226" s="108">
        <f t="shared" si="241"/>
        <v>0</v>
      </c>
      <c r="X226" s="76"/>
      <c r="Y226" s="72"/>
      <c r="Z226" s="72"/>
      <c r="AA226" s="73"/>
      <c r="AB226" s="73"/>
      <c r="AC226" s="73"/>
      <c r="AD226" s="73"/>
      <c r="AE226" s="73"/>
      <c r="AF226" s="73"/>
      <c r="AG226" s="73" t="str">
        <f>VLOOKUP(A226, 'АСВ'!$A$2:$C$48, 2, False)</f>
        <v>#N/A</v>
      </c>
      <c r="AH226" s="73" t="str">
        <f>VLOOKUP(A226, 'АСВ'!$A$2:$C$48, 3, False)</f>
        <v>#N/A</v>
      </c>
      <c r="AI226" s="73" t="str">
        <f t="shared" si="5"/>
        <v>#N/A</v>
      </c>
    </row>
    <row r="227">
      <c r="A227" s="106" t="s">
        <v>256</v>
      </c>
      <c r="B227" s="107">
        <v>40834.0</v>
      </c>
      <c r="C227" s="106"/>
      <c r="D227" s="108"/>
      <c r="E227" s="109">
        <f t="shared" si="2"/>
        <v>0</v>
      </c>
      <c r="F227" s="108"/>
      <c r="G227" s="108"/>
      <c r="H227" s="108"/>
      <c r="I227" s="108"/>
      <c r="J227" s="112">
        <f t="shared" si="23"/>
        <v>0</v>
      </c>
      <c r="K227" s="108"/>
      <c r="L227" s="108"/>
      <c r="M227" s="108"/>
      <c r="N227" s="108"/>
      <c r="O227" s="108"/>
      <c r="P227" s="108"/>
      <c r="Q227" s="108"/>
      <c r="R227" s="108">
        <f t="shared" ref="R227:W227" si="242">SUBSTITUTE((SUBSTITUTE(AA227, " ", "")), ",", ".")  * 1</f>
        <v>0</v>
      </c>
      <c r="S227" s="108">
        <f t="shared" si="242"/>
        <v>0</v>
      </c>
      <c r="T227" s="108">
        <f t="shared" si="242"/>
        <v>0</v>
      </c>
      <c r="U227" s="108">
        <f t="shared" si="242"/>
        <v>0</v>
      </c>
      <c r="V227" s="108">
        <f t="shared" si="242"/>
        <v>0</v>
      </c>
      <c r="W227" s="108">
        <f t="shared" si="242"/>
        <v>0</v>
      </c>
      <c r="X227" s="76"/>
      <c r="Y227" s="72"/>
      <c r="Z227" s="72"/>
      <c r="AA227" s="73"/>
      <c r="AB227" s="73"/>
      <c r="AC227" s="73"/>
      <c r="AD227" s="73"/>
      <c r="AE227" s="73"/>
      <c r="AF227" s="73"/>
      <c r="AG227" s="73" t="str">
        <f>VLOOKUP(A227, 'АСВ'!$A$2:$C$48, 2, False)</f>
        <v>#N/A</v>
      </c>
      <c r="AH227" s="73" t="str">
        <f>VLOOKUP(A227, 'АСВ'!$A$2:$C$48, 3, False)</f>
        <v>#N/A</v>
      </c>
      <c r="AI227" s="73" t="str">
        <f t="shared" si="5"/>
        <v>#N/A</v>
      </c>
    </row>
    <row r="228">
      <c r="A228" s="106" t="s">
        <v>256</v>
      </c>
      <c r="B228" s="107">
        <v>40742.0</v>
      </c>
      <c r="C228" s="106"/>
      <c r="D228" s="108"/>
      <c r="E228" s="109">
        <f t="shared" si="2"/>
        <v>0</v>
      </c>
      <c r="F228" s="108"/>
      <c r="G228" s="108"/>
      <c r="H228" s="108"/>
      <c r="I228" s="108"/>
      <c r="J228" s="112">
        <f t="shared" si="23"/>
        <v>0</v>
      </c>
      <c r="K228" s="108"/>
      <c r="L228" s="108"/>
      <c r="M228" s="108"/>
      <c r="N228" s="108"/>
      <c r="O228" s="108"/>
      <c r="P228" s="108"/>
      <c r="Q228" s="108"/>
      <c r="R228" s="108">
        <f t="shared" ref="R228:W228" si="243">SUBSTITUTE((SUBSTITUTE(AA228, " ", "")), ",", ".")  * 1</f>
        <v>0</v>
      </c>
      <c r="S228" s="108">
        <f t="shared" si="243"/>
        <v>0</v>
      </c>
      <c r="T228" s="108">
        <f t="shared" si="243"/>
        <v>0</v>
      </c>
      <c r="U228" s="108">
        <f t="shared" si="243"/>
        <v>0</v>
      </c>
      <c r="V228" s="108">
        <f t="shared" si="243"/>
        <v>0</v>
      </c>
      <c r="W228" s="108">
        <f t="shared" si="243"/>
        <v>0</v>
      </c>
      <c r="X228" s="76"/>
      <c r="Y228" s="72"/>
      <c r="Z228" s="72"/>
      <c r="AA228" s="73"/>
      <c r="AB228" s="73"/>
      <c r="AC228" s="73"/>
      <c r="AD228" s="73"/>
      <c r="AE228" s="73"/>
      <c r="AF228" s="73"/>
      <c r="AG228" s="73" t="str">
        <f>VLOOKUP(A228, 'АСВ'!$A$2:$C$48, 2, False)</f>
        <v>#N/A</v>
      </c>
      <c r="AH228" s="73" t="str">
        <f>VLOOKUP(A228, 'АСВ'!$A$2:$C$48, 3, False)</f>
        <v>#N/A</v>
      </c>
      <c r="AI228" s="73" t="str">
        <f t="shared" si="5"/>
        <v>#N/A</v>
      </c>
    </row>
    <row r="229">
      <c r="A229" s="106" t="s">
        <v>256</v>
      </c>
      <c r="B229" s="107">
        <v>40172.0</v>
      </c>
      <c r="C229" s="106"/>
      <c r="D229" s="108"/>
      <c r="E229" s="109">
        <f t="shared" si="2"/>
        <v>0</v>
      </c>
      <c r="F229" s="108"/>
      <c r="G229" s="108"/>
      <c r="H229" s="108"/>
      <c r="I229" s="108"/>
      <c r="J229" s="112">
        <f t="shared" si="23"/>
        <v>0</v>
      </c>
      <c r="K229" s="108"/>
      <c r="L229" s="108"/>
      <c r="M229" s="108"/>
      <c r="N229" s="108"/>
      <c r="O229" s="108"/>
      <c r="P229" s="108"/>
      <c r="Q229" s="108"/>
      <c r="R229" s="108">
        <f t="shared" ref="R229:W229" si="244">SUBSTITUTE((SUBSTITUTE(AA229, " ", "")), ",", ".")  * 1</f>
        <v>0</v>
      </c>
      <c r="S229" s="108">
        <f t="shared" si="244"/>
        <v>0</v>
      </c>
      <c r="T229" s="108">
        <f t="shared" si="244"/>
        <v>0</v>
      </c>
      <c r="U229" s="108">
        <f t="shared" si="244"/>
        <v>0</v>
      </c>
      <c r="V229" s="108">
        <f t="shared" si="244"/>
        <v>0</v>
      </c>
      <c r="W229" s="108">
        <f t="shared" si="244"/>
        <v>0</v>
      </c>
      <c r="X229" s="76"/>
      <c r="Y229" s="72"/>
      <c r="Z229" s="72"/>
      <c r="AA229" s="73"/>
      <c r="AB229" s="73"/>
      <c r="AC229" s="73"/>
      <c r="AD229" s="73"/>
      <c r="AE229" s="73"/>
      <c r="AF229" s="73"/>
      <c r="AG229" s="73" t="str">
        <f>VLOOKUP(A229, 'АСВ'!$A$2:$C$48, 2, False)</f>
        <v>#N/A</v>
      </c>
      <c r="AH229" s="73" t="str">
        <f>VLOOKUP(A229, 'АСВ'!$A$2:$C$48, 3, False)</f>
        <v>#N/A</v>
      </c>
      <c r="AI229" s="73" t="str">
        <f t="shared" si="5"/>
        <v>#N/A</v>
      </c>
    </row>
    <row r="230">
      <c r="A230" s="106" t="s">
        <v>256</v>
      </c>
      <c r="B230" s="107">
        <v>39768.0</v>
      </c>
      <c r="C230" s="106"/>
      <c r="D230" s="108"/>
      <c r="E230" s="109">
        <f t="shared" si="2"/>
        <v>0</v>
      </c>
      <c r="F230" s="108"/>
      <c r="G230" s="108"/>
      <c r="H230" s="108"/>
      <c r="I230" s="108"/>
      <c r="J230" s="112">
        <f t="shared" si="23"/>
        <v>0</v>
      </c>
      <c r="K230" s="108"/>
      <c r="L230" s="108"/>
      <c r="M230" s="108"/>
      <c r="N230" s="108"/>
      <c r="O230" s="108"/>
      <c r="P230" s="108"/>
      <c r="Q230" s="108"/>
      <c r="R230" s="108">
        <f t="shared" ref="R230:W230" si="245">SUBSTITUTE((SUBSTITUTE(AA230, " ", "")), ",", ".")  * 1</f>
        <v>0</v>
      </c>
      <c r="S230" s="108">
        <f t="shared" si="245"/>
        <v>0</v>
      </c>
      <c r="T230" s="108">
        <f t="shared" si="245"/>
        <v>0</v>
      </c>
      <c r="U230" s="108">
        <f t="shared" si="245"/>
        <v>0</v>
      </c>
      <c r="V230" s="108">
        <f t="shared" si="245"/>
        <v>0</v>
      </c>
      <c r="W230" s="108">
        <f t="shared" si="245"/>
        <v>0</v>
      </c>
      <c r="X230" s="76"/>
      <c r="Y230" s="72"/>
      <c r="Z230" s="72"/>
      <c r="AA230" s="73"/>
      <c r="AB230" s="73"/>
      <c r="AC230" s="73"/>
      <c r="AD230" s="73"/>
      <c r="AE230" s="73"/>
      <c r="AF230" s="73"/>
      <c r="AG230" s="73" t="str">
        <f>VLOOKUP(A230, 'АСВ'!$A$2:$C$48, 2, False)</f>
        <v>#N/A</v>
      </c>
      <c r="AH230" s="73" t="str">
        <f>VLOOKUP(A230, 'АСВ'!$A$2:$C$48, 3, False)</f>
        <v>#N/A</v>
      </c>
      <c r="AI230" s="73" t="str">
        <f t="shared" si="5"/>
        <v>#N/A</v>
      </c>
    </row>
    <row r="231">
      <c r="A231" s="106" t="s">
        <v>257</v>
      </c>
      <c r="B231" s="107">
        <v>40204.0</v>
      </c>
      <c r="C231" s="106"/>
      <c r="D231" s="108"/>
      <c r="E231" s="109">
        <f t="shared" si="2"/>
        <v>0</v>
      </c>
      <c r="F231" s="108"/>
      <c r="G231" s="108"/>
      <c r="H231" s="108"/>
      <c r="I231" s="108"/>
      <c r="J231" s="112">
        <f t="shared" si="23"/>
        <v>0</v>
      </c>
      <c r="K231" s="108"/>
      <c r="L231" s="108"/>
      <c r="M231" s="108"/>
      <c r="N231" s="108"/>
      <c r="O231" s="108"/>
      <c r="P231" s="108"/>
      <c r="Q231" s="108"/>
      <c r="R231" s="108">
        <f t="shared" ref="R231:W231" si="246">SUBSTITUTE((SUBSTITUTE(AA231, " ", "")), ",", ".")  * 1</f>
        <v>0</v>
      </c>
      <c r="S231" s="108">
        <f t="shared" si="246"/>
        <v>0</v>
      </c>
      <c r="T231" s="108">
        <f t="shared" si="246"/>
        <v>0</v>
      </c>
      <c r="U231" s="108">
        <f t="shared" si="246"/>
        <v>0</v>
      </c>
      <c r="V231" s="108">
        <f t="shared" si="246"/>
        <v>0</v>
      </c>
      <c r="W231" s="108">
        <f t="shared" si="246"/>
        <v>0</v>
      </c>
      <c r="X231" s="76"/>
      <c r="Y231" s="72"/>
      <c r="Z231" s="72"/>
      <c r="AA231" s="73"/>
      <c r="AB231" s="73"/>
      <c r="AC231" s="73"/>
      <c r="AD231" s="73"/>
      <c r="AE231" s="73"/>
      <c r="AF231" s="73"/>
      <c r="AG231" s="73" t="str">
        <f>VLOOKUP(A231, 'АСВ'!$A$2:$C$48, 2, False)</f>
        <v>#N/A</v>
      </c>
      <c r="AH231" s="73" t="str">
        <f>VLOOKUP(A231, 'АСВ'!$A$2:$C$48, 3, False)</f>
        <v>#N/A</v>
      </c>
      <c r="AI231" s="73" t="str">
        <f t="shared" si="5"/>
        <v>#N/A</v>
      </c>
    </row>
    <row r="232">
      <c r="A232" s="106" t="s">
        <v>257</v>
      </c>
      <c r="B232" s="107">
        <v>39768.0</v>
      </c>
      <c r="C232" s="106"/>
      <c r="D232" s="108"/>
      <c r="E232" s="109">
        <f t="shared" si="2"/>
        <v>0</v>
      </c>
      <c r="F232" s="108"/>
      <c r="G232" s="108"/>
      <c r="H232" s="108"/>
      <c r="I232" s="108"/>
      <c r="J232" s="112">
        <f t="shared" si="23"/>
        <v>0</v>
      </c>
      <c r="K232" s="108"/>
      <c r="L232" s="108"/>
      <c r="M232" s="108"/>
      <c r="N232" s="108"/>
      <c r="O232" s="108"/>
      <c r="P232" s="108"/>
      <c r="Q232" s="108"/>
      <c r="R232" s="108">
        <f t="shared" ref="R232:W232" si="247">SUBSTITUTE((SUBSTITUTE(AA232, " ", "")), ",", ".")  * 1</f>
        <v>0</v>
      </c>
      <c r="S232" s="108">
        <f t="shared" si="247"/>
        <v>0</v>
      </c>
      <c r="T232" s="108">
        <f t="shared" si="247"/>
        <v>0</v>
      </c>
      <c r="U232" s="108">
        <f t="shared" si="247"/>
        <v>0</v>
      </c>
      <c r="V232" s="108">
        <f t="shared" si="247"/>
        <v>0</v>
      </c>
      <c r="W232" s="108">
        <f t="shared" si="247"/>
        <v>0</v>
      </c>
      <c r="X232" s="76"/>
      <c r="Y232" s="72"/>
      <c r="Z232" s="72"/>
      <c r="AA232" s="73"/>
      <c r="AB232" s="73"/>
      <c r="AC232" s="73"/>
      <c r="AD232" s="73"/>
      <c r="AE232" s="73"/>
      <c r="AF232" s="73"/>
      <c r="AG232" s="73" t="str">
        <f>VLOOKUP(A232, 'АСВ'!$A$2:$C$48, 2, False)</f>
        <v>#N/A</v>
      </c>
      <c r="AH232" s="73" t="str">
        <f>VLOOKUP(A232, 'АСВ'!$A$2:$C$48, 3, False)</f>
        <v>#N/A</v>
      </c>
      <c r="AI232" s="73" t="str">
        <f t="shared" si="5"/>
        <v>#N/A</v>
      </c>
    </row>
    <row r="233">
      <c r="A233" s="106" t="s">
        <v>258</v>
      </c>
      <c r="B233" s="107">
        <v>40329.0</v>
      </c>
      <c r="C233" s="106"/>
      <c r="D233" s="108"/>
      <c r="E233" s="109">
        <f t="shared" si="2"/>
        <v>0</v>
      </c>
      <c r="F233" s="108"/>
      <c r="G233" s="108"/>
      <c r="H233" s="108"/>
      <c r="I233" s="108"/>
      <c r="J233" s="112">
        <f t="shared" si="23"/>
        <v>0</v>
      </c>
      <c r="K233" s="108"/>
      <c r="L233" s="108"/>
      <c r="M233" s="108"/>
      <c r="N233" s="108"/>
      <c r="O233" s="108"/>
      <c r="P233" s="108"/>
      <c r="Q233" s="108"/>
      <c r="R233" s="108">
        <f t="shared" ref="R233:W233" si="248">SUBSTITUTE((SUBSTITUTE(AA233, " ", "")), ",", ".")  * 1</f>
        <v>0</v>
      </c>
      <c r="S233" s="108">
        <f t="shared" si="248"/>
        <v>0</v>
      </c>
      <c r="T233" s="108">
        <f t="shared" si="248"/>
        <v>0</v>
      </c>
      <c r="U233" s="108">
        <f t="shared" si="248"/>
        <v>0</v>
      </c>
      <c r="V233" s="108">
        <f t="shared" si="248"/>
        <v>0</v>
      </c>
      <c r="W233" s="108">
        <f t="shared" si="248"/>
        <v>0</v>
      </c>
      <c r="X233" s="76"/>
      <c r="Y233" s="72"/>
      <c r="Z233" s="72"/>
      <c r="AA233" s="73"/>
      <c r="AB233" s="73"/>
      <c r="AC233" s="73"/>
      <c r="AD233" s="73"/>
      <c r="AE233" s="73"/>
      <c r="AF233" s="73"/>
      <c r="AG233" s="74">
        <f>VLOOKUP(A233, 'АСВ'!$A$2:$C$48, 2, False)</f>
        <v>42005</v>
      </c>
      <c r="AH233" s="74">
        <f>VLOOKUP(A233, 'АСВ'!$A$2:$C$48, 3, False)</f>
        <v>42836</v>
      </c>
      <c r="AI233" s="73">
        <f t="shared" si="5"/>
        <v>0</v>
      </c>
    </row>
    <row r="234">
      <c r="A234" s="106" t="s">
        <v>258</v>
      </c>
      <c r="B234" s="107">
        <v>39768.0</v>
      </c>
      <c r="C234" s="106"/>
      <c r="D234" s="108"/>
      <c r="E234" s="109">
        <f t="shared" si="2"/>
        <v>0</v>
      </c>
      <c r="F234" s="108"/>
      <c r="G234" s="108"/>
      <c r="H234" s="108"/>
      <c r="I234" s="108"/>
      <c r="J234" s="112">
        <f t="shared" si="23"/>
        <v>0</v>
      </c>
      <c r="K234" s="108"/>
      <c r="L234" s="108"/>
      <c r="M234" s="108"/>
      <c r="N234" s="108"/>
      <c r="O234" s="108"/>
      <c r="P234" s="108"/>
      <c r="Q234" s="108"/>
      <c r="R234" s="108">
        <f t="shared" ref="R234:W234" si="249">SUBSTITUTE((SUBSTITUTE(AA234, " ", "")), ",", ".")  * 1</f>
        <v>0</v>
      </c>
      <c r="S234" s="108">
        <f t="shared" si="249"/>
        <v>0</v>
      </c>
      <c r="T234" s="108">
        <f t="shared" si="249"/>
        <v>0</v>
      </c>
      <c r="U234" s="108">
        <f t="shared" si="249"/>
        <v>0</v>
      </c>
      <c r="V234" s="108">
        <f t="shared" si="249"/>
        <v>0</v>
      </c>
      <c r="W234" s="108">
        <f t="shared" si="249"/>
        <v>0</v>
      </c>
      <c r="X234" s="76"/>
      <c r="Y234" s="72"/>
      <c r="Z234" s="72"/>
      <c r="AA234" s="73"/>
      <c r="AB234" s="73"/>
      <c r="AC234" s="73"/>
      <c r="AD234" s="73"/>
      <c r="AE234" s="73"/>
      <c r="AF234" s="73"/>
      <c r="AG234" s="74">
        <f>VLOOKUP(A234, 'АСВ'!$A$2:$C$48, 2, False)</f>
        <v>42005</v>
      </c>
      <c r="AH234" s="74">
        <f>VLOOKUP(A234, 'АСВ'!$A$2:$C$48, 3, False)</f>
        <v>42836</v>
      </c>
      <c r="AI234" s="73">
        <f t="shared" si="5"/>
        <v>0</v>
      </c>
    </row>
    <row r="235">
      <c r="A235" s="39" t="s">
        <v>171</v>
      </c>
      <c r="B235" s="65">
        <v>42962.0</v>
      </c>
      <c r="C235" s="39"/>
      <c r="D235" s="113" t="s">
        <v>678</v>
      </c>
      <c r="E235" s="67">
        <f t="shared" si="2"/>
        <v>249921712</v>
      </c>
      <c r="F235" s="113" t="s">
        <v>679</v>
      </c>
      <c r="G235" s="60">
        <v>0.0</v>
      </c>
      <c r="H235" s="60">
        <v>0.0</v>
      </c>
      <c r="I235" s="113" t="s">
        <v>680</v>
      </c>
      <c r="J235" s="84">
        <f t="shared" si="23"/>
        <v>281319887</v>
      </c>
      <c r="K235" s="113" t="s">
        <v>681</v>
      </c>
      <c r="L235" s="113" t="s">
        <v>682</v>
      </c>
      <c r="M235" s="69">
        <f t="shared" ref="M235:M237" si="251">41272938+53722</f>
        <v>41326660</v>
      </c>
      <c r="N235" s="69">
        <f t="shared" ref="N235:N237" si="252">5998344+348117</f>
        <v>6346461</v>
      </c>
      <c r="O235" s="113" t="s">
        <v>683</v>
      </c>
      <c r="P235" s="113" t="s">
        <v>682</v>
      </c>
      <c r="Q235" s="69"/>
      <c r="R235" s="69">
        <f t="shared" ref="R235:W235" si="250">SUBSTITUTE((SUBSTITUTE(AA235, " ", "")), ",", ".")  * 1</f>
        <v>228971445</v>
      </c>
      <c r="S235" s="69">
        <f t="shared" si="250"/>
        <v>0</v>
      </c>
      <c r="T235" s="69">
        <f t="shared" si="250"/>
        <v>0</v>
      </c>
      <c r="U235" s="69">
        <f t="shared" si="250"/>
        <v>0</v>
      </c>
      <c r="V235" s="69">
        <f t="shared" si="250"/>
        <v>0</v>
      </c>
      <c r="W235" s="69">
        <f t="shared" si="250"/>
        <v>0</v>
      </c>
      <c r="X235" s="113" t="s">
        <v>684</v>
      </c>
      <c r="Y235" s="72"/>
      <c r="Z235" s="114"/>
      <c r="AA235" s="115" t="s">
        <v>685</v>
      </c>
      <c r="AB235" s="73"/>
      <c r="AC235" s="73"/>
      <c r="AD235" s="73"/>
      <c r="AE235" s="73"/>
      <c r="AF235" s="73"/>
      <c r="AG235" s="74">
        <f>VLOOKUP(A235, 'АСВ'!$A$2:$C$48, 2, False)</f>
        <v>42005</v>
      </c>
      <c r="AH235" s="75">
        <f>VLOOKUP(A235, 'АСВ'!$A$2:$C$48, 3, False)</f>
        <v>69399</v>
      </c>
      <c r="AI235" s="73">
        <f t="shared" si="5"/>
        <v>1</v>
      </c>
    </row>
    <row r="236">
      <c r="A236" s="39" t="s">
        <v>171</v>
      </c>
      <c r="B236" s="65">
        <v>42962.0</v>
      </c>
      <c r="C236" s="39"/>
      <c r="D236" s="113" t="s">
        <v>678</v>
      </c>
      <c r="E236" s="67">
        <f t="shared" si="2"/>
        <v>249921712</v>
      </c>
      <c r="F236" s="113" t="s">
        <v>679</v>
      </c>
      <c r="G236" s="60">
        <v>0.0</v>
      </c>
      <c r="H236" s="60">
        <v>0.0</v>
      </c>
      <c r="I236" s="113" t="s">
        <v>680</v>
      </c>
      <c r="J236" s="84">
        <f t="shared" si="23"/>
        <v>281319887</v>
      </c>
      <c r="K236" s="113" t="s">
        <v>681</v>
      </c>
      <c r="L236" s="113" t="s">
        <v>682</v>
      </c>
      <c r="M236" s="69">
        <f t="shared" si="251"/>
        <v>41326660</v>
      </c>
      <c r="N236" s="69">
        <f t="shared" si="252"/>
        <v>6346461</v>
      </c>
      <c r="O236" s="113" t="s">
        <v>683</v>
      </c>
      <c r="P236" s="113" t="s">
        <v>682</v>
      </c>
      <c r="Q236" s="69"/>
      <c r="R236" s="69">
        <f t="shared" ref="R236:W236" si="253">SUBSTITUTE((SUBSTITUTE(AA236, " ", "")), ",", ".")  * 1</f>
        <v>228971445</v>
      </c>
      <c r="S236" s="69">
        <f t="shared" si="253"/>
        <v>0</v>
      </c>
      <c r="T236" s="69">
        <f t="shared" si="253"/>
        <v>0</v>
      </c>
      <c r="U236" s="69">
        <f t="shared" si="253"/>
        <v>0</v>
      </c>
      <c r="V236" s="69">
        <f t="shared" si="253"/>
        <v>0</v>
      </c>
      <c r="W236" s="69">
        <f t="shared" si="253"/>
        <v>0</v>
      </c>
      <c r="X236" s="113" t="s">
        <v>684</v>
      </c>
      <c r="Y236" s="72"/>
      <c r="Z236" s="114"/>
      <c r="AA236" s="115" t="s">
        <v>685</v>
      </c>
      <c r="AB236" s="73"/>
      <c r="AC236" s="73"/>
      <c r="AD236" s="73"/>
      <c r="AE236" s="73"/>
      <c r="AF236" s="73"/>
      <c r="AG236" s="74">
        <f>VLOOKUP(A236, 'АСВ'!$A$2:$C$48, 2, False)</f>
        <v>42005</v>
      </c>
      <c r="AH236" s="75">
        <f>VLOOKUP(A236, 'АСВ'!$A$2:$C$48, 3, False)</f>
        <v>69399</v>
      </c>
      <c r="AI236" s="73">
        <f t="shared" si="5"/>
        <v>1</v>
      </c>
    </row>
    <row r="237">
      <c r="A237" s="39" t="s">
        <v>171</v>
      </c>
      <c r="B237" s="65">
        <v>42948.0</v>
      </c>
      <c r="C237" s="39"/>
      <c r="D237" s="113" t="s">
        <v>678</v>
      </c>
      <c r="E237" s="67">
        <f t="shared" si="2"/>
        <v>249921712</v>
      </c>
      <c r="F237" s="113" t="s">
        <v>679</v>
      </c>
      <c r="G237" s="60">
        <v>0.0</v>
      </c>
      <c r="H237" s="60">
        <v>0.0</v>
      </c>
      <c r="I237" s="113" t="s">
        <v>680</v>
      </c>
      <c r="J237" s="84">
        <f t="shared" si="23"/>
        <v>281319887</v>
      </c>
      <c r="K237" s="113" t="s">
        <v>681</v>
      </c>
      <c r="L237" s="113" t="s">
        <v>682</v>
      </c>
      <c r="M237" s="69">
        <f t="shared" si="251"/>
        <v>41326660</v>
      </c>
      <c r="N237" s="69">
        <f t="shared" si="252"/>
        <v>6346461</v>
      </c>
      <c r="O237" s="113" t="s">
        <v>683</v>
      </c>
      <c r="P237" s="113" t="s">
        <v>682</v>
      </c>
      <c r="Q237" s="69"/>
      <c r="R237" s="69">
        <f t="shared" ref="R237:W237" si="254">SUBSTITUTE((SUBSTITUTE(AA237, " ", "")), ",", ".")  * 1</f>
        <v>228971445</v>
      </c>
      <c r="S237" s="69">
        <f t="shared" si="254"/>
        <v>0</v>
      </c>
      <c r="T237" s="69">
        <f t="shared" si="254"/>
        <v>0</v>
      </c>
      <c r="U237" s="69">
        <f t="shared" si="254"/>
        <v>0</v>
      </c>
      <c r="V237" s="69">
        <f t="shared" si="254"/>
        <v>0</v>
      </c>
      <c r="W237" s="69">
        <f t="shared" si="254"/>
        <v>0</v>
      </c>
      <c r="X237" s="113" t="s">
        <v>684</v>
      </c>
      <c r="Y237" s="72"/>
      <c r="Z237" s="114"/>
      <c r="AA237" s="115" t="s">
        <v>685</v>
      </c>
      <c r="AB237" s="73"/>
      <c r="AC237" s="73"/>
      <c r="AD237" s="73"/>
      <c r="AE237" s="73"/>
      <c r="AF237" s="73"/>
      <c r="AG237" s="74">
        <f>VLOOKUP(A237, 'АСВ'!$A$2:$C$48, 2, False)</f>
        <v>42005</v>
      </c>
      <c r="AH237" s="75">
        <f>VLOOKUP(A237, 'АСВ'!$A$2:$C$48, 3, False)</f>
        <v>69399</v>
      </c>
      <c r="AI237" s="73">
        <f t="shared" si="5"/>
        <v>1</v>
      </c>
    </row>
    <row r="238">
      <c r="A238" s="39" t="s">
        <v>171</v>
      </c>
      <c r="B238" s="65">
        <v>42734.0</v>
      </c>
      <c r="C238" s="39"/>
      <c r="D238" s="113" t="s">
        <v>686</v>
      </c>
      <c r="E238" s="67">
        <f t="shared" si="2"/>
        <v>230720025</v>
      </c>
      <c r="F238" s="113" t="s">
        <v>687</v>
      </c>
      <c r="G238" s="60">
        <v>0.0</v>
      </c>
      <c r="H238" s="60">
        <v>0.0</v>
      </c>
      <c r="I238" s="113" t="s">
        <v>688</v>
      </c>
      <c r="J238" s="84">
        <f t="shared" si="23"/>
        <v>257774559</v>
      </c>
      <c r="K238" s="113" t="s">
        <v>689</v>
      </c>
      <c r="L238" s="113" t="s">
        <v>690</v>
      </c>
      <c r="M238" s="69">
        <f>31607717+43298</f>
        <v>31651015</v>
      </c>
      <c r="N238" s="69">
        <f>23693421+314346</f>
        <v>24007767</v>
      </c>
      <c r="O238" s="113" t="s">
        <v>691</v>
      </c>
      <c r="P238" s="113" t="s">
        <v>690</v>
      </c>
      <c r="Q238" s="69"/>
      <c r="R238" s="69">
        <f t="shared" ref="R238:W238" si="255">SUBSTITUTE((SUBSTITUTE(AA238, " ", "")), ",", ".")  * 1</f>
        <v>224299354</v>
      </c>
      <c r="S238" s="69">
        <f t="shared" si="255"/>
        <v>0</v>
      </c>
      <c r="T238" s="69">
        <f t="shared" si="255"/>
        <v>0</v>
      </c>
      <c r="U238" s="69">
        <f t="shared" si="255"/>
        <v>0</v>
      </c>
      <c r="V238" s="69">
        <f t="shared" si="255"/>
        <v>0</v>
      </c>
      <c r="W238" s="69">
        <f t="shared" si="255"/>
        <v>0</v>
      </c>
      <c r="X238" s="113" t="s">
        <v>692</v>
      </c>
      <c r="Y238" s="72"/>
      <c r="Z238" s="114"/>
      <c r="AA238" s="115" t="s">
        <v>693</v>
      </c>
      <c r="AB238" s="73"/>
      <c r="AC238" s="73"/>
      <c r="AD238" s="73"/>
      <c r="AE238" s="73"/>
      <c r="AF238" s="73"/>
      <c r="AG238" s="74">
        <f>VLOOKUP(A238, 'АСВ'!$A$2:$C$48, 2, False)</f>
        <v>42005</v>
      </c>
      <c r="AH238" s="75">
        <f>VLOOKUP(A238, 'АСВ'!$A$2:$C$48, 3, False)</f>
        <v>69399</v>
      </c>
      <c r="AI238" s="73">
        <f t="shared" si="5"/>
        <v>1</v>
      </c>
    </row>
    <row r="239">
      <c r="A239" s="39" t="s">
        <v>171</v>
      </c>
      <c r="B239" s="65">
        <v>42537.0</v>
      </c>
      <c r="C239" s="39"/>
      <c r="D239" s="60">
        <v>2.1699563E7</v>
      </c>
      <c r="E239" s="67">
        <f t="shared" si="2"/>
        <v>212450219</v>
      </c>
      <c r="F239" s="60">
        <v>2.39505075E8</v>
      </c>
      <c r="G239" s="60">
        <v>0.0</v>
      </c>
      <c r="H239" s="60">
        <v>85598.0</v>
      </c>
      <c r="I239" s="66">
        <f t="shared" ref="I239:I240" si="257">SUBSTITUTE((SUBSTITUTE(J239, " ", "")), ",", ".") + SUBSTITUTE((SUBSTITUTE(Y239, " ", "")), ",", ".") + SUBSTITUTE((SUBSTITUTE(Z239, " ", "")), ",", ".")</f>
        <v>236865561</v>
      </c>
      <c r="J239" s="84">
        <f t="shared" si="23"/>
        <v>236698884</v>
      </c>
      <c r="K239" s="60">
        <v>2639514.0</v>
      </c>
      <c r="L239" s="60">
        <v>3048267.0</v>
      </c>
      <c r="M239" s="60">
        <v>0.0</v>
      </c>
      <c r="N239" s="60">
        <v>0.0</v>
      </c>
      <c r="O239" s="60">
        <v>4025182.0</v>
      </c>
      <c r="P239" s="60">
        <v>2.32673702E8</v>
      </c>
      <c r="Q239" s="69"/>
      <c r="R239" s="69">
        <f t="shared" ref="R239:W239" si="256">SUBSTITUTE((SUBSTITUTE(AA239, " ", "")), ",", ".")  * 1</f>
        <v>182667144</v>
      </c>
      <c r="S239" s="69">
        <f t="shared" si="256"/>
        <v>29783075</v>
      </c>
      <c r="T239" s="69">
        <f t="shared" si="256"/>
        <v>0</v>
      </c>
      <c r="U239" s="69">
        <f t="shared" si="256"/>
        <v>0</v>
      </c>
      <c r="V239" s="69">
        <f t="shared" si="256"/>
        <v>0</v>
      </c>
      <c r="W239" s="69">
        <f t="shared" si="256"/>
        <v>0</v>
      </c>
      <c r="X239" s="76"/>
      <c r="Y239" s="62">
        <v>1278.0</v>
      </c>
      <c r="Z239" s="62">
        <v>165399.0</v>
      </c>
      <c r="AA239" s="116">
        <v>1.82667144E8</v>
      </c>
      <c r="AB239" s="116">
        <v>2.9783075E7</v>
      </c>
      <c r="AC239" s="73"/>
      <c r="AD239" s="73"/>
      <c r="AE239" s="73"/>
      <c r="AF239" s="73"/>
      <c r="AG239" s="74">
        <f>VLOOKUP(A239, 'АСВ'!$A$2:$C$48, 2, False)</f>
        <v>42005</v>
      </c>
      <c r="AH239" s="75">
        <f>VLOOKUP(A239, 'АСВ'!$A$2:$C$48, 3, False)</f>
        <v>69399</v>
      </c>
      <c r="AI239" s="73">
        <f t="shared" si="5"/>
        <v>1</v>
      </c>
    </row>
    <row r="240">
      <c r="A240" s="39" t="s">
        <v>171</v>
      </c>
      <c r="B240" s="65">
        <v>42305.0</v>
      </c>
      <c r="C240" s="39"/>
      <c r="D240" s="60">
        <v>2.3685179E7</v>
      </c>
      <c r="E240" s="67">
        <f t="shared" si="2"/>
        <v>0</v>
      </c>
      <c r="F240" s="60">
        <v>1.65102132E8</v>
      </c>
      <c r="G240" s="60">
        <v>0.0</v>
      </c>
      <c r="H240" s="60">
        <v>737611.0</v>
      </c>
      <c r="I240" s="66">
        <f t="shared" si="257"/>
        <v>164677441</v>
      </c>
      <c r="J240" s="84">
        <f t="shared" si="23"/>
        <v>163923833</v>
      </c>
      <c r="K240" s="60">
        <v>424691.0</v>
      </c>
      <c r="L240" s="60">
        <v>9443526.0</v>
      </c>
      <c r="M240" s="69"/>
      <c r="N240" s="69"/>
      <c r="O240" s="60">
        <v>1.63923833E8</v>
      </c>
      <c r="P240" s="69"/>
      <c r="Q240" s="69"/>
      <c r="R240" s="69">
        <f t="shared" ref="R240:W240" si="258">SUBSTITUTE((SUBSTITUTE(AA240, " ", "")), ",", ".")  * 1</f>
        <v>0</v>
      </c>
      <c r="S240" s="69">
        <f t="shared" si="258"/>
        <v>0</v>
      </c>
      <c r="T240" s="69">
        <f t="shared" si="258"/>
        <v>0</v>
      </c>
      <c r="U240" s="69">
        <f t="shared" si="258"/>
        <v>0</v>
      </c>
      <c r="V240" s="69">
        <f t="shared" si="258"/>
        <v>0</v>
      </c>
      <c r="W240" s="69">
        <f t="shared" si="258"/>
        <v>0</v>
      </c>
      <c r="X240" s="76"/>
      <c r="Y240" s="62">
        <v>1446.0</v>
      </c>
      <c r="Z240" s="62">
        <v>752162.0</v>
      </c>
      <c r="AA240" s="73"/>
      <c r="AB240" s="73"/>
      <c r="AC240" s="73"/>
      <c r="AD240" s="73"/>
      <c r="AE240" s="73"/>
      <c r="AF240" s="73"/>
      <c r="AG240" s="74">
        <f>VLOOKUP(A240, 'АСВ'!$A$2:$C$48, 2, False)</f>
        <v>42005</v>
      </c>
      <c r="AH240" s="75">
        <f>VLOOKUP(A240, 'АСВ'!$A$2:$C$48, 3, False)</f>
        <v>69399</v>
      </c>
      <c r="AI240" s="73">
        <f t="shared" si="5"/>
        <v>1</v>
      </c>
    </row>
    <row r="241">
      <c r="A241" s="106" t="s">
        <v>259</v>
      </c>
      <c r="B241" s="107">
        <v>40329.0</v>
      </c>
      <c r="C241" s="106"/>
      <c r="D241" s="108"/>
      <c r="E241" s="109">
        <f t="shared" si="2"/>
        <v>0</v>
      </c>
      <c r="F241" s="108"/>
      <c r="G241" s="108"/>
      <c r="H241" s="108"/>
      <c r="I241" s="108"/>
      <c r="J241" s="112">
        <f t="shared" si="23"/>
        <v>0</v>
      </c>
      <c r="K241" s="108"/>
      <c r="L241" s="108"/>
      <c r="M241" s="108"/>
      <c r="N241" s="108"/>
      <c r="O241" s="108"/>
      <c r="P241" s="108"/>
      <c r="Q241" s="108"/>
      <c r="R241" s="108">
        <f t="shared" ref="R241:W241" si="259">SUBSTITUTE((SUBSTITUTE(AA241, " ", "")), ",", ".")  * 1</f>
        <v>0</v>
      </c>
      <c r="S241" s="108">
        <f t="shared" si="259"/>
        <v>0</v>
      </c>
      <c r="T241" s="108">
        <f t="shared" si="259"/>
        <v>0</v>
      </c>
      <c r="U241" s="108">
        <f t="shared" si="259"/>
        <v>0</v>
      </c>
      <c r="V241" s="108">
        <f t="shared" si="259"/>
        <v>0</v>
      </c>
      <c r="W241" s="108">
        <f t="shared" si="259"/>
        <v>0</v>
      </c>
      <c r="X241" s="76"/>
      <c r="Y241" s="72"/>
      <c r="Z241" s="72"/>
      <c r="AA241" s="73"/>
      <c r="AB241" s="73"/>
      <c r="AC241" s="73"/>
      <c r="AD241" s="73"/>
      <c r="AE241" s="73"/>
      <c r="AF241" s="73"/>
      <c r="AG241" s="73" t="str">
        <f>VLOOKUP(A241, 'АСВ'!$A$2:$C$48, 2, False)</f>
        <v>#N/A</v>
      </c>
      <c r="AH241" s="73" t="str">
        <f>VLOOKUP(A241, 'АСВ'!$A$2:$C$48, 3, False)</f>
        <v>#N/A</v>
      </c>
      <c r="AI241" s="73" t="str">
        <f t="shared" si="5"/>
        <v>#N/A</v>
      </c>
    </row>
    <row r="242">
      <c r="A242" s="106" t="s">
        <v>259</v>
      </c>
      <c r="B242" s="107">
        <v>39768.0</v>
      </c>
      <c r="C242" s="106"/>
      <c r="D242" s="108"/>
      <c r="E242" s="109">
        <f t="shared" si="2"/>
        <v>0</v>
      </c>
      <c r="F242" s="108"/>
      <c r="G242" s="108"/>
      <c r="H242" s="108"/>
      <c r="I242" s="108"/>
      <c r="J242" s="112">
        <f t="shared" si="23"/>
        <v>0</v>
      </c>
      <c r="K242" s="108"/>
      <c r="L242" s="108"/>
      <c r="M242" s="108"/>
      <c r="N242" s="108"/>
      <c r="O242" s="108"/>
      <c r="P242" s="108"/>
      <c r="Q242" s="108"/>
      <c r="R242" s="108">
        <f t="shared" ref="R242:W242" si="260">SUBSTITUTE((SUBSTITUTE(AA242, " ", "")), ",", ".")  * 1</f>
        <v>0</v>
      </c>
      <c r="S242" s="108">
        <f t="shared" si="260"/>
        <v>0</v>
      </c>
      <c r="T242" s="108">
        <f t="shared" si="260"/>
        <v>0</v>
      </c>
      <c r="U242" s="108">
        <f t="shared" si="260"/>
        <v>0</v>
      </c>
      <c r="V242" s="108">
        <f t="shared" si="260"/>
        <v>0</v>
      </c>
      <c r="W242" s="108">
        <f t="shared" si="260"/>
        <v>0</v>
      </c>
      <c r="X242" s="76"/>
      <c r="Y242" s="72"/>
      <c r="Z242" s="72"/>
      <c r="AA242" s="73"/>
      <c r="AB242" s="73"/>
      <c r="AC242" s="73"/>
      <c r="AD242" s="73"/>
      <c r="AE242" s="73"/>
      <c r="AF242" s="73"/>
      <c r="AG242" s="73" t="str">
        <f>VLOOKUP(A242, 'АСВ'!$A$2:$C$48, 2, False)</f>
        <v>#N/A</v>
      </c>
      <c r="AH242" s="73" t="str">
        <f>VLOOKUP(A242, 'АСВ'!$A$2:$C$48, 3, False)</f>
        <v>#N/A</v>
      </c>
      <c r="AI242" s="73" t="str">
        <f t="shared" si="5"/>
        <v>#N/A</v>
      </c>
    </row>
    <row r="243">
      <c r="A243" s="106" t="s">
        <v>260</v>
      </c>
      <c r="B243" s="107">
        <v>40204.0</v>
      </c>
      <c r="C243" s="106"/>
      <c r="D243" s="108"/>
      <c r="E243" s="109">
        <f t="shared" si="2"/>
        <v>0</v>
      </c>
      <c r="F243" s="108"/>
      <c r="G243" s="108"/>
      <c r="H243" s="108"/>
      <c r="I243" s="108"/>
      <c r="J243" s="112">
        <f t="shared" si="23"/>
        <v>0</v>
      </c>
      <c r="K243" s="108"/>
      <c r="L243" s="108"/>
      <c r="M243" s="108"/>
      <c r="N243" s="108"/>
      <c r="O243" s="108"/>
      <c r="P243" s="108"/>
      <c r="Q243" s="108"/>
      <c r="R243" s="108">
        <f t="shared" ref="R243:W243" si="261">SUBSTITUTE((SUBSTITUTE(AA243, " ", "")), ",", ".")  * 1</f>
        <v>0</v>
      </c>
      <c r="S243" s="108">
        <f t="shared" si="261"/>
        <v>0</v>
      </c>
      <c r="T243" s="108">
        <f t="shared" si="261"/>
        <v>0</v>
      </c>
      <c r="U243" s="108">
        <f t="shared" si="261"/>
        <v>0</v>
      </c>
      <c r="V243" s="108">
        <f t="shared" si="261"/>
        <v>0</v>
      </c>
      <c r="W243" s="108">
        <f t="shared" si="261"/>
        <v>0</v>
      </c>
      <c r="X243" s="76"/>
      <c r="Y243" s="72"/>
      <c r="Z243" s="72"/>
      <c r="AA243" s="73"/>
      <c r="AB243" s="73"/>
      <c r="AC243" s="73"/>
      <c r="AD243" s="73"/>
      <c r="AE243" s="73"/>
      <c r="AF243" s="73"/>
      <c r="AG243" s="73" t="str">
        <f>VLOOKUP(A243, 'АСВ'!$A$2:$C$48, 2, False)</f>
        <v>#N/A</v>
      </c>
      <c r="AH243" s="73" t="str">
        <f>VLOOKUP(A243, 'АСВ'!$A$2:$C$48, 3, False)</f>
        <v>#N/A</v>
      </c>
      <c r="AI243" s="73" t="str">
        <f t="shared" si="5"/>
        <v>#N/A</v>
      </c>
    </row>
    <row r="244">
      <c r="A244" s="106" t="s">
        <v>260</v>
      </c>
      <c r="B244" s="107">
        <v>39768.0</v>
      </c>
      <c r="C244" s="106"/>
      <c r="D244" s="108"/>
      <c r="E244" s="109">
        <f t="shared" si="2"/>
        <v>0</v>
      </c>
      <c r="F244" s="108"/>
      <c r="G244" s="108"/>
      <c r="H244" s="108"/>
      <c r="I244" s="108"/>
      <c r="J244" s="112">
        <f t="shared" si="23"/>
        <v>0</v>
      </c>
      <c r="K244" s="108"/>
      <c r="L244" s="108"/>
      <c r="M244" s="108"/>
      <c r="N244" s="108"/>
      <c r="O244" s="108"/>
      <c r="P244" s="108"/>
      <c r="Q244" s="108"/>
      <c r="R244" s="108">
        <f t="shared" ref="R244:W244" si="262">SUBSTITUTE((SUBSTITUTE(AA244, " ", "")), ",", ".")  * 1</f>
        <v>0</v>
      </c>
      <c r="S244" s="108">
        <f t="shared" si="262"/>
        <v>0</v>
      </c>
      <c r="T244" s="108">
        <f t="shared" si="262"/>
        <v>0</v>
      </c>
      <c r="U244" s="108">
        <f t="shared" si="262"/>
        <v>0</v>
      </c>
      <c r="V244" s="108">
        <f t="shared" si="262"/>
        <v>0</v>
      </c>
      <c r="W244" s="108">
        <f t="shared" si="262"/>
        <v>0</v>
      </c>
      <c r="X244" s="76"/>
      <c r="Y244" s="72"/>
      <c r="Z244" s="72"/>
      <c r="AA244" s="73"/>
      <c r="AB244" s="73"/>
      <c r="AC244" s="73"/>
      <c r="AD244" s="73"/>
      <c r="AE244" s="73"/>
      <c r="AF244" s="73"/>
      <c r="AG244" s="73" t="str">
        <f>VLOOKUP(A244, 'АСВ'!$A$2:$C$48, 2, False)</f>
        <v>#N/A</v>
      </c>
      <c r="AH244" s="73" t="str">
        <f>VLOOKUP(A244, 'АСВ'!$A$2:$C$48, 3, False)</f>
        <v>#N/A</v>
      </c>
      <c r="AI244" s="73" t="str">
        <f t="shared" si="5"/>
        <v>#N/A</v>
      </c>
    </row>
    <row r="245">
      <c r="A245" s="39" t="s">
        <v>178</v>
      </c>
      <c r="B245" s="65">
        <v>42971.0</v>
      </c>
      <c r="C245" s="39"/>
      <c r="D245" s="117" t="s">
        <v>694</v>
      </c>
      <c r="E245" s="67">
        <f t="shared" si="2"/>
        <v>6461581</v>
      </c>
      <c r="F245" s="117" t="s">
        <v>695</v>
      </c>
      <c r="G245" s="60">
        <v>0.0</v>
      </c>
      <c r="H245" s="60">
        <v>0.0</v>
      </c>
      <c r="I245" s="117" t="s">
        <v>696</v>
      </c>
      <c r="J245" s="84">
        <f t="shared" si="23"/>
        <v>6613253</v>
      </c>
      <c r="K245" s="117" t="s">
        <v>697</v>
      </c>
      <c r="L245" s="117" t="s">
        <v>698</v>
      </c>
      <c r="M245" s="117" t="s">
        <v>699</v>
      </c>
      <c r="N245" s="117" t="s">
        <v>700</v>
      </c>
      <c r="O245" s="117" t="s">
        <v>701</v>
      </c>
      <c r="P245" s="117" t="s">
        <v>702</v>
      </c>
      <c r="Q245" s="117" t="s">
        <v>703</v>
      </c>
      <c r="R245" s="69">
        <f t="shared" ref="R245:W245" si="263">SUBSTITUTE((SUBSTITUTE(AA245, " ", "")), ",", ".")  * 1</f>
        <v>6417852</v>
      </c>
      <c r="S245" s="69">
        <f t="shared" si="263"/>
        <v>0</v>
      </c>
      <c r="T245" s="69">
        <f t="shared" si="263"/>
        <v>0</v>
      </c>
      <c r="U245" s="69">
        <f t="shared" si="263"/>
        <v>0</v>
      </c>
      <c r="V245" s="69">
        <f t="shared" si="263"/>
        <v>0</v>
      </c>
      <c r="W245" s="69">
        <f t="shared" si="263"/>
        <v>0</v>
      </c>
      <c r="X245" s="117" t="s">
        <v>704</v>
      </c>
      <c r="Y245" s="72"/>
      <c r="Z245" s="72"/>
      <c r="AA245" s="117" t="s">
        <v>705</v>
      </c>
      <c r="AB245" s="73"/>
      <c r="AC245" s="73"/>
      <c r="AD245" s="73"/>
      <c r="AE245" s="73"/>
      <c r="AF245" s="73"/>
      <c r="AG245" s="74">
        <f>VLOOKUP(A245, 'АСВ'!$A$2:$C$48, 2, False)</f>
        <v>42277</v>
      </c>
      <c r="AH245" s="75">
        <f>VLOOKUP(A245, 'АСВ'!$A$2:$C$48, 3, False)</f>
        <v>69671</v>
      </c>
      <c r="AI245" s="73">
        <f t="shared" si="5"/>
        <v>1</v>
      </c>
    </row>
    <row r="246">
      <c r="A246" s="39" t="s">
        <v>178</v>
      </c>
      <c r="B246" s="65">
        <v>42971.0</v>
      </c>
      <c r="C246" s="39"/>
      <c r="D246" s="117" t="s">
        <v>694</v>
      </c>
      <c r="E246" s="67">
        <f t="shared" si="2"/>
        <v>6461581</v>
      </c>
      <c r="F246" s="117" t="s">
        <v>695</v>
      </c>
      <c r="G246" s="60">
        <v>0.0</v>
      </c>
      <c r="H246" s="60">
        <v>0.0</v>
      </c>
      <c r="I246" s="117" t="s">
        <v>696</v>
      </c>
      <c r="J246" s="84">
        <f t="shared" si="23"/>
        <v>6613253</v>
      </c>
      <c r="K246" s="117" t="s">
        <v>697</v>
      </c>
      <c r="L246" s="117" t="s">
        <v>698</v>
      </c>
      <c r="M246" s="117" t="s">
        <v>699</v>
      </c>
      <c r="N246" s="117" t="s">
        <v>700</v>
      </c>
      <c r="O246" s="117" t="s">
        <v>701</v>
      </c>
      <c r="P246" s="117" t="s">
        <v>702</v>
      </c>
      <c r="Q246" s="117" t="s">
        <v>703</v>
      </c>
      <c r="R246" s="69">
        <f t="shared" ref="R246:W246" si="264">SUBSTITUTE((SUBSTITUTE(AA246, " ", "")), ",", ".")  * 1</f>
        <v>6417852</v>
      </c>
      <c r="S246" s="69">
        <f t="shared" si="264"/>
        <v>0</v>
      </c>
      <c r="T246" s="69">
        <f t="shared" si="264"/>
        <v>0</v>
      </c>
      <c r="U246" s="69">
        <f t="shared" si="264"/>
        <v>0</v>
      </c>
      <c r="V246" s="69">
        <f t="shared" si="264"/>
        <v>0</v>
      </c>
      <c r="W246" s="69">
        <f t="shared" si="264"/>
        <v>0</v>
      </c>
      <c r="X246" s="117" t="s">
        <v>704</v>
      </c>
      <c r="Y246" s="72"/>
      <c r="Z246" s="72"/>
      <c r="AA246" s="117" t="s">
        <v>705</v>
      </c>
      <c r="AB246" s="73"/>
      <c r="AC246" s="73"/>
      <c r="AD246" s="73"/>
      <c r="AE246" s="73"/>
      <c r="AF246" s="73"/>
      <c r="AG246" s="74">
        <f>VLOOKUP(A246, 'АСВ'!$A$2:$C$48, 2, False)</f>
        <v>42277</v>
      </c>
      <c r="AH246" s="75">
        <f>VLOOKUP(A246, 'АСВ'!$A$2:$C$48, 3, False)</f>
        <v>69671</v>
      </c>
      <c r="AI246" s="73">
        <f t="shared" si="5"/>
        <v>1</v>
      </c>
    </row>
    <row r="247">
      <c r="A247" s="39" t="s">
        <v>178</v>
      </c>
      <c r="B247" s="65">
        <v>42626.0</v>
      </c>
      <c r="C247" s="39"/>
      <c r="D247" s="60">
        <v>58623.0</v>
      </c>
      <c r="E247" s="67">
        <f t="shared" si="2"/>
        <v>6538799</v>
      </c>
      <c r="F247" s="60">
        <v>7920325.0</v>
      </c>
      <c r="G247" s="60">
        <v>0.0</v>
      </c>
      <c r="H247" s="60">
        <v>458241.0</v>
      </c>
      <c r="I247" s="66">
        <f t="shared" ref="I247:I254" si="266">SUBSTITUTE((SUBSTITUTE(J247, " ", "")), ",", ".") + SUBSTITUTE((SUBSTITUTE(Y247, " ", "")), ",", ".") + SUBSTITUTE((SUBSTITUTE(Z247, " ", "")), ",", ".")</f>
        <v>7677438</v>
      </c>
      <c r="J247" s="84">
        <f t="shared" si="23"/>
        <v>7216634</v>
      </c>
      <c r="K247" s="60">
        <v>242887.0</v>
      </c>
      <c r="L247" s="60">
        <v>-173223.0</v>
      </c>
      <c r="M247" s="60">
        <v>0.0</v>
      </c>
      <c r="N247" s="60">
        <v>0.0</v>
      </c>
      <c r="O247" s="60">
        <v>2043139.0</v>
      </c>
      <c r="P247" s="60">
        <v>5173495.0</v>
      </c>
      <c r="Q247" s="69"/>
      <c r="R247" s="69">
        <f t="shared" ref="R247:W247" si="265">SUBSTITUTE((SUBSTITUTE(AA247, " ", "")), ",", ".")  * 1</f>
        <v>6391172</v>
      </c>
      <c r="S247" s="69">
        <f t="shared" si="265"/>
        <v>147627</v>
      </c>
      <c r="T247" s="69">
        <f t="shared" si="265"/>
        <v>0</v>
      </c>
      <c r="U247" s="69">
        <f t="shared" si="265"/>
        <v>0</v>
      </c>
      <c r="V247" s="69">
        <f t="shared" si="265"/>
        <v>0</v>
      </c>
      <c r="W247" s="69">
        <f t="shared" si="265"/>
        <v>0</v>
      </c>
      <c r="X247" s="76"/>
      <c r="Y247" s="62">
        <v>460804.0</v>
      </c>
      <c r="Z247" s="72"/>
      <c r="AA247" s="63">
        <v>6391172.0</v>
      </c>
      <c r="AB247" s="63">
        <v>147627.0</v>
      </c>
      <c r="AC247" s="73"/>
      <c r="AD247" s="73"/>
      <c r="AE247" s="73"/>
      <c r="AF247" s="73"/>
      <c r="AG247" s="74">
        <f>VLOOKUP(A247, 'АСВ'!$A$2:$C$48, 2, False)</f>
        <v>42277</v>
      </c>
      <c r="AH247" s="75">
        <f>VLOOKUP(A247, 'АСВ'!$A$2:$C$48, 3, False)</f>
        <v>69671</v>
      </c>
      <c r="AI247" s="73">
        <f t="shared" si="5"/>
        <v>1</v>
      </c>
    </row>
    <row r="248">
      <c r="A248" s="39" t="s">
        <v>178</v>
      </c>
      <c r="B248" s="65">
        <v>42327.0</v>
      </c>
      <c r="C248" s="39"/>
      <c r="D248" s="60">
        <v>141700.0</v>
      </c>
      <c r="E248" s="67">
        <f t="shared" si="2"/>
        <v>5452911</v>
      </c>
      <c r="F248" s="60">
        <v>6678286.0</v>
      </c>
      <c r="G248" s="60">
        <v>0.0</v>
      </c>
      <c r="H248" s="60">
        <v>432168.0</v>
      </c>
      <c r="I248" s="66">
        <f t="shared" si="266"/>
        <v>6468763</v>
      </c>
      <c r="J248" s="84">
        <f t="shared" si="23"/>
        <v>6035115</v>
      </c>
      <c r="K248" s="60">
        <v>209533.0</v>
      </c>
      <c r="L248" s="60">
        <v>604475.0</v>
      </c>
      <c r="M248" s="60">
        <v>0.0</v>
      </c>
      <c r="N248" s="60">
        <v>0.0</v>
      </c>
      <c r="O248" s="60">
        <v>1630376.0</v>
      </c>
      <c r="P248" s="60">
        <v>4404739.0</v>
      </c>
      <c r="Q248" s="69"/>
      <c r="R248" s="69">
        <f t="shared" ref="R248:W248" si="267">SUBSTITUTE((SUBSTITUTE(AA248, " ", "")), ",", ".")  * 1</f>
        <v>121963</v>
      </c>
      <c r="S248" s="69">
        <f t="shared" si="267"/>
        <v>5330948</v>
      </c>
      <c r="T248" s="69">
        <f t="shared" si="267"/>
        <v>0</v>
      </c>
      <c r="U248" s="69">
        <f t="shared" si="267"/>
        <v>0</v>
      </c>
      <c r="V248" s="69">
        <f t="shared" si="267"/>
        <v>0</v>
      </c>
      <c r="W248" s="69">
        <f t="shared" si="267"/>
        <v>0</v>
      </c>
      <c r="X248" s="76"/>
      <c r="Y248" s="62">
        <v>433648.0</v>
      </c>
      <c r="Z248" s="72"/>
      <c r="AA248" s="63">
        <v>121963.0</v>
      </c>
      <c r="AB248" s="63">
        <v>5330948.0</v>
      </c>
      <c r="AC248" s="73"/>
      <c r="AD248" s="73"/>
      <c r="AE248" s="73"/>
      <c r="AF248" s="73"/>
      <c r="AG248" s="74">
        <f>VLOOKUP(A248, 'АСВ'!$A$2:$C$48, 2, False)</f>
        <v>42277</v>
      </c>
      <c r="AH248" s="75">
        <f>VLOOKUP(A248, 'АСВ'!$A$2:$C$48, 3, False)</f>
        <v>69671</v>
      </c>
      <c r="AI248" s="73">
        <f t="shared" si="5"/>
        <v>1</v>
      </c>
    </row>
    <row r="249">
      <c r="A249" s="39" t="s">
        <v>178</v>
      </c>
      <c r="B249" s="65">
        <v>41953.0</v>
      </c>
      <c r="C249" s="39"/>
      <c r="D249" s="60">
        <v>5479.0</v>
      </c>
      <c r="E249" s="67">
        <f t="shared" si="2"/>
        <v>4673928</v>
      </c>
      <c r="F249" s="60">
        <v>5756223.0</v>
      </c>
      <c r="G249" s="60">
        <v>0.0</v>
      </c>
      <c r="H249" s="60">
        <v>368321.0</v>
      </c>
      <c r="I249" s="66">
        <f t="shared" si="266"/>
        <v>5583443</v>
      </c>
      <c r="J249" s="84">
        <f t="shared" si="23"/>
        <v>5214872</v>
      </c>
      <c r="K249" s="60">
        <v>172780.0</v>
      </c>
      <c r="L249" s="60">
        <v>-23841.0</v>
      </c>
      <c r="M249" s="60">
        <v>0.0</v>
      </c>
      <c r="N249" s="60">
        <v>0.0</v>
      </c>
      <c r="O249" s="60">
        <v>4056246.0</v>
      </c>
      <c r="P249" s="60">
        <v>1158626.0</v>
      </c>
      <c r="Q249" s="69"/>
      <c r="R249" s="69">
        <f t="shared" ref="R249:W249" si="268">SUBSTITUTE((SUBSTITUTE(AA249, " ", "")), ",", ".")  * 1</f>
        <v>4673928</v>
      </c>
      <c r="S249" s="69">
        <f t="shared" si="268"/>
        <v>0</v>
      </c>
      <c r="T249" s="69">
        <f t="shared" si="268"/>
        <v>0</v>
      </c>
      <c r="U249" s="69">
        <f t="shared" si="268"/>
        <v>0</v>
      </c>
      <c r="V249" s="69">
        <f t="shared" si="268"/>
        <v>0</v>
      </c>
      <c r="W249" s="69">
        <f t="shared" si="268"/>
        <v>0</v>
      </c>
      <c r="X249" s="76"/>
      <c r="Y249" s="62">
        <v>368571.0</v>
      </c>
      <c r="Z249" s="72"/>
      <c r="AA249" s="63">
        <v>4673928.0</v>
      </c>
      <c r="AB249" s="73"/>
      <c r="AC249" s="73"/>
      <c r="AD249" s="73"/>
      <c r="AE249" s="73"/>
      <c r="AF249" s="73"/>
      <c r="AG249" s="74">
        <f>VLOOKUP(A249, 'АСВ'!$A$2:$C$48, 2, False)</f>
        <v>42277</v>
      </c>
      <c r="AH249" s="75">
        <f>VLOOKUP(A249, 'АСВ'!$A$2:$C$48, 3, False)</f>
        <v>69671</v>
      </c>
      <c r="AI249" s="73">
        <f t="shared" si="5"/>
        <v>0</v>
      </c>
    </row>
    <row r="250">
      <c r="A250" s="39" t="s">
        <v>178</v>
      </c>
      <c r="B250" s="65">
        <v>41465.0</v>
      </c>
      <c r="C250" s="39"/>
      <c r="D250" s="60">
        <v>7944.0</v>
      </c>
      <c r="E250" s="67">
        <f t="shared" si="2"/>
        <v>4296203</v>
      </c>
      <c r="F250" s="60">
        <v>5314862.0</v>
      </c>
      <c r="G250" s="60">
        <v>0.0</v>
      </c>
      <c r="H250" s="60">
        <v>308287.0</v>
      </c>
      <c r="I250" s="66">
        <f t="shared" si="266"/>
        <v>5210402</v>
      </c>
      <c r="J250" s="84">
        <f t="shared" si="23"/>
        <v>4902115</v>
      </c>
      <c r="K250" s="60">
        <v>104460.0</v>
      </c>
      <c r="L250" s="60">
        <v>249005.0</v>
      </c>
      <c r="M250" s="60">
        <v>0.0</v>
      </c>
      <c r="N250" s="60">
        <v>0.0</v>
      </c>
      <c r="O250" s="60">
        <v>1046838.0</v>
      </c>
      <c r="P250" s="60">
        <v>3855277.0</v>
      </c>
      <c r="Q250" s="69"/>
      <c r="R250" s="69">
        <f t="shared" ref="R250:W250" si="269">SUBSTITUTE((SUBSTITUTE(AA250, " ", "")), ",", ".")  * 1</f>
        <v>480550</v>
      </c>
      <c r="S250" s="69">
        <f t="shared" si="269"/>
        <v>3815653</v>
      </c>
      <c r="T250" s="69">
        <f t="shared" si="269"/>
        <v>0</v>
      </c>
      <c r="U250" s="69">
        <f t="shared" si="269"/>
        <v>0</v>
      </c>
      <c r="V250" s="69">
        <f t="shared" si="269"/>
        <v>0</v>
      </c>
      <c r="W250" s="69">
        <f t="shared" si="269"/>
        <v>0</v>
      </c>
      <c r="X250" s="76"/>
      <c r="Y250" s="62">
        <v>308287.0</v>
      </c>
      <c r="Z250" s="72"/>
      <c r="AA250" s="63">
        <v>480550.0</v>
      </c>
      <c r="AB250" s="63">
        <v>3815653.0</v>
      </c>
      <c r="AC250" s="73"/>
      <c r="AD250" s="73"/>
      <c r="AE250" s="73"/>
      <c r="AF250" s="73"/>
      <c r="AG250" s="74">
        <f>VLOOKUP(A250, 'АСВ'!$A$2:$C$48, 2, False)</f>
        <v>42277</v>
      </c>
      <c r="AH250" s="75">
        <f>VLOOKUP(A250, 'АСВ'!$A$2:$C$48, 3, False)</f>
        <v>69671</v>
      </c>
      <c r="AI250" s="73">
        <f t="shared" si="5"/>
        <v>0</v>
      </c>
    </row>
    <row r="251">
      <c r="A251" s="39" t="s">
        <v>178</v>
      </c>
      <c r="B251" s="65">
        <v>41001.0</v>
      </c>
      <c r="C251" s="39"/>
      <c r="D251" s="60">
        <v>63013.0</v>
      </c>
      <c r="E251" s="67">
        <f t="shared" si="2"/>
        <v>1665257</v>
      </c>
      <c r="F251" s="60">
        <v>2057555.0</v>
      </c>
      <c r="G251" s="60">
        <v>0.0</v>
      </c>
      <c r="H251" s="60">
        <v>98517.0</v>
      </c>
      <c r="I251" s="66">
        <f t="shared" si="266"/>
        <v>1975864</v>
      </c>
      <c r="J251" s="84">
        <f t="shared" si="23"/>
        <v>1877347</v>
      </c>
      <c r="K251" s="60">
        <v>81691.0</v>
      </c>
      <c r="L251" s="118">
        <v>168643.0</v>
      </c>
      <c r="M251" s="60">
        <v>0.0</v>
      </c>
      <c r="N251" s="60">
        <v>0.0</v>
      </c>
      <c r="O251" s="60">
        <v>1016345.0</v>
      </c>
      <c r="P251" s="60">
        <v>861002.0</v>
      </c>
      <c r="Q251" s="69"/>
      <c r="R251" s="69">
        <f t="shared" ref="R251:W251" si="270">SUBSTITUTE((SUBSTITUTE(AA251, " ", "")), ",", ".")  * 1</f>
        <v>1665257</v>
      </c>
      <c r="S251" s="69">
        <f t="shared" si="270"/>
        <v>0</v>
      </c>
      <c r="T251" s="69">
        <f t="shared" si="270"/>
        <v>0</v>
      </c>
      <c r="U251" s="69">
        <f t="shared" si="270"/>
        <v>0</v>
      </c>
      <c r="V251" s="69">
        <f t="shared" si="270"/>
        <v>0</v>
      </c>
      <c r="W251" s="69">
        <f t="shared" si="270"/>
        <v>0</v>
      </c>
      <c r="X251" s="76"/>
      <c r="Y251" s="62">
        <v>98517.0</v>
      </c>
      <c r="Z251" s="72"/>
      <c r="AA251" s="63">
        <v>1665257.0</v>
      </c>
      <c r="AB251" s="73"/>
      <c r="AC251" s="73"/>
      <c r="AD251" s="73"/>
      <c r="AE251" s="73"/>
      <c r="AF251" s="73"/>
      <c r="AG251" s="74">
        <f>VLOOKUP(A251, 'АСВ'!$A$2:$C$48, 2, False)</f>
        <v>42277</v>
      </c>
      <c r="AH251" s="75">
        <f>VLOOKUP(A251, 'АСВ'!$A$2:$C$48, 3, False)</f>
        <v>69671</v>
      </c>
      <c r="AI251" s="73">
        <f t="shared" si="5"/>
        <v>0</v>
      </c>
    </row>
    <row r="252">
      <c r="A252" s="39" t="s">
        <v>178</v>
      </c>
      <c r="B252" s="65">
        <v>40843.0</v>
      </c>
      <c r="C252" s="39"/>
      <c r="D252" s="60">
        <v>63013.0</v>
      </c>
      <c r="E252" s="67">
        <f t="shared" si="2"/>
        <v>1665257</v>
      </c>
      <c r="F252" s="60">
        <v>2057555.0</v>
      </c>
      <c r="G252" s="60">
        <v>0.0</v>
      </c>
      <c r="H252" s="60">
        <v>98517.0</v>
      </c>
      <c r="I252" s="66">
        <f t="shared" si="266"/>
        <v>1975864</v>
      </c>
      <c r="J252" s="84">
        <f t="shared" si="23"/>
        <v>1877347</v>
      </c>
      <c r="K252" s="60">
        <v>81691.0</v>
      </c>
      <c r="L252" s="118">
        <v>168643.0</v>
      </c>
      <c r="M252" s="60">
        <v>0.0</v>
      </c>
      <c r="N252" s="60">
        <v>0.0</v>
      </c>
      <c r="O252" s="60">
        <v>1016345.0</v>
      </c>
      <c r="P252" s="60">
        <v>861002.0</v>
      </c>
      <c r="Q252" s="69"/>
      <c r="R252" s="69">
        <f t="shared" ref="R252:W252" si="271">SUBSTITUTE((SUBSTITUTE(AA252, " ", "")), ",", ".")  * 1</f>
        <v>1665257</v>
      </c>
      <c r="S252" s="69">
        <f t="shared" si="271"/>
        <v>0</v>
      </c>
      <c r="T252" s="69">
        <f t="shared" si="271"/>
        <v>0</v>
      </c>
      <c r="U252" s="69">
        <f t="shared" si="271"/>
        <v>0</v>
      </c>
      <c r="V252" s="69">
        <f t="shared" si="271"/>
        <v>0</v>
      </c>
      <c r="W252" s="69">
        <f t="shared" si="271"/>
        <v>0</v>
      </c>
      <c r="X252" s="76"/>
      <c r="Y252" s="62">
        <v>98517.0</v>
      </c>
      <c r="Z252" s="72"/>
      <c r="AA252" s="63">
        <v>1665257.0</v>
      </c>
      <c r="AB252" s="73"/>
      <c r="AC252" s="73"/>
      <c r="AD252" s="73"/>
      <c r="AE252" s="73"/>
      <c r="AF252" s="73"/>
      <c r="AG252" s="74">
        <f>VLOOKUP(A252, 'АСВ'!$A$2:$C$48, 2, False)</f>
        <v>42277</v>
      </c>
      <c r="AH252" s="75">
        <f>VLOOKUP(A252, 'АСВ'!$A$2:$C$48, 3, False)</f>
        <v>69671</v>
      </c>
      <c r="AI252" s="73">
        <f t="shared" si="5"/>
        <v>0</v>
      </c>
    </row>
    <row r="253">
      <c r="A253" s="39" t="s">
        <v>178</v>
      </c>
      <c r="B253" s="65">
        <v>40834.0</v>
      </c>
      <c r="C253" s="39"/>
      <c r="D253" s="60">
        <v>63013.0</v>
      </c>
      <c r="E253" s="67">
        <f t="shared" si="2"/>
        <v>1665257</v>
      </c>
      <c r="F253" s="60">
        <v>2057555.0</v>
      </c>
      <c r="G253" s="60">
        <v>0.0</v>
      </c>
      <c r="H253" s="60">
        <v>98517.0</v>
      </c>
      <c r="I253" s="66">
        <f t="shared" si="266"/>
        <v>1975864</v>
      </c>
      <c r="J253" s="84">
        <f t="shared" si="23"/>
        <v>1877347</v>
      </c>
      <c r="K253" s="60">
        <v>81691.0</v>
      </c>
      <c r="L253" s="118">
        <v>168643.0</v>
      </c>
      <c r="M253" s="60">
        <v>0.0</v>
      </c>
      <c r="N253" s="60">
        <v>0.0</v>
      </c>
      <c r="O253" s="60">
        <v>1016345.0</v>
      </c>
      <c r="P253" s="60">
        <v>861002.0</v>
      </c>
      <c r="Q253" s="69"/>
      <c r="R253" s="69">
        <f t="shared" ref="R253:W253" si="272">SUBSTITUTE((SUBSTITUTE(AA253, " ", "")), ",", ".")  * 1</f>
        <v>1665257</v>
      </c>
      <c r="S253" s="69">
        <f t="shared" si="272"/>
        <v>0</v>
      </c>
      <c r="T253" s="69">
        <f t="shared" si="272"/>
        <v>0</v>
      </c>
      <c r="U253" s="69">
        <f t="shared" si="272"/>
        <v>0</v>
      </c>
      <c r="V253" s="69">
        <f t="shared" si="272"/>
        <v>0</v>
      </c>
      <c r="W253" s="69">
        <f t="shared" si="272"/>
        <v>0</v>
      </c>
      <c r="X253" s="76"/>
      <c r="Y253" s="62">
        <v>98517.0</v>
      </c>
      <c r="Z253" s="72"/>
      <c r="AA253" s="63">
        <v>1665257.0</v>
      </c>
      <c r="AB253" s="73"/>
      <c r="AC253" s="73"/>
      <c r="AD253" s="73"/>
      <c r="AE253" s="73"/>
      <c r="AF253" s="73"/>
      <c r="AG253" s="74">
        <f>VLOOKUP(A253, 'АСВ'!$A$2:$C$48, 2, False)</f>
        <v>42277</v>
      </c>
      <c r="AH253" s="75">
        <f>VLOOKUP(A253, 'АСВ'!$A$2:$C$48, 3, False)</f>
        <v>69671</v>
      </c>
      <c r="AI253" s="73">
        <f t="shared" si="5"/>
        <v>0</v>
      </c>
    </row>
    <row r="254">
      <c r="A254" s="39" t="s">
        <v>178</v>
      </c>
      <c r="B254" s="65">
        <v>40381.0</v>
      </c>
      <c r="C254" s="39"/>
      <c r="D254" s="60">
        <v>13058.0</v>
      </c>
      <c r="E254" s="67">
        <f t="shared" si="2"/>
        <v>1243879</v>
      </c>
      <c r="F254" s="60">
        <v>1483087.0</v>
      </c>
      <c r="G254" s="60">
        <v>0.0</v>
      </c>
      <c r="H254" s="60">
        <v>35967.0</v>
      </c>
      <c r="I254" s="66">
        <f t="shared" si="266"/>
        <v>1429472</v>
      </c>
      <c r="J254" s="84">
        <f t="shared" si="23"/>
        <v>1393505</v>
      </c>
      <c r="K254" s="60">
        <v>53615.0</v>
      </c>
      <c r="L254" s="60">
        <v>140439.0</v>
      </c>
      <c r="M254" s="60">
        <v>0.0</v>
      </c>
      <c r="N254" s="60">
        <v>0.0</v>
      </c>
      <c r="O254" s="60">
        <v>1116839.0</v>
      </c>
      <c r="P254" s="60">
        <v>276666.0</v>
      </c>
      <c r="Q254" s="69"/>
      <c r="R254" s="69">
        <f t="shared" ref="R254:W254" si="273">SUBSTITUTE((SUBSTITUTE(AA254, " ", "")), ",", ".")  * 1</f>
        <v>1243879</v>
      </c>
      <c r="S254" s="69">
        <f t="shared" si="273"/>
        <v>0</v>
      </c>
      <c r="T254" s="69">
        <f t="shared" si="273"/>
        <v>0</v>
      </c>
      <c r="U254" s="69">
        <f t="shared" si="273"/>
        <v>0</v>
      </c>
      <c r="V254" s="69">
        <f t="shared" si="273"/>
        <v>0</v>
      </c>
      <c r="W254" s="69">
        <f t="shared" si="273"/>
        <v>0</v>
      </c>
      <c r="X254" s="76"/>
      <c r="Y254" s="62">
        <v>35967.0</v>
      </c>
      <c r="Z254" s="72"/>
      <c r="AA254" s="63">
        <v>1243879.0</v>
      </c>
      <c r="AB254" s="73"/>
      <c r="AC254" s="73"/>
      <c r="AD254" s="73"/>
      <c r="AE254" s="73"/>
      <c r="AF254" s="73"/>
      <c r="AG254" s="74">
        <f>VLOOKUP(A254, 'АСВ'!$A$2:$C$48, 2, False)</f>
        <v>42277</v>
      </c>
      <c r="AH254" s="75">
        <f>VLOOKUP(A254, 'АСВ'!$A$2:$C$48, 3, False)</f>
        <v>69671</v>
      </c>
      <c r="AI254" s="73">
        <f t="shared" si="5"/>
        <v>0</v>
      </c>
    </row>
    <row r="255">
      <c r="A255" s="106" t="s">
        <v>261</v>
      </c>
      <c r="B255" s="107">
        <v>41610.0</v>
      </c>
      <c r="C255" s="106"/>
      <c r="D255" s="108"/>
      <c r="E255" s="109">
        <f t="shared" si="2"/>
        <v>0</v>
      </c>
      <c r="F255" s="108"/>
      <c r="G255" s="108"/>
      <c r="H255" s="108"/>
      <c r="I255" s="108"/>
      <c r="J255" s="112">
        <f t="shared" si="23"/>
        <v>0</v>
      </c>
      <c r="K255" s="108"/>
      <c r="L255" s="108"/>
      <c r="M255" s="108"/>
      <c r="N255" s="108"/>
      <c r="O255" s="108"/>
      <c r="P255" s="108"/>
      <c r="Q255" s="108"/>
      <c r="R255" s="108">
        <f t="shared" ref="R255:W255" si="274">SUBSTITUTE((SUBSTITUTE(AA255, " ", "")), ",", ".")  * 1</f>
        <v>0</v>
      </c>
      <c r="S255" s="108">
        <f t="shared" si="274"/>
        <v>0</v>
      </c>
      <c r="T255" s="108">
        <f t="shared" si="274"/>
        <v>0</v>
      </c>
      <c r="U255" s="108">
        <f t="shared" si="274"/>
        <v>0</v>
      </c>
      <c r="V255" s="108">
        <f t="shared" si="274"/>
        <v>0</v>
      </c>
      <c r="W255" s="108">
        <f t="shared" si="274"/>
        <v>0</v>
      </c>
      <c r="X255" s="76"/>
      <c r="Y255" s="72"/>
      <c r="Z255" s="72"/>
      <c r="AA255" s="73"/>
      <c r="AB255" s="73"/>
      <c r="AC255" s="73"/>
      <c r="AD255" s="73"/>
      <c r="AE255" s="73"/>
      <c r="AF255" s="73"/>
      <c r="AG255" s="73" t="str">
        <f>VLOOKUP(A255, 'АСВ'!$A$2:$C$48, 2, False)</f>
        <v>#N/A</v>
      </c>
      <c r="AH255" s="73" t="str">
        <f>VLOOKUP(A255, 'АСВ'!$A$2:$C$48, 3, False)</f>
        <v>#N/A</v>
      </c>
      <c r="AI255" s="73" t="str">
        <f t="shared" si="5"/>
        <v>#N/A</v>
      </c>
    </row>
    <row r="256">
      <c r="A256" s="106" t="s">
        <v>261</v>
      </c>
      <c r="B256" s="107">
        <v>41220.0</v>
      </c>
      <c r="C256" s="106"/>
      <c r="D256" s="108"/>
      <c r="E256" s="109">
        <f t="shared" si="2"/>
        <v>0</v>
      </c>
      <c r="F256" s="108"/>
      <c r="G256" s="108"/>
      <c r="H256" s="108"/>
      <c r="I256" s="108"/>
      <c r="J256" s="112">
        <f t="shared" si="23"/>
        <v>0</v>
      </c>
      <c r="K256" s="108"/>
      <c r="L256" s="108"/>
      <c r="M256" s="108"/>
      <c r="N256" s="108"/>
      <c r="O256" s="108"/>
      <c r="P256" s="108"/>
      <c r="Q256" s="108"/>
      <c r="R256" s="108">
        <f t="shared" ref="R256:W256" si="275">SUBSTITUTE((SUBSTITUTE(AA256, " ", "")), ",", ".")  * 1</f>
        <v>0</v>
      </c>
      <c r="S256" s="108">
        <f t="shared" si="275"/>
        <v>0</v>
      </c>
      <c r="T256" s="108">
        <f t="shared" si="275"/>
        <v>0</v>
      </c>
      <c r="U256" s="108">
        <f t="shared" si="275"/>
        <v>0</v>
      </c>
      <c r="V256" s="108">
        <f t="shared" si="275"/>
        <v>0</v>
      </c>
      <c r="W256" s="108">
        <f t="shared" si="275"/>
        <v>0</v>
      </c>
      <c r="X256" s="76"/>
      <c r="Y256" s="72"/>
      <c r="Z256" s="72"/>
      <c r="AA256" s="73"/>
      <c r="AB256" s="73"/>
      <c r="AC256" s="73"/>
      <c r="AD256" s="73"/>
      <c r="AE256" s="73"/>
      <c r="AF256" s="73"/>
      <c r="AG256" s="73" t="str">
        <f>VLOOKUP(A256, 'АСВ'!$A$2:$C$48, 2, False)</f>
        <v>#N/A</v>
      </c>
      <c r="AH256" s="73" t="str">
        <f>VLOOKUP(A256, 'АСВ'!$A$2:$C$48, 3, False)</f>
        <v>#N/A</v>
      </c>
      <c r="AI256" s="73" t="str">
        <f t="shared" si="5"/>
        <v>#N/A</v>
      </c>
    </row>
    <row r="257">
      <c r="A257" s="106" t="s">
        <v>261</v>
      </c>
      <c r="B257" s="107">
        <v>40843.0</v>
      </c>
      <c r="C257" s="106"/>
      <c r="D257" s="108"/>
      <c r="E257" s="109">
        <f t="shared" si="2"/>
        <v>0</v>
      </c>
      <c r="F257" s="108"/>
      <c r="G257" s="108"/>
      <c r="H257" s="108"/>
      <c r="I257" s="108"/>
      <c r="J257" s="112">
        <f t="shared" si="23"/>
        <v>0</v>
      </c>
      <c r="K257" s="108"/>
      <c r="L257" s="108"/>
      <c r="M257" s="108"/>
      <c r="N257" s="108"/>
      <c r="O257" s="108"/>
      <c r="P257" s="108"/>
      <c r="Q257" s="108"/>
      <c r="R257" s="108">
        <f t="shared" ref="R257:W257" si="276">SUBSTITUTE((SUBSTITUTE(AA257, " ", "")), ",", ".")  * 1</f>
        <v>0</v>
      </c>
      <c r="S257" s="108">
        <f t="shared" si="276"/>
        <v>0</v>
      </c>
      <c r="T257" s="108">
        <f t="shared" si="276"/>
        <v>0</v>
      </c>
      <c r="U257" s="108">
        <f t="shared" si="276"/>
        <v>0</v>
      </c>
      <c r="V257" s="108">
        <f t="shared" si="276"/>
        <v>0</v>
      </c>
      <c r="W257" s="108">
        <f t="shared" si="276"/>
        <v>0</v>
      </c>
      <c r="X257" s="76"/>
      <c r="Y257" s="72"/>
      <c r="Z257" s="72"/>
      <c r="AA257" s="73"/>
      <c r="AB257" s="73"/>
      <c r="AC257" s="73"/>
      <c r="AD257" s="73"/>
      <c r="AE257" s="73"/>
      <c r="AF257" s="73"/>
      <c r="AG257" s="73" t="str">
        <f>VLOOKUP(A257, 'АСВ'!$A$2:$C$48, 2, False)</f>
        <v>#N/A</v>
      </c>
      <c r="AH257" s="73" t="str">
        <f>VLOOKUP(A257, 'АСВ'!$A$2:$C$48, 3, False)</f>
        <v>#N/A</v>
      </c>
      <c r="AI257" s="73" t="str">
        <f t="shared" si="5"/>
        <v>#N/A</v>
      </c>
    </row>
    <row r="258">
      <c r="A258" s="106" t="s">
        <v>261</v>
      </c>
      <c r="B258" s="107">
        <v>40834.0</v>
      </c>
      <c r="C258" s="106"/>
      <c r="D258" s="108"/>
      <c r="E258" s="109">
        <f t="shared" si="2"/>
        <v>0</v>
      </c>
      <c r="F258" s="108"/>
      <c r="G258" s="108"/>
      <c r="H258" s="108"/>
      <c r="I258" s="108"/>
      <c r="J258" s="112">
        <f t="shared" si="23"/>
        <v>0</v>
      </c>
      <c r="K258" s="108"/>
      <c r="L258" s="108"/>
      <c r="M258" s="108"/>
      <c r="N258" s="108"/>
      <c r="O258" s="108"/>
      <c r="P258" s="108"/>
      <c r="Q258" s="108"/>
      <c r="R258" s="108">
        <f t="shared" ref="R258:W258" si="277">SUBSTITUTE((SUBSTITUTE(AA258, " ", "")), ",", ".")  * 1</f>
        <v>0</v>
      </c>
      <c r="S258" s="108">
        <f t="shared" si="277"/>
        <v>0</v>
      </c>
      <c r="T258" s="108">
        <f t="shared" si="277"/>
        <v>0</v>
      </c>
      <c r="U258" s="108">
        <f t="shared" si="277"/>
        <v>0</v>
      </c>
      <c r="V258" s="108">
        <f t="shared" si="277"/>
        <v>0</v>
      </c>
      <c r="W258" s="108">
        <f t="shared" si="277"/>
        <v>0</v>
      </c>
      <c r="X258" s="76"/>
      <c r="Y258" s="72"/>
      <c r="Z258" s="72"/>
      <c r="AA258" s="73"/>
      <c r="AB258" s="73"/>
      <c r="AC258" s="73"/>
      <c r="AD258" s="73"/>
      <c r="AE258" s="73"/>
      <c r="AF258" s="73"/>
      <c r="AG258" s="73" t="str">
        <f>VLOOKUP(A258, 'АСВ'!$A$2:$C$48, 2, False)</f>
        <v>#N/A</v>
      </c>
      <c r="AH258" s="73" t="str">
        <f>VLOOKUP(A258, 'АСВ'!$A$2:$C$48, 3, False)</f>
        <v>#N/A</v>
      </c>
      <c r="AI258" s="73" t="str">
        <f t="shared" si="5"/>
        <v>#N/A</v>
      </c>
    </row>
    <row r="259">
      <c r="A259" s="106" t="s">
        <v>261</v>
      </c>
      <c r="B259" s="107">
        <v>40813.0</v>
      </c>
      <c r="C259" s="106"/>
      <c r="D259" s="108"/>
      <c r="E259" s="109">
        <f t="shared" si="2"/>
        <v>0</v>
      </c>
      <c r="F259" s="108"/>
      <c r="G259" s="108"/>
      <c r="H259" s="108"/>
      <c r="I259" s="108"/>
      <c r="J259" s="112">
        <f t="shared" si="23"/>
        <v>0</v>
      </c>
      <c r="K259" s="108"/>
      <c r="L259" s="108"/>
      <c r="M259" s="108"/>
      <c r="N259" s="108"/>
      <c r="O259" s="108"/>
      <c r="P259" s="108"/>
      <c r="Q259" s="108"/>
      <c r="R259" s="108">
        <f t="shared" ref="R259:W259" si="278">SUBSTITUTE((SUBSTITUTE(AA259, " ", "")), ",", ".")  * 1</f>
        <v>0</v>
      </c>
      <c r="S259" s="108">
        <f t="shared" si="278"/>
        <v>0</v>
      </c>
      <c r="T259" s="108">
        <f t="shared" si="278"/>
        <v>0</v>
      </c>
      <c r="U259" s="108">
        <f t="shared" si="278"/>
        <v>0</v>
      </c>
      <c r="V259" s="108">
        <f t="shared" si="278"/>
        <v>0</v>
      </c>
      <c r="W259" s="108">
        <f t="shared" si="278"/>
        <v>0</v>
      </c>
      <c r="X259" s="76"/>
      <c r="Y259" s="72"/>
      <c r="Z259" s="72"/>
      <c r="AA259" s="73"/>
      <c r="AB259" s="73"/>
      <c r="AC259" s="73"/>
      <c r="AD259" s="73"/>
      <c r="AE259" s="73"/>
      <c r="AF259" s="73"/>
      <c r="AG259" s="73" t="str">
        <f>VLOOKUP(A259, 'АСВ'!$A$2:$C$48, 2, False)</f>
        <v>#N/A</v>
      </c>
      <c r="AH259" s="73" t="str">
        <f>VLOOKUP(A259, 'АСВ'!$A$2:$C$48, 3, False)</f>
        <v>#N/A</v>
      </c>
      <c r="AI259" s="73" t="str">
        <f t="shared" si="5"/>
        <v>#N/A</v>
      </c>
    </row>
    <row r="260">
      <c r="A260" s="106" t="s">
        <v>186</v>
      </c>
      <c r="B260" s="107">
        <v>42620.0</v>
      </c>
      <c r="C260" s="106"/>
      <c r="D260" s="108"/>
      <c r="E260" s="109">
        <f t="shared" si="2"/>
        <v>0</v>
      </c>
      <c r="F260" s="108"/>
      <c r="G260" s="108"/>
      <c r="H260" s="108"/>
      <c r="I260" s="108"/>
      <c r="J260" s="112">
        <f t="shared" si="23"/>
        <v>0</v>
      </c>
      <c r="K260" s="108"/>
      <c r="L260" s="108"/>
      <c r="M260" s="108"/>
      <c r="N260" s="108"/>
      <c r="O260" s="108"/>
      <c r="P260" s="108"/>
      <c r="Q260" s="108"/>
      <c r="R260" s="108">
        <f t="shared" ref="R260:W260" si="279">SUBSTITUTE((SUBSTITUTE(AA260, " ", "")), ",", ".")  * 1</f>
        <v>0</v>
      </c>
      <c r="S260" s="108">
        <f t="shared" si="279"/>
        <v>0</v>
      </c>
      <c r="T260" s="108">
        <f t="shared" si="279"/>
        <v>0</v>
      </c>
      <c r="U260" s="108">
        <f t="shared" si="279"/>
        <v>0</v>
      </c>
      <c r="V260" s="108">
        <f t="shared" si="279"/>
        <v>0</v>
      </c>
      <c r="W260" s="108">
        <f t="shared" si="279"/>
        <v>0</v>
      </c>
      <c r="X260" s="76"/>
      <c r="Y260" s="72"/>
      <c r="Z260" s="72"/>
      <c r="AA260" s="73"/>
      <c r="AB260" s="73"/>
      <c r="AC260" s="73"/>
      <c r="AD260" s="73"/>
      <c r="AE260" s="73"/>
      <c r="AF260" s="73"/>
      <c r="AG260" s="73" t="str">
        <f>VLOOKUP(A260, 'АСВ'!$A$2:$C$48, 2, False)</f>
        <v>#N/A</v>
      </c>
      <c r="AH260" s="73" t="str">
        <f>VLOOKUP(A260, 'АСВ'!$A$2:$C$48, 3, False)</f>
        <v>#N/A</v>
      </c>
      <c r="AI260" s="73" t="str">
        <f t="shared" si="5"/>
        <v>#N/A</v>
      </c>
    </row>
    <row r="261">
      <c r="A261" s="106" t="s">
        <v>186</v>
      </c>
      <c r="B261" s="107">
        <v>42614.0</v>
      </c>
      <c r="C261" s="106"/>
      <c r="D261" s="108"/>
      <c r="E261" s="109">
        <f t="shared" si="2"/>
        <v>0</v>
      </c>
      <c r="F261" s="108"/>
      <c r="G261" s="108"/>
      <c r="H261" s="108"/>
      <c r="I261" s="108"/>
      <c r="J261" s="112">
        <f t="shared" si="23"/>
        <v>0</v>
      </c>
      <c r="K261" s="108"/>
      <c r="L261" s="108"/>
      <c r="M261" s="108"/>
      <c r="N261" s="108"/>
      <c r="O261" s="108"/>
      <c r="P261" s="108"/>
      <c r="Q261" s="108"/>
      <c r="R261" s="108">
        <f t="shared" ref="R261:W261" si="280">SUBSTITUTE((SUBSTITUTE(AA261, " ", "")), ",", ".")  * 1</f>
        <v>0</v>
      </c>
      <c r="S261" s="108">
        <f t="shared" si="280"/>
        <v>0</v>
      </c>
      <c r="T261" s="108">
        <f t="shared" si="280"/>
        <v>0</v>
      </c>
      <c r="U261" s="108">
        <f t="shared" si="280"/>
        <v>0</v>
      </c>
      <c r="V261" s="108">
        <f t="shared" si="280"/>
        <v>0</v>
      </c>
      <c r="W261" s="108">
        <f t="shared" si="280"/>
        <v>0</v>
      </c>
      <c r="X261" s="76"/>
      <c r="Y261" s="72"/>
      <c r="Z261" s="72"/>
      <c r="AA261" s="73"/>
      <c r="AB261" s="73"/>
      <c r="AC261" s="73"/>
      <c r="AD261" s="73"/>
      <c r="AE261" s="73"/>
      <c r="AF261" s="73"/>
      <c r="AG261" s="73" t="str">
        <f>VLOOKUP(A261, 'АСВ'!$A$2:$C$48, 2, False)</f>
        <v>#N/A</v>
      </c>
      <c r="AH261" s="73" t="str">
        <f>VLOOKUP(A261, 'АСВ'!$A$2:$C$48, 3, False)</f>
        <v>#N/A</v>
      </c>
      <c r="AI261" s="73" t="str">
        <f t="shared" si="5"/>
        <v>#N/A</v>
      </c>
    </row>
    <row r="262">
      <c r="A262" s="39" t="s">
        <v>186</v>
      </c>
      <c r="B262" s="65">
        <v>42207.0</v>
      </c>
      <c r="C262" s="39"/>
      <c r="D262" s="60">
        <v>31139.0</v>
      </c>
      <c r="E262" s="67">
        <f t="shared" si="2"/>
        <v>1032370</v>
      </c>
      <c r="F262" s="60">
        <v>1070893.0</v>
      </c>
      <c r="G262" s="60">
        <v>0.0</v>
      </c>
      <c r="H262" s="60">
        <v>0.0</v>
      </c>
      <c r="I262" s="60">
        <v>1217579.0</v>
      </c>
      <c r="J262" s="84">
        <f t="shared" si="23"/>
        <v>1189577</v>
      </c>
      <c r="K262" s="60">
        <v>-146686.0</v>
      </c>
      <c r="L262" s="82" t="s">
        <v>706</v>
      </c>
      <c r="M262" s="82" t="s">
        <v>707</v>
      </c>
      <c r="N262" s="82" t="s">
        <v>708</v>
      </c>
      <c r="O262" s="60">
        <v>917105.0</v>
      </c>
      <c r="P262" s="60">
        <v>272472.0</v>
      </c>
      <c r="Q262" s="69"/>
      <c r="R262" s="69">
        <f t="shared" ref="R262:W262" si="281">SUBSTITUTE((SUBSTITUTE(AA262, " ", "")), ",", ".")  * 1</f>
        <v>992640</v>
      </c>
      <c r="S262" s="69">
        <f t="shared" si="281"/>
        <v>0</v>
      </c>
      <c r="T262" s="69">
        <f t="shared" si="281"/>
        <v>0</v>
      </c>
      <c r="U262" s="69">
        <f t="shared" si="281"/>
        <v>0</v>
      </c>
      <c r="V262" s="69">
        <f t="shared" si="281"/>
        <v>0</v>
      </c>
      <c r="W262" s="69">
        <f t="shared" si="281"/>
        <v>0</v>
      </c>
      <c r="X262" s="90">
        <v>39730.0</v>
      </c>
      <c r="Y262" s="72"/>
      <c r="Z262" s="72"/>
      <c r="AA262" s="63">
        <v>992640.0</v>
      </c>
      <c r="AB262" s="73"/>
      <c r="AC262" s="73"/>
      <c r="AD262" s="73"/>
      <c r="AE262" s="73"/>
      <c r="AF262" s="73"/>
      <c r="AG262" s="73" t="str">
        <f>VLOOKUP(A262, 'АСВ'!$A$2:$C$48, 2, False)</f>
        <v>#N/A</v>
      </c>
      <c r="AH262" s="73" t="str">
        <f>VLOOKUP(A262, 'АСВ'!$A$2:$C$48, 3, False)</f>
        <v>#N/A</v>
      </c>
      <c r="AI262" s="73" t="str">
        <f t="shared" si="5"/>
        <v>#N/A</v>
      </c>
    </row>
    <row r="263">
      <c r="A263" s="39" t="s">
        <v>188</v>
      </c>
      <c r="B263" s="65">
        <v>41717.0</v>
      </c>
      <c r="C263" s="39"/>
      <c r="D263" s="60">
        <v>1435483.0</v>
      </c>
      <c r="E263" s="67">
        <f t="shared" si="2"/>
        <v>2351735</v>
      </c>
      <c r="F263" s="60">
        <v>3906992.0</v>
      </c>
      <c r="G263" s="60">
        <v>0.0</v>
      </c>
      <c r="H263" s="60">
        <v>1879.0</v>
      </c>
      <c r="I263" s="66">
        <f t="shared" ref="I263:I271" si="283">SUBSTITUTE((SUBSTITUTE(J263, " ", "")), ",", ".") + SUBSTITUTE((SUBSTITUTE(Y263, " ", "")), ",", ".") + SUBSTITUTE((SUBSTITUTE(Z263, " ", "")), ",", ".")</f>
        <v>3771221</v>
      </c>
      <c r="J263" s="84">
        <f t="shared" si="23"/>
        <v>3769342</v>
      </c>
      <c r="K263" s="60">
        <v>135701.0</v>
      </c>
      <c r="L263" s="60">
        <v>52055.0</v>
      </c>
      <c r="M263" s="60">
        <v>0.0</v>
      </c>
      <c r="N263" s="60">
        <v>0.0</v>
      </c>
      <c r="O263" s="60">
        <v>223826.0</v>
      </c>
      <c r="P263" s="60">
        <v>3545516.0</v>
      </c>
      <c r="Q263" s="69"/>
      <c r="R263" s="69">
        <f t="shared" ref="R263:W263" si="282">SUBSTITUTE((SUBSTITUTE(AA263, " ", "")), ",", ".")  * 1</f>
        <v>581536</v>
      </c>
      <c r="S263" s="69">
        <f t="shared" si="282"/>
        <v>1770199</v>
      </c>
      <c r="T263" s="69">
        <f t="shared" si="282"/>
        <v>0</v>
      </c>
      <c r="U263" s="69">
        <f t="shared" si="282"/>
        <v>0</v>
      </c>
      <c r="V263" s="69">
        <f t="shared" si="282"/>
        <v>0</v>
      </c>
      <c r="W263" s="69">
        <f t="shared" si="282"/>
        <v>0</v>
      </c>
      <c r="X263" s="76"/>
      <c r="Y263" s="62"/>
      <c r="Z263" s="62">
        <v>1879.0</v>
      </c>
      <c r="AA263" s="63">
        <v>581536.0</v>
      </c>
      <c r="AB263" s="63">
        <v>1770199.0</v>
      </c>
      <c r="AC263" s="73"/>
      <c r="AD263" s="73"/>
      <c r="AE263" s="73"/>
      <c r="AF263" s="73"/>
      <c r="AG263" s="74">
        <f>VLOOKUP(A263, 'АСВ'!$A$2:$C$48, 2, False)</f>
        <v>42118</v>
      </c>
      <c r="AH263" s="75">
        <f>VLOOKUP(A263, 'АСВ'!$A$2:$C$48, 3, False)</f>
        <v>69512</v>
      </c>
      <c r="AI263" s="73">
        <f t="shared" si="5"/>
        <v>0</v>
      </c>
    </row>
    <row r="264">
      <c r="A264" s="39" t="s">
        <v>188</v>
      </c>
      <c r="B264" s="65">
        <v>41339.0</v>
      </c>
      <c r="C264" s="39"/>
      <c r="D264" s="60">
        <v>1732940.0</v>
      </c>
      <c r="E264" s="67">
        <f t="shared" si="2"/>
        <v>1279881</v>
      </c>
      <c r="F264" s="60">
        <v>3071817.0</v>
      </c>
      <c r="G264" s="60">
        <v>0.0</v>
      </c>
      <c r="H264" s="60">
        <v>4648.0</v>
      </c>
      <c r="I264" s="66">
        <f t="shared" si="283"/>
        <v>2946322</v>
      </c>
      <c r="J264" s="84">
        <f t="shared" si="23"/>
        <v>2941674</v>
      </c>
      <c r="K264" s="60">
        <v>125495.0</v>
      </c>
      <c r="L264" s="60">
        <v>36828.0</v>
      </c>
      <c r="M264" s="60">
        <v>0.0</v>
      </c>
      <c r="N264" s="60">
        <v>0.0</v>
      </c>
      <c r="O264" s="60">
        <v>202369.0</v>
      </c>
      <c r="P264" s="60">
        <v>2739305.0</v>
      </c>
      <c r="Q264" s="69"/>
      <c r="R264" s="69">
        <f t="shared" ref="R264:W264" si="284">SUBSTITUTE((SUBSTITUTE(AA264, " ", "")), ",", ".")  * 1</f>
        <v>1029189</v>
      </c>
      <c r="S264" s="69">
        <f t="shared" si="284"/>
        <v>250692</v>
      </c>
      <c r="T264" s="69">
        <f t="shared" si="284"/>
        <v>0</v>
      </c>
      <c r="U264" s="69">
        <f t="shared" si="284"/>
        <v>0</v>
      </c>
      <c r="V264" s="69">
        <f t="shared" si="284"/>
        <v>0</v>
      </c>
      <c r="W264" s="69">
        <f t="shared" si="284"/>
        <v>0</v>
      </c>
      <c r="X264" s="76"/>
      <c r="Y264" s="72"/>
      <c r="Z264" s="62">
        <v>4648.0</v>
      </c>
      <c r="AA264" s="63">
        <v>1029189.0</v>
      </c>
      <c r="AB264" s="63">
        <v>250692.0</v>
      </c>
      <c r="AC264" s="73"/>
      <c r="AD264" s="73"/>
      <c r="AE264" s="73"/>
      <c r="AF264" s="73"/>
      <c r="AG264" s="74">
        <f>VLOOKUP(A264, 'АСВ'!$A$2:$C$48, 2, False)</f>
        <v>42118</v>
      </c>
      <c r="AH264" s="75">
        <f>VLOOKUP(A264, 'АСВ'!$A$2:$C$48, 3, False)</f>
        <v>69512</v>
      </c>
      <c r="AI264" s="73">
        <f t="shared" si="5"/>
        <v>0</v>
      </c>
    </row>
    <row r="265">
      <c r="A265" s="39" t="s">
        <v>188</v>
      </c>
      <c r="B265" s="65">
        <v>40863.0</v>
      </c>
      <c r="C265" s="39"/>
      <c r="D265" s="60">
        <v>443594.0</v>
      </c>
      <c r="E265" s="67">
        <f t="shared" si="2"/>
        <v>907376</v>
      </c>
      <c r="F265" s="60">
        <v>1429565.0</v>
      </c>
      <c r="G265" s="60">
        <v>0.0</v>
      </c>
      <c r="H265" s="60">
        <v>1717.0</v>
      </c>
      <c r="I265" s="66">
        <f t="shared" si="283"/>
        <v>1367231</v>
      </c>
      <c r="J265" s="84">
        <f t="shared" si="23"/>
        <v>1365514</v>
      </c>
      <c r="K265" s="60">
        <v>62334.0</v>
      </c>
      <c r="L265" s="60">
        <v>-24877.0</v>
      </c>
      <c r="M265" s="60">
        <v>0.0</v>
      </c>
      <c r="N265" s="60">
        <v>0.0</v>
      </c>
      <c r="O265" s="60">
        <v>186165.0</v>
      </c>
      <c r="P265" s="60">
        <v>1179349.0</v>
      </c>
      <c r="Q265" s="69"/>
      <c r="R265" s="69">
        <f t="shared" ref="R265:W265" si="285">SUBSTITUTE((SUBSTITUTE(AA265, " ", "")), ",", ".")  * 1</f>
        <v>190552</v>
      </c>
      <c r="S265" s="69">
        <f t="shared" si="285"/>
        <v>716824</v>
      </c>
      <c r="T265" s="69">
        <f t="shared" si="285"/>
        <v>0</v>
      </c>
      <c r="U265" s="69">
        <f t="shared" si="285"/>
        <v>0</v>
      </c>
      <c r="V265" s="69">
        <f t="shared" si="285"/>
        <v>0</v>
      </c>
      <c r="W265" s="69">
        <f t="shared" si="285"/>
        <v>0</v>
      </c>
      <c r="X265" s="76"/>
      <c r="Y265" s="72"/>
      <c r="Z265" s="62">
        <v>1717.0</v>
      </c>
      <c r="AA265" s="63">
        <v>190552.0</v>
      </c>
      <c r="AB265" s="63">
        <v>716824.0</v>
      </c>
      <c r="AC265" s="73"/>
      <c r="AD265" s="73"/>
      <c r="AE265" s="73"/>
      <c r="AF265" s="73"/>
      <c r="AG265" s="74">
        <f>VLOOKUP(A265, 'АСВ'!$A$2:$C$48, 2, False)</f>
        <v>42118</v>
      </c>
      <c r="AH265" s="75">
        <f>VLOOKUP(A265, 'АСВ'!$A$2:$C$48, 3, False)</f>
        <v>69512</v>
      </c>
      <c r="AI265" s="73">
        <f t="shared" si="5"/>
        <v>0</v>
      </c>
    </row>
    <row r="266">
      <c r="A266" s="39" t="s">
        <v>188</v>
      </c>
      <c r="B266" s="65">
        <v>40843.0</v>
      </c>
      <c r="C266" s="39"/>
      <c r="D266" s="60">
        <v>443594.0</v>
      </c>
      <c r="E266" s="67">
        <f t="shared" si="2"/>
        <v>907376</v>
      </c>
      <c r="F266" s="60">
        <v>1429565.0</v>
      </c>
      <c r="G266" s="60">
        <v>0.0</v>
      </c>
      <c r="H266" s="60">
        <v>1717.0</v>
      </c>
      <c r="I266" s="66">
        <f t="shared" si="283"/>
        <v>1367231</v>
      </c>
      <c r="J266" s="84">
        <f t="shared" si="23"/>
        <v>1365514</v>
      </c>
      <c r="K266" s="60">
        <v>62334.0</v>
      </c>
      <c r="L266" s="60">
        <v>-24877.0</v>
      </c>
      <c r="M266" s="60">
        <v>0.0</v>
      </c>
      <c r="N266" s="60">
        <v>0.0</v>
      </c>
      <c r="O266" s="60">
        <v>186165.0</v>
      </c>
      <c r="P266" s="60">
        <v>1179349.0</v>
      </c>
      <c r="Q266" s="69"/>
      <c r="R266" s="69">
        <f t="shared" ref="R266:W266" si="286">SUBSTITUTE((SUBSTITUTE(AA266, " ", "")), ",", ".")  * 1</f>
        <v>190552</v>
      </c>
      <c r="S266" s="69">
        <f t="shared" si="286"/>
        <v>716824</v>
      </c>
      <c r="T266" s="69">
        <f t="shared" si="286"/>
        <v>0</v>
      </c>
      <c r="U266" s="69">
        <f t="shared" si="286"/>
        <v>0</v>
      </c>
      <c r="V266" s="69">
        <f t="shared" si="286"/>
        <v>0</v>
      </c>
      <c r="W266" s="69">
        <f t="shared" si="286"/>
        <v>0</v>
      </c>
      <c r="X266" s="76"/>
      <c r="Y266" s="72"/>
      <c r="Z266" s="62">
        <v>1717.0</v>
      </c>
      <c r="AA266" s="63">
        <v>190552.0</v>
      </c>
      <c r="AB266" s="63">
        <v>716824.0</v>
      </c>
      <c r="AC266" s="73"/>
      <c r="AD266" s="73"/>
      <c r="AE266" s="73"/>
      <c r="AF266" s="73"/>
      <c r="AG266" s="74">
        <f>VLOOKUP(A266, 'АСВ'!$A$2:$C$48, 2, False)</f>
        <v>42118</v>
      </c>
      <c r="AH266" s="75">
        <f>VLOOKUP(A266, 'АСВ'!$A$2:$C$48, 3, False)</f>
        <v>69512</v>
      </c>
      <c r="AI266" s="73">
        <f t="shared" si="5"/>
        <v>0</v>
      </c>
    </row>
    <row r="267">
      <c r="A267" s="39" t="s">
        <v>188</v>
      </c>
      <c r="B267" s="65">
        <v>40834.0</v>
      </c>
      <c r="C267" s="39"/>
      <c r="D267" s="60">
        <v>443594.0</v>
      </c>
      <c r="E267" s="67">
        <f t="shared" si="2"/>
        <v>907376</v>
      </c>
      <c r="F267" s="60">
        <v>1429565.0</v>
      </c>
      <c r="G267" s="60">
        <v>0.0</v>
      </c>
      <c r="H267" s="60">
        <v>1717.0</v>
      </c>
      <c r="I267" s="66">
        <f t="shared" si="283"/>
        <v>1367231</v>
      </c>
      <c r="J267" s="84">
        <f t="shared" si="23"/>
        <v>1365514</v>
      </c>
      <c r="K267" s="60">
        <v>62334.0</v>
      </c>
      <c r="L267" s="60">
        <v>-24877.0</v>
      </c>
      <c r="M267" s="60">
        <v>0.0</v>
      </c>
      <c r="N267" s="60">
        <v>0.0</v>
      </c>
      <c r="O267" s="60">
        <v>186165.0</v>
      </c>
      <c r="P267" s="60">
        <v>1179349.0</v>
      </c>
      <c r="Q267" s="69"/>
      <c r="R267" s="69">
        <f t="shared" ref="R267:W267" si="287">SUBSTITUTE((SUBSTITUTE(AA267, " ", "")), ",", ".")  * 1</f>
        <v>190552</v>
      </c>
      <c r="S267" s="69">
        <f t="shared" si="287"/>
        <v>716824</v>
      </c>
      <c r="T267" s="69">
        <f t="shared" si="287"/>
        <v>0</v>
      </c>
      <c r="U267" s="69">
        <f t="shared" si="287"/>
        <v>0</v>
      </c>
      <c r="V267" s="69">
        <f t="shared" si="287"/>
        <v>0</v>
      </c>
      <c r="W267" s="69">
        <f t="shared" si="287"/>
        <v>0</v>
      </c>
      <c r="X267" s="76"/>
      <c r="Y267" s="72"/>
      <c r="Z267" s="62">
        <v>1717.0</v>
      </c>
      <c r="AA267" s="63">
        <v>190552.0</v>
      </c>
      <c r="AB267" s="63">
        <v>716824.0</v>
      </c>
      <c r="AC267" s="73"/>
      <c r="AD267" s="73"/>
      <c r="AE267" s="73"/>
      <c r="AF267" s="73"/>
      <c r="AG267" s="74">
        <f>VLOOKUP(A267, 'АСВ'!$A$2:$C$48, 2, False)</f>
        <v>42118</v>
      </c>
      <c r="AH267" s="75">
        <f>VLOOKUP(A267, 'АСВ'!$A$2:$C$48, 3, False)</f>
        <v>69512</v>
      </c>
      <c r="AI267" s="73">
        <f t="shared" si="5"/>
        <v>0</v>
      </c>
    </row>
    <row r="268">
      <c r="A268" s="39" t="s">
        <v>188</v>
      </c>
      <c r="B268" s="65">
        <v>40375.0</v>
      </c>
      <c r="C268" s="39"/>
      <c r="D268" s="60">
        <v>79749.0</v>
      </c>
      <c r="E268" s="67">
        <f t="shared" si="2"/>
        <v>418851</v>
      </c>
      <c r="F268" s="60">
        <v>578848.0</v>
      </c>
      <c r="G268" s="60">
        <v>0.0</v>
      </c>
      <c r="H268" s="119" t="s">
        <v>709</v>
      </c>
      <c r="I268" s="66">
        <f t="shared" si="283"/>
        <v>523679</v>
      </c>
      <c r="J268" s="84">
        <f t="shared" si="23"/>
        <v>522408</v>
      </c>
      <c r="K268" s="119" t="s">
        <v>710</v>
      </c>
      <c r="L268" s="60">
        <v>69881.0</v>
      </c>
      <c r="M268" s="60">
        <v>0.0</v>
      </c>
      <c r="N268" s="60">
        <v>0.0</v>
      </c>
      <c r="O268" s="119" t="s">
        <v>711</v>
      </c>
      <c r="P268" s="119" t="s">
        <v>712</v>
      </c>
      <c r="Q268" s="69"/>
      <c r="R268" s="69">
        <f t="shared" ref="R268:W268" si="288">SUBSTITUTE((SUBSTITUTE(AA268, " ", "")), ",", ".")  * 1</f>
        <v>19600</v>
      </c>
      <c r="S268" s="69">
        <f t="shared" si="288"/>
        <v>399251</v>
      </c>
      <c r="T268" s="69">
        <f t="shared" si="288"/>
        <v>0</v>
      </c>
      <c r="U268" s="69">
        <f t="shared" si="288"/>
        <v>0</v>
      </c>
      <c r="V268" s="69">
        <f t="shared" si="288"/>
        <v>0</v>
      </c>
      <c r="W268" s="69">
        <f t="shared" si="288"/>
        <v>0</v>
      </c>
      <c r="X268" s="76"/>
      <c r="Y268" s="72"/>
      <c r="Z268" s="119" t="s">
        <v>709</v>
      </c>
      <c r="AA268" s="63">
        <v>19600.0</v>
      </c>
      <c r="AB268" s="63">
        <v>399251.0</v>
      </c>
      <c r="AC268" s="73"/>
      <c r="AD268" s="73"/>
      <c r="AE268" s="73"/>
      <c r="AF268" s="73"/>
      <c r="AG268" s="74">
        <f>VLOOKUP(A268, 'АСВ'!$A$2:$C$48, 2, False)</f>
        <v>42118</v>
      </c>
      <c r="AH268" s="75">
        <f>VLOOKUP(A268, 'АСВ'!$A$2:$C$48, 3, False)</f>
        <v>69512</v>
      </c>
      <c r="AI268" s="73">
        <f t="shared" si="5"/>
        <v>0</v>
      </c>
    </row>
    <row r="269">
      <c r="A269" s="106" t="s">
        <v>262</v>
      </c>
      <c r="B269" s="107">
        <v>40204.0</v>
      </c>
      <c r="C269" s="106"/>
      <c r="D269" s="108"/>
      <c r="E269" s="109">
        <f t="shared" si="2"/>
        <v>0</v>
      </c>
      <c r="F269" s="108"/>
      <c r="G269" s="108"/>
      <c r="H269" s="108"/>
      <c r="I269" s="110">
        <f t="shared" si="283"/>
        <v>0</v>
      </c>
      <c r="J269" s="112">
        <f t="shared" si="23"/>
        <v>0</v>
      </c>
      <c r="K269" s="108"/>
      <c r="L269" s="108"/>
      <c r="M269" s="108"/>
      <c r="N269" s="108"/>
      <c r="O269" s="108"/>
      <c r="P269" s="108"/>
      <c r="Q269" s="108"/>
      <c r="R269" s="108">
        <f t="shared" ref="R269:W269" si="289">SUBSTITUTE((SUBSTITUTE(AA269, " ", "")), ",", ".")  * 1</f>
        <v>0</v>
      </c>
      <c r="S269" s="108">
        <f t="shared" si="289"/>
        <v>0</v>
      </c>
      <c r="T269" s="108">
        <f t="shared" si="289"/>
        <v>0</v>
      </c>
      <c r="U269" s="108">
        <f t="shared" si="289"/>
        <v>0</v>
      </c>
      <c r="V269" s="108">
        <f t="shared" si="289"/>
        <v>0</v>
      </c>
      <c r="W269" s="108">
        <f t="shared" si="289"/>
        <v>0</v>
      </c>
      <c r="X269" s="76"/>
      <c r="Y269" s="72"/>
      <c r="Z269" s="72"/>
      <c r="AA269" s="73"/>
      <c r="AB269" s="73"/>
      <c r="AC269" s="73"/>
      <c r="AD269" s="73"/>
      <c r="AE269" s="73"/>
      <c r="AF269" s="73"/>
      <c r="AG269" s="73" t="str">
        <f>VLOOKUP(A269, 'АСВ'!$A$2:$C$48, 2, False)</f>
        <v>#N/A</v>
      </c>
      <c r="AH269" s="73" t="str">
        <f>VLOOKUP(A269, 'АСВ'!$A$2:$C$48, 3, False)</f>
        <v>#N/A</v>
      </c>
      <c r="AI269" s="73" t="str">
        <f t="shared" si="5"/>
        <v>#N/A</v>
      </c>
    </row>
    <row r="270">
      <c r="A270" s="106" t="s">
        <v>262</v>
      </c>
      <c r="B270" s="107">
        <v>39768.0</v>
      </c>
      <c r="C270" s="106"/>
      <c r="D270" s="108"/>
      <c r="E270" s="109">
        <f t="shared" si="2"/>
        <v>0</v>
      </c>
      <c r="F270" s="108"/>
      <c r="G270" s="108"/>
      <c r="H270" s="108"/>
      <c r="I270" s="110">
        <f t="shared" si="283"/>
        <v>0</v>
      </c>
      <c r="J270" s="112">
        <f t="shared" si="23"/>
        <v>0</v>
      </c>
      <c r="K270" s="108"/>
      <c r="L270" s="108"/>
      <c r="M270" s="108"/>
      <c r="N270" s="108"/>
      <c r="O270" s="108"/>
      <c r="P270" s="108"/>
      <c r="Q270" s="108"/>
      <c r="R270" s="108">
        <f t="shared" ref="R270:W270" si="290">SUBSTITUTE((SUBSTITUTE(AA270, " ", "")), ",", ".")  * 1</f>
        <v>0</v>
      </c>
      <c r="S270" s="108">
        <f t="shared" si="290"/>
        <v>0</v>
      </c>
      <c r="T270" s="108">
        <f t="shared" si="290"/>
        <v>0</v>
      </c>
      <c r="U270" s="108">
        <f t="shared" si="290"/>
        <v>0</v>
      </c>
      <c r="V270" s="108">
        <f t="shared" si="290"/>
        <v>0</v>
      </c>
      <c r="W270" s="108">
        <f t="shared" si="290"/>
        <v>0</v>
      </c>
      <c r="X270" s="76"/>
      <c r="Y270" s="72"/>
      <c r="Z270" s="72"/>
      <c r="AA270" s="73"/>
      <c r="AB270" s="73"/>
      <c r="AC270" s="73"/>
      <c r="AD270" s="73"/>
      <c r="AE270" s="73"/>
      <c r="AF270" s="73"/>
      <c r="AG270" s="73" t="str">
        <f>VLOOKUP(A270, 'АСВ'!$A$2:$C$48, 2, False)</f>
        <v>#N/A</v>
      </c>
      <c r="AH270" s="73" t="str">
        <f>VLOOKUP(A270, 'АСВ'!$A$2:$C$48, 3, False)</f>
        <v>#N/A</v>
      </c>
      <c r="AI270" s="73" t="str">
        <f t="shared" si="5"/>
        <v>#N/A</v>
      </c>
    </row>
    <row r="271">
      <c r="A271" s="106" t="s">
        <v>263</v>
      </c>
      <c r="B271" s="107">
        <v>40329.0</v>
      </c>
      <c r="C271" s="106"/>
      <c r="D271" s="108"/>
      <c r="E271" s="109">
        <f t="shared" si="2"/>
        <v>0</v>
      </c>
      <c r="F271" s="108"/>
      <c r="G271" s="108"/>
      <c r="H271" s="108"/>
      <c r="I271" s="110">
        <f t="shared" si="283"/>
        <v>0</v>
      </c>
      <c r="J271" s="112">
        <f t="shared" si="23"/>
        <v>0</v>
      </c>
      <c r="K271" s="108"/>
      <c r="L271" s="108"/>
      <c r="M271" s="108"/>
      <c r="N271" s="108"/>
      <c r="O271" s="108"/>
      <c r="P271" s="108"/>
      <c r="Q271" s="108"/>
      <c r="R271" s="108">
        <f t="shared" ref="R271:W271" si="291">SUBSTITUTE((SUBSTITUTE(AA271, " ", "")), ",", ".")  * 1</f>
        <v>0</v>
      </c>
      <c r="S271" s="108">
        <f t="shared" si="291"/>
        <v>0</v>
      </c>
      <c r="T271" s="108">
        <f t="shared" si="291"/>
        <v>0</v>
      </c>
      <c r="U271" s="108">
        <f t="shared" si="291"/>
        <v>0</v>
      </c>
      <c r="V271" s="108">
        <f t="shared" si="291"/>
        <v>0</v>
      </c>
      <c r="W271" s="108">
        <f t="shared" si="291"/>
        <v>0</v>
      </c>
      <c r="X271" s="76"/>
      <c r="Y271" s="72"/>
      <c r="Z271" s="72"/>
      <c r="AA271" s="73"/>
      <c r="AB271" s="73"/>
      <c r="AC271" s="73"/>
      <c r="AD271" s="73"/>
      <c r="AE271" s="73"/>
      <c r="AF271" s="73"/>
      <c r="AG271" s="73" t="str">
        <f>VLOOKUP(A271, 'АСВ'!$A$2:$C$48, 2, False)</f>
        <v>#N/A</v>
      </c>
      <c r="AH271" s="73" t="str">
        <f>VLOOKUP(A271, 'АСВ'!$A$2:$C$48, 3, False)</f>
        <v>#N/A</v>
      </c>
      <c r="AI271" s="73" t="str">
        <f t="shared" si="5"/>
        <v>#N/A</v>
      </c>
    </row>
    <row r="272">
      <c r="A272" s="106" t="s">
        <v>263</v>
      </c>
      <c r="B272" s="107">
        <v>39768.0</v>
      </c>
      <c r="C272" s="106"/>
      <c r="D272" s="108"/>
      <c r="E272" s="109">
        <f t="shared" si="2"/>
        <v>0</v>
      </c>
      <c r="F272" s="108"/>
      <c r="G272" s="108"/>
      <c r="H272" s="108"/>
      <c r="I272" s="108"/>
      <c r="J272" s="112">
        <f t="shared" si="23"/>
        <v>0</v>
      </c>
      <c r="K272" s="108"/>
      <c r="L272" s="108"/>
      <c r="M272" s="108"/>
      <c r="N272" s="108"/>
      <c r="O272" s="108"/>
      <c r="P272" s="108"/>
      <c r="Q272" s="108"/>
      <c r="R272" s="108">
        <f t="shared" ref="R272:W272" si="292">SUBSTITUTE((SUBSTITUTE(AA272, " ", "")), ",", ".")  * 1</f>
        <v>0</v>
      </c>
      <c r="S272" s="108">
        <f t="shared" si="292"/>
        <v>0</v>
      </c>
      <c r="T272" s="108">
        <f t="shared" si="292"/>
        <v>0</v>
      </c>
      <c r="U272" s="108">
        <f t="shared" si="292"/>
        <v>0</v>
      </c>
      <c r="V272" s="108">
        <f t="shared" si="292"/>
        <v>0</v>
      </c>
      <c r="W272" s="108">
        <f t="shared" si="292"/>
        <v>0</v>
      </c>
      <c r="X272" s="76"/>
      <c r="Y272" s="72"/>
      <c r="Z272" s="72"/>
      <c r="AA272" s="73"/>
      <c r="AB272" s="73"/>
      <c r="AC272" s="73"/>
      <c r="AD272" s="73"/>
      <c r="AE272" s="73"/>
      <c r="AF272" s="73"/>
      <c r="AG272" s="73" t="str">
        <f>VLOOKUP(A272, 'АСВ'!$A$2:$C$48, 2, False)</f>
        <v>#N/A</v>
      </c>
      <c r="AH272" s="73" t="str">
        <f>VLOOKUP(A272, 'АСВ'!$A$2:$C$48, 3, False)</f>
        <v>#N/A</v>
      </c>
      <c r="AI272" s="73" t="str">
        <f t="shared" si="5"/>
        <v>#N/A</v>
      </c>
    </row>
    <row r="273">
      <c r="A273" s="106" t="s">
        <v>264</v>
      </c>
      <c r="B273" s="107">
        <v>42544.0</v>
      </c>
      <c r="C273" s="106"/>
      <c r="D273" s="108"/>
      <c r="E273" s="109">
        <f t="shared" si="2"/>
        <v>0</v>
      </c>
      <c r="F273" s="108"/>
      <c r="G273" s="108"/>
      <c r="H273" s="108"/>
      <c r="I273" s="108"/>
      <c r="J273" s="112">
        <f t="shared" si="23"/>
        <v>0</v>
      </c>
      <c r="K273" s="108"/>
      <c r="L273" s="108"/>
      <c r="M273" s="108"/>
      <c r="N273" s="108"/>
      <c r="O273" s="108"/>
      <c r="P273" s="108"/>
      <c r="Q273" s="108"/>
      <c r="R273" s="108">
        <f t="shared" ref="R273:W273" si="293">SUBSTITUTE((SUBSTITUTE(AA273, " ", "")), ",", ".")  * 1</f>
        <v>0</v>
      </c>
      <c r="S273" s="108">
        <f t="shared" si="293"/>
        <v>0</v>
      </c>
      <c r="T273" s="108">
        <f t="shared" si="293"/>
        <v>0</v>
      </c>
      <c r="U273" s="108">
        <f t="shared" si="293"/>
        <v>0</v>
      </c>
      <c r="V273" s="108">
        <f t="shared" si="293"/>
        <v>0</v>
      </c>
      <c r="W273" s="108">
        <f t="shared" si="293"/>
        <v>0</v>
      </c>
      <c r="X273" s="76"/>
      <c r="Y273" s="72"/>
      <c r="Z273" s="72"/>
      <c r="AA273" s="73"/>
      <c r="AB273" s="73"/>
      <c r="AC273" s="73"/>
      <c r="AD273" s="73"/>
      <c r="AE273" s="73"/>
      <c r="AF273" s="73"/>
      <c r="AG273" s="73" t="str">
        <f>VLOOKUP(A273, 'АСВ'!$A$2:$C$48, 2, False)</f>
        <v>#N/A</v>
      </c>
      <c r="AH273" s="73" t="str">
        <f>VLOOKUP(A273, 'АСВ'!$A$2:$C$48, 3, False)</f>
        <v>#N/A</v>
      </c>
      <c r="AI273" s="73" t="str">
        <f t="shared" si="5"/>
        <v>#N/A</v>
      </c>
    </row>
    <row r="274">
      <c r="A274" s="106" t="s">
        <v>264</v>
      </c>
      <c r="B274" s="107">
        <v>42544.0</v>
      </c>
      <c r="C274" s="106"/>
      <c r="D274" s="108"/>
      <c r="E274" s="109">
        <f t="shared" si="2"/>
        <v>0</v>
      </c>
      <c r="F274" s="108"/>
      <c r="G274" s="108"/>
      <c r="H274" s="108"/>
      <c r="I274" s="108"/>
      <c r="J274" s="112">
        <f t="shared" si="23"/>
        <v>0</v>
      </c>
      <c r="K274" s="108"/>
      <c r="L274" s="108"/>
      <c r="M274" s="108"/>
      <c r="N274" s="108"/>
      <c r="O274" s="108"/>
      <c r="P274" s="108"/>
      <c r="Q274" s="108"/>
      <c r="R274" s="108">
        <f t="shared" ref="R274:W274" si="294">SUBSTITUTE((SUBSTITUTE(AA274, " ", "")), ",", ".")  * 1</f>
        <v>0</v>
      </c>
      <c r="S274" s="108">
        <f t="shared" si="294"/>
        <v>0</v>
      </c>
      <c r="T274" s="108">
        <f t="shared" si="294"/>
        <v>0</v>
      </c>
      <c r="U274" s="108">
        <f t="shared" si="294"/>
        <v>0</v>
      </c>
      <c r="V274" s="108">
        <f t="shared" si="294"/>
        <v>0</v>
      </c>
      <c r="W274" s="108">
        <f t="shared" si="294"/>
        <v>0</v>
      </c>
      <c r="X274" s="76"/>
      <c r="Y274" s="72"/>
      <c r="Z274" s="72"/>
      <c r="AA274" s="73"/>
      <c r="AB274" s="73"/>
      <c r="AC274" s="73"/>
      <c r="AD274" s="73"/>
      <c r="AE274" s="73"/>
      <c r="AF274" s="73"/>
      <c r="AG274" s="73" t="str">
        <f>VLOOKUP(A274, 'АСВ'!$A$2:$C$48, 2, False)</f>
        <v>#N/A</v>
      </c>
      <c r="AH274" s="73" t="str">
        <f>VLOOKUP(A274, 'АСВ'!$A$2:$C$48, 3, False)</f>
        <v>#N/A</v>
      </c>
      <c r="AI274" s="73" t="str">
        <f t="shared" si="5"/>
        <v>#N/A</v>
      </c>
    </row>
    <row r="275">
      <c r="A275" s="106" t="s">
        <v>264</v>
      </c>
      <c r="B275" s="107">
        <v>42531.0</v>
      </c>
      <c r="C275" s="106"/>
      <c r="D275" s="108"/>
      <c r="E275" s="109">
        <f t="shared" si="2"/>
        <v>0</v>
      </c>
      <c r="F275" s="108"/>
      <c r="G275" s="108"/>
      <c r="H275" s="108"/>
      <c r="I275" s="108"/>
      <c r="J275" s="112">
        <f t="shared" si="23"/>
        <v>0</v>
      </c>
      <c r="K275" s="108"/>
      <c r="L275" s="108"/>
      <c r="M275" s="108"/>
      <c r="N275" s="108"/>
      <c r="O275" s="108"/>
      <c r="P275" s="108"/>
      <c r="Q275" s="108"/>
      <c r="R275" s="108">
        <f t="shared" ref="R275:W275" si="295">SUBSTITUTE((SUBSTITUTE(AA275, " ", "")), ",", ".")  * 1</f>
        <v>0</v>
      </c>
      <c r="S275" s="108">
        <f t="shared" si="295"/>
        <v>0</v>
      </c>
      <c r="T275" s="108">
        <f t="shared" si="295"/>
        <v>0</v>
      </c>
      <c r="U275" s="108">
        <f t="shared" si="295"/>
        <v>0</v>
      </c>
      <c r="V275" s="108">
        <f t="shared" si="295"/>
        <v>0</v>
      </c>
      <c r="W275" s="108">
        <f t="shared" si="295"/>
        <v>0</v>
      </c>
      <c r="X275" s="76"/>
      <c r="Y275" s="72"/>
      <c r="Z275" s="72"/>
      <c r="AA275" s="73"/>
      <c r="AB275" s="73"/>
      <c r="AC275" s="73"/>
      <c r="AD275" s="73"/>
      <c r="AE275" s="73"/>
      <c r="AF275" s="73"/>
      <c r="AG275" s="73" t="str">
        <f>VLOOKUP(A275, 'АСВ'!$A$2:$C$48, 2, False)</f>
        <v>#N/A</v>
      </c>
      <c r="AH275" s="73" t="str">
        <f>VLOOKUP(A275, 'АСВ'!$A$2:$C$48, 3, False)</f>
        <v>#N/A</v>
      </c>
      <c r="AI275" s="73" t="str">
        <f t="shared" si="5"/>
        <v>#N/A</v>
      </c>
    </row>
    <row r="276">
      <c r="A276" s="106" t="s">
        <v>264</v>
      </c>
      <c r="B276" s="107">
        <v>42341.0</v>
      </c>
      <c r="C276" s="106"/>
      <c r="D276" s="108"/>
      <c r="E276" s="109">
        <f t="shared" si="2"/>
        <v>0</v>
      </c>
      <c r="F276" s="108"/>
      <c r="G276" s="108"/>
      <c r="H276" s="108"/>
      <c r="I276" s="108"/>
      <c r="J276" s="112">
        <f t="shared" si="23"/>
        <v>0</v>
      </c>
      <c r="K276" s="108"/>
      <c r="L276" s="108"/>
      <c r="M276" s="108"/>
      <c r="N276" s="108"/>
      <c r="O276" s="108"/>
      <c r="P276" s="108"/>
      <c r="Q276" s="108"/>
      <c r="R276" s="108">
        <f t="shared" ref="R276:W276" si="296">SUBSTITUTE((SUBSTITUTE(AA276, " ", "")), ",", ".")  * 1</f>
        <v>0</v>
      </c>
      <c r="S276" s="108">
        <f t="shared" si="296"/>
        <v>0</v>
      </c>
      <c r="T276" s="108">
        <f t="shared" si="296"/>
        <v>0</v>
      </c>
      <c r="U276" s="108">
        <f t="shared" si="296"/>
        <v>0</v>
      </c>
      <c r="V276" s="108">
        <f t="shared" si="296"/>
        <v>0</v>
      </c>
      <c r="W276" s="108">
        <f t="shared" si="296"/>
        <v>0</v>
      </c>
      <c r="X276" s="76"/>
      <c r="Y276" s="72"/>
      <c r="Z276" s="72"/>
      <c r="AA276" s="73"/>
      <c r="AB276" s="73"/>
      <c r="AC276" s="73"/>
      <c r="AD276" s="73"/>
      <c r="AE276" s="73"/>
      <c r="AF276" s="73"/>
      <c r="AG276" s="73" t="str">
        <f>VLOOKUP(A276, 'АСВ'!$A$2:$C$48, 2, False)</f>
        <v>#N/A</v>
      </c>
      <c r="AH276" s="73" t="str">
        <f>VLOOKUP(A276, 'АСВ'!$A$2:$C$48, 3, False)</f>
        <v>#N/A</v>
      </c>
      <c r="AI276" s="73" t="str">
        <f t="shared" si="5"/>
        <v>#N/A</v>
      </c>
    </row>
    <row r="277">
      <c r="A277" s="106" t="s">
        <v>264</v>
      </c>
      <c r="B277" s="107">
        <v>42283.0</v>
      </c>
      <c r="C277" s="106"/>
      <c r="D277" s="108"/>
      <c r="E277" s="109">
        <f t="shared" si="2"/>
        <v>0</v>
      </c>
      <c r="F277" s="108"/>
      <c r="G277" s="108"/>
      <c r="H277" s="108"/>
      <c r="I277" s="108"/>
      <c r="J277" s="112">
        <f t="shared" si="23"/>
        <v>0</v>
      </c>
      <c r="K277" s="108"/>
      <c r="L277" s="108"/>
      <c r="M277" s="108"/>
      <c r="N277" s="108"/>
      <c r="O277" s="108"/>
      <c r="P277" s="108"/>
      <c r="Q277" s="108"/>
      <c r="R277" s="108">
        <f t="shared" ref="R277:W277" si="297">SUBSTITUTE((SUBSTITUTE(AA277, " ", "")), ",", ".")  * 1</f>
        <v>0</v>
      </c>
      <c r="S277" s="108">
        <f t="shared" si="297"/>
        <v>0</v>
      </c>
      <c r="T277" s="108">
        <f t="shared" si="297"/>
        <v>0</v>
      </c>
      <c r="U277" s="108">
        <f t="shared" si="297"/>
        <v>0</v>
      </c>
      <c r="V277" s="108">
        <f t="shared" si="297"/>
        <v>0</v>
      </c>
      <c r="W277" s="108">
        <f t="shared" si="297"/>
        <v>0</v>
      </c>
      <c r="X277" s="76"/>
      <c r="Y277" s="72"/>
      <c r="Z277" s="72"/>
      <c r="AA277" s="73"/>
      <c r="AB277" s="73"/>
      <c r="AC277" s="73"/>
      <c r="AD277" s="73"/>
      <c r="AE277" s="73"/>
      <c r="AF277" s="73"/>
      <c r="AG277" s="73" t="str">
        <f>VLOOKUP(A277, 'АСВ'!$A$2:$C$48, 2, False)</f>
        <v>#N/A</v>
      </c>
      <c r="AH277" s="73" t="str">
        <f>VLOOKUP(A277, 'АСВ'!$A$2:$C$48, 3, False)</f>
        <v>#N/A</v>
      </c>
      <c r="AI277" s="73" t="str">
        <f t="shared" si="5"/>
        <v>#N/A</v>
      </c>
    </row>
    <row r="278">
      <c r="A278" s="106" t="s">
        <v>264</v>
      </c>
      <c r="B278" s="107">
        <v>42249.0</v>
      </c>
      <c r="C278" s="106"/>
      <c r="D278" s="108"/>
      <c r="E278" s="109">
        <f t="shared" si="2"/>
        <v>0</v>
      </c>
      <c r="F278" s="108"/>
      <c r="G278" s="108"/>
      <c r="H278" s="108"/>
      <c r="I278" s="108"/>
      <c r="J278" s="112">
        <f t="shared" si="23"/>
        <v>0</v>
      </c>
      <c r="K278" s="108"/>
      <c r="L278" s="108"/>
      <c r="M278" s="108"/>
      <c r="N278" s="108"/>
      <c r="O278" s="108"/>
      <c r="P278" s="108"/>
      <c r="Q278" s="108"/>
      <c r="R278" s="108">
        <f t="shared" ref="R278:W278" si="298">SUBSTITUTE((SUBSTITUTE(AA278, " ", "")), ",", ".")  * 1</f>
        <v>0</v>
      </c>
      <c r="S278" s="108">
        <f t="shared" si="298"/>
        <v>0</v>
      </c>
      <c r="T278" s="108">
        <f t="shared" si="298"/>
        <v>0</v>
      </c>
      <c r="U278" s="108">
        <f t="shared" si="298"/>
        <v>0</v>
      </c>
      <c r="V278" s="108">
        <f t="shared" si="298"/>
        <v>0</v>
      </c>
      <c r="W278" s="108">
        <f t="shared" si="298"/>
        <v>0</v>
      </c>
      <c r="X278" s="76"/>
      <c r="Y278" s="72"/>
      <c r="Z278" s="72"/>
      <c r="AA278" s="73"/>
      <c r="AB278" s="73"/>
      <c r="AC278" s="73"/>
      <c r="AD278" s="73"/>
      <c r="AE278" s="73"/>
      <c r="AF278" s="73"/>
      <c r="AG278" s="73" t="str">
        <f>VLOOKUP(A278, 'АСВ'!$A$2:$C$48, 2, False)</f>
        <v>#N/A</v>
      </c>
      <c r="AH278" s="73" t="str">
        <f>VLOOKUP(A278, 'АСВ'!$A$2:$C$48, 3, False)</f>
        <v>#N/A</v>
      </c>
      <c r="AI278" s="73" t="str">
        <f t="shared" si="5"/>
        <v>#N/A</v>
      </c>
    </row>
    <row r="279">
      <c r="A279" s="106" t="s">
        <v>264</v>
      </c>
      <c r="B279" s="107">
        <v>42068.0</v>
      </c>
      <c r="C279" s="106"/>
      <c r="D279" s="108"/>
      <c r="E279" s="109">
        <f t="shared" si="2"/>
        <v>0</v>
      </c>
      <c r="F279" s="108"/>
      <c r="G279" s="108"/>
      <c r="H279" s="108"/>
      <c r="I279" s="108"/>
      <c r="J279" s="112">
        <f t="shared" si="23"/>
        <v>0</v>
      </c>
      <c r="K279" s="108"/>
      <c r="L279" s="108"/>
      <c r="M279" s="108"/>
      <c r="N279" s="108"/>
      <c r="O279" s="108"/>
      <c r="P279" s="108"/>
      <c r="Q279" s="108"/>
      <c r="R279" s="108">
        <f t="shared" ref="R279:W279" si="299">SUBSTITUTE((SUBSTITUTE(AA279, " ", "")), ",", ".")  * 1</f>
        <v>0</v>
      </c>
      <c r="S279" s="108">
        <f t="shared" si="299"/>
        <v>0</v>
      </c>
      <c r="T279" s="108">
        <f t="shared" si="299"/>
        <v>0</v>
      </c>
      <c r="U279" s="108">
        <f t="shared" si="299"/>
        <v>0</v>
      </c>
      <c r="V279" s="108">
        <f t="shared" si="299"/>
        <v>0</v>
      </c>
      <c r="W279" s="108">
        <f t="shared" si="299"/>
        <v>0</v>
      </c>
      <c r="X279" s="76"/>
      <c r="Y279" s="72"/>
      <c r="Z279" s="72"/>
      <c r="AA279" s="73"/>
      <c r="AB279" s="73"/>
      <c r="AC279" s="73"/>
      <c r="AD279" s="73"/>
      <c r="AE279" s="73"/>
      <c r="AF279" s="73"/>
      <c r="AG279" s="73" t="str">
        <f>VLOOKUP(A279, 'АСВ'!$A$2:$C$48, 2, False)</f>
        <v>#N/A</v>
      </c>
      <c r="AH279" s="73" t="str">
        <f>VLOOKUP(A279, 'АСВ'!$A$2:$C$48, 3, False)</f>
        <v>#N/A</v>
      </c>
      <c r="AI279" s="73" t="str">
        <f t="shared" si="5"/>
        <v>#N/A</v>
      </c>
    </row>
    <row r="280">
      <c r="A280" s="106" t="s">
        <v>264</v>
      </c>
      <c r="B280" s="107">
        <v>42059.0</v>
      </c>
      <c r="C280" s="106"/>
      <c r="D280" s="108"/>
      <c r="E280" s="109">
        <f t="shared" si="2"/>
        <v>0</v>
      </c>
      <c r="F280" s="108"/>
      <c r="G280" s="108"/>
      <c r="H280" s="108"/>
      <c r="I280" s="108"/>
      <c r="J280" s="112">
        <f t="shared" si="23"/>
        <v>0</v>
      </c>
      <c r="K280" s="108"/>
      <c r="L280" s="108"/>
      <c r="M280" s="108"/>
      <c r="N280" s="108"/>
      <c r="O280" s="108"/>
      <c r="P280" s="108"/>
      <c r="Q280" s="108"/>
      <c r="R280" s="108">
        <f t="shared" ref="R280:W280" si="300">SUBSTITUTE((SUBSTITUTE(AA280, " ", "")), ",", ".")  * 1</f>
        <v>0</v>
      </c>
      <c r="S280" s="108">
        <f t="shared" si="300"/>
        <v>0</v>
      </c>
      <c r="T280" s="108">
        <f t="shared" si="300"/>
        <v>0</v>
      </c>
      <c r="U280" s="108">
        <f t="shared" si="300"/>
        <v>0</v>
      </c>
      <c r="V280" s="108">
        <f t="shared" si="300"/>
        <v>0</v>
      </c>
      <c r="W280" s="108">
        <f t="shared" si="300"/>
        <v>0</v>
      </c>
      <c r="X280" s="76"/>
      <c r="Y280" s="72"/>
      <c r="Z280" s="72"/>
      <c r="AA280" s="73"/>
      <c r="AB280" s="73"/>
      <c r="AC280" s="73"/>
      <c r="AD280" s="73"/>
      <c r="AE280" s="73"/>
      <c r="AF280" s="73"/>
      <c r="AG280" s="73" t="str">
        <f>VLOOKUP(A280, 'АСВ'!$A$2:$C$48, 2, False)</f>
        <v>#N/A</v>
      </c>
      <c r="AH280" s="73" t="str">
        <f>VLOOKUP(A280, 'АСВ'!$A$2:$C$48, 3, False)</f>
        <v>#N/A</v>
      </c>
      <c r="AI280" s="73" t="str">
        <f t="shared" si="5"/>
        <v>#N/A</v>
      </c>
    </row>
    <row r="281">
      <c r="A281" s="106" t="s">
        <v>264</v>
      </c>
      <c r="B281" s="107">
        <v>41724.0</v>
      </c>
      <c r="C281" s="106"/>
      <c r="D281" s="108"/>
      <c r="E281" s="109">
        <f t="shared" si="2"/>
        <v>0</v>
      </c>
      <c r="F281" s="108"/>
      <c r="G281" s="108"/>
      <c r="H281" s="108"/>
      <c r="I281" s="108"/>
      <c r="J281" s="112">
        <f t="shared" si="23"/>
        <v>0</v>
      </c>
      <c r="K281" s="108"/>
      <c r="L281" s="108"/>
      <c r="M281" s="108"/>
      <c r="N281" s="108"/>
      <c r="O281" s="108"/>
      <c r="P281" s="108"/>
      <c r="Q281" s="108"/>
      <c r="R281" s="108">
        <f t="shared" ref="R281:W281" si="301">SUBSTITUTE((SUBSTITUTE(AA281, " ", "")), ",", ".")  * 1</f>
        <v>0</v>
      </c>
      <c r="S281" s="108">
        <f t="shared" si="301"/>
        <v>0</v>
      </c>
      <c r="T281" s="108">
        <f t="shared" si="301"/>
        <v>0</v>
      </c>
      <c r="U281" s="108">
        <f t="shared" si="301"/>
        <v>0</v>
      </c>
      <c r="V281" s="108">
        <f t="shared" si="301"/>
        <v>0</v>
      </c>
      <c r="W281" s="108">
        <f t="shared" si="301"/>
        <v>0</v>
      </c>
      <c r="X281" s="76"/>
      <c r="Y281" s="72"/>
      <c r="Z281" s="72"/>
      <c r="AA281" s="73"/>
      <c r="AB281" s="73"/>
      <c r="AC281" s="73"/>
      <c r="AD281" s="73"/>
      <c r="AE281" s="73"/>
      <c r="AF281" s="73"/>
      <c r="AG281" s="73" t="str">
        <f>VLOOKUP(A281, 'АСВ'!$A$2:$C$48, 2, False)</f>
        <v>#N/A</v>
      </c>
      <c r="AH281" s="73" t="str">
        <f>VLOOKUP(A281, 'АСВ'!$A$2:$C$48, 3, False)</f>
        <v>#N/A</v>
      </c>
      <c r="AI281" s="73" t="str">
        <f t="shared" si="5"/>
        <v>#N/A</v>
      </c>
    </row>
    <row r="282">
      <c r="A282" s="106" t="s">
        <v>264</v>
      </c>
      <c r="B282" s="107">
        <v>41330.0</v>
      </c>
      <c r="C282" s="106"/>
      <c r="D282" s="108"/>
      <c r="E282" s="109">
        <f t="shared" si="2"/>
        <v>0</v>
      </c>
      <c r="F282" s="108"/>
      <c r="G282" s="108"/>
      <c r="H282" s="108"/>
      <c r="I282" s="108"/>
      <c r="J282" s="112">
        <f t="shared" si="23"/>
        <v>0</v>
      </c>
      <c r="K282" s="108"/>
      <c r="L282" s="108"/>
      <c r="M282" s="108"/>
      <c r="N282" s="108"/>
      <c r="O282" s="108"/>
      <c r="P282" s="108"/>
      <c r="Q282" s="108"/>
      <c r="R282" s="108">
        <f t="shared" ref="R282:W282" si="302">SUBSTITUTE((SUBSTITUTE(AA282, " ", "")), ",", ".")  * 1</f>
        <v>0</v>
      </c>
      <c r="S282" s="108">
        <f t="shared" si="302"/>
        <v>0</v>
      </c>
      <c r="T282" s="108">
        <f t="shared" si="302"/>
        <v>0</v>
      </c>
      <c r="U282" s="108">
        <f t="shared" si="302"/>
        <v>0</v>
      </c>
      <c r="V282" s="108">
        <f t="shared" si="302"/>
        <v>0</v>
      </c>
      <c r="W282" s="108">
        <f t="shared" si="302"/>
        <v>0</v>
      </c>
      <c r="X282" s="76"/>
      <c r="Y282" s="72"/>
      <c r="Z282" s="72"/>
      <c r="AA282" s="73"/>
      <c r="AB282" s="73"/>
      <c r="AC282" s="73"/>
      <c r="AD282" s="73"/>
      <c r="AE282" s="73"/>
      <c r="AF282" s="73"/>
      <c r="AG282" s="73" t="str">
        <f>VLOOKUP(A282, 'АСВ'!$A$2:$C$48, 2, False)</f>
        <v>#N/A</v>
      </c>
      <c r="AH282" s="73" t="str">
        <f>VLOOKUP(A282, 'АСВ'!$A$2:$C$48, 3, False)</f>
        <v>#N/A</v>
      </c>
      <c r="AI282" s="73" t="str">
        <f t="shared" si="5"/>
        <v>#N/A</v>
      </c>
    </row>
    <row r="283">
      <c r="A283" s="106" t="s">
        <v>264</v>
      </c>
      <c r="B283" s="107">
        <v>40886.0</v>
      </c>
      <c r="C283" s="106"/>
      <c r="D283" s="108"/>
      <c r="E283" s="109">
        <f t="shared" si="2"/>
        <v>0</v>
      </c>
      <c r="F283" s="108"/>
      <c r="G283" s="108"/>
      <c r="H283" s="108"/>
      <c r="I283" s="108"/>
      <c r="J283" s="112">
        <f t="shared" si="23"/>
        <v>0</v>
      </c>
      <c r="K283" s="108"/>
      <c r="L283" s="108"/>
      <c r="M283" s="108"/>
      <c r="N283" s="108"/>
      <c r="O283" s="108"/>
      <c r="P283" s="108"/>
      <c r="Q283" s="108"/>
      <c r="R283" s="108">
        <f t="shared" ref="R283:W283" si="303">SUBSTITUTE((SUBSTITUTE(AA283, " ", "")), ",", ".")  * 1</f>
        <v>0</v>
      </c>
      <c r="S283" s="108">
        <f t="shared" si="303"/>
        <v>0</v>
      </c>
      <c r="T283" s="108">
        <f t="shared" si="303"/>
        <v>0</v>
      </c>
      <c r="U283" s="108">
        <f t="shared" si="303"/>
        <v>0</v>
      </c>
      <c r="V283" s="108">
        <f t="shared" si="303"/>
        <v>0</v>
      </c>
      <c r="W283" s="108">
        <f t="shared" si="303"/>
        <v>0</v>
      </c>
      <c r="X283" s="76"/>
      <c r="Y283" s="72"/>
      <c r="Z283" s="72"/>
      <c r="AA283" s="73"/>
      <c r="AB283" s="73"/>
      <c r="AC283" s="73"/>
      <c r="AD283" s="73"/>
      <c r="AE283" s="73"/>
      <c r="AF283" s="73"/>
      <c r="AG283" s="73" t="str">
        <f>VLOOKUP(A283, 'АСВ'!$A$2:$C$48, 2, False)</f>
        <v>#N/A</v>
      </c>
      <c r="AH283" s="73" t="str">
        <f>VLOOKUP(A283, 'АСВ'!$A$2:$C$48, 3, False)</f>
        <v>#N/A</v>
      </c>
      <c r="AI283" s="73" t="str">
        <f t="shared" si="5"/>
        <v>#N/A</v>
      </c>
    </row>
    <row r="284">
      <c r="A284" s="106" t="s">
        <v>264</v>
      </c>
      <c r="B284" s="107">
        <v>40843.0</v>
      </c>
      <c r="C284" s="106"/>
      <c r="D284" s="108"/>
      <c r="E284" s="109">
        <f t="shared" si="2"/>
        <v>0</v>
      </c>
      <c r="F284" s="108"/>
      <c r="G284" s="108"/>
      <c r="H284" s="108"/>
      <c r="I284" s="108"/>
      <c r="J284" s="112">
        <f t="shared" si="23"/>
        <v>0</v>
      </c>
      <c r="K284" s="108"/>
      <c r="L284" s="108"/>
      <c r="M284" s="108"/>
      <c r="N284" s="108"/>
      <c r="O284" s="108"/>
      <c r="P284" s="108"/>
      <c r="Q284" s="108"/>
      <c r="R284" s="108">
        <f t="shared" ref="R284:W284" si="304">SUBSTITUTE((SUBSTITUTE(AA284, " ", "")), ",", ".")  * 1</f>
        <v>0</v>
      </c>
      <c r="S284" s="108">
        <f t="shared" si="304"/>
        <v>0</v>
      </c>
      <c r="T284" s="108">
        <f t="shared" si="304"/>
        <v>0</v>
      </c>
      <c r="U284" s="108">
        <f t="shared" si="304"/>
        <v>0</v>
      </c>
      <c r="V284" s="108">
        <f t="shared" si="304"/>
        <v>0</v>
      </c>
      <c r="W284" s="108">
        <f t="shared" si="304"/>
        <v>0</v>
      </c>
      <c r="X284" s="76"/>
      <c r="Y284" s="72"/>
      <c r="Z284" s="72"/>
      <c r="AA284" s="73"/>
      <c r="AB284" s="73"/>
      <c r="AC284" s="73"/>
      <c r="AD284" s="73"/>
      <c r="AE284" s="73"/>
      <c r="AF284" s="73"/>
      <c r="AG284" s="73" t="str">
        <f>VLOOKUP(A284, 'АСВ'!$A$2:$C$48, 2, False)</f>
        <v>#N/A</v>
      </c>
      <c r="AH284" s="73" t="str">
        <f>VLOOKUP(A284, 'АСВ'!$A$2:$C$48, 3, False)</f>
        <v>#N/A</v>
      </c>
      <c r="AI284" s="73" t="str">
        <f t="shared" si="5"/>
        <v>#N/A</v>
      </c>
    </row>
    <row r="285">
      <c r="A285" s="106" t="s">
        <v>264</v>
      </c>
      <c r="B285" s="107">
        <v>40834.0</v>
      </c>
      <c r="C285" s="106"/>
      <c r="D285" s="108"/>
      <c r="E285" s="109">
        <f t="shared" si="2"/>
        <v>0</v>
      </c>
      <c r="F285" s="108"/>
      <c r="G285" s="108"/>
      <c r="H285" s="108"/>
      <c r="I285" s="108"/>
      <c r="J285" s="112">
        <f t="shared" si="23"/>
        <v>0</v>
      </c>
      <c r="K285" s="108"/>
      <c r="L285" s="108"/>
      <c r="M285" s="108"/>
      <c r="N285" s="108"/>
      <c r="O285" s="108"/>
      <c r="P285" s="108"/>
      <c r="Q285" s="108"/>
      <c r="R285" s="108">
        <f t="shared" ref="R285:W285" si="305">SUBSTITUTE((SUBSTITUTE(AA285, " ", "")), ",", ".")  * 1</f>
        <v>0</v>
      </c>
      <c r="S285" s="108">
        <f t="shared" si="305"/>
        <v>0</v>
      </c>
      <c r="T285" s="108">
        <f t="shared" si="305"/>
        <v>0</v>
      </c>
      <c r="U285" s="108">
        <f t="shared" si="305"/>
        <v>0</v>
      </c>
      <c r="V285" s="108">
        <f t="shared" si="305"/>
        <v>0</v>
      </c>
      <c r="W285" s="108">
        <f t="shared" si="305"/>
        <v>0</v>
      </c>
      <c r="X285" s="76"/>
      <c r="Y285" s="72"/>
      <c r="Z285" s="72"/>
      <c r="AA285" s="73"/>
      <c r="AB285" s="73"/>
      <c r="AC285" s="73"/>
      <c r="AD285" s="73"/>
      <c r="AE285" s="73"/>
      <c r="AF285" s="73"/>
      <c r="AG285" s="73" t="str">
        <f>VLOOKUP(A285, 'АСВ'!$A$2:$C$48, 2, False)</f>
        <v>#N/A</v>
      </c>
      <c r="AH285" s="73" t="str">
        <f>VLOOKUP(A285, 'АСВ'!$A$2:$C$48, 3, False)</f>
        <v>#N/A</v>
      </c>
      <c r="AI285" s="73" t="str">
        <f t="shared" si="5"/>
        <v>#N/A</v>
      </c>
    </row>
    <row r="286">
      <c r="A286" s="106" t="s">
        <v>264</v>
      </c>
      <c r="B286" s="107">
        <v>40371.0</v>
      </c>
      <c r="C286" s="106"/>
      <c r="D286" s="108"/>
      <c r="E286" s="109">
        <f t="shared" si="2"/>
        <v>0</v>
      </c>
      <c r="F286" s="108"/>
      <c r="G286" s="108"/>
      <c r="H286" s="108"/>
      <c r="I286" s="108"/>
      <c r="J286" s="112">
        <f t="shared" si="23"/>
        <v>0</v>
      </c>
      <c r="K286" s="108"/>
      <c r="L286" s="108"/>
      <c r="M286" s="108"/>
      <c r="N286" s="108"/>
      <c r="O286" s="108"/>
      <c r="P286" s="108"/>
      <c r="Q286" s="108"/>
      <c r="R286" s="108">
        <f t="shared" ref="R286:W286" si="306">SUBSTITUTE((SUBSTITUTE(AA286, " ", "")), ",", ".")  * 1</f>
        <v>0</v>
      </c>
      <c r="S286" s="108">
        <f t="shared" si="306"/>
        <v>0</v>
      </c>
      <c r="T286" s="108">
        <f t="shared" si="306"/>
        <v>0</v>
      </c>
      <c r="U286" s="108">
        <f t="shared" si="306"/>
        <v>0</v>
      </c>
      <c r="V286" s="108">
        <f t="shared" si="306"/>
        <v>0</v>
      </c>
      <c r="W286" s="108">
        <f t="shared" si="306"/>
        <v>0</v>
      </c>
      <c r="X286" s="76"/>
      <c r="Y286" s="72"/>
      <c r="Z286" s="72"/>
      <c r="AA286" s="73"/>
      <c r="AB286" s="73"/>
      <c r="AC286" s="73"/>
      <c r="AD286" s="73"/>
      <c r="AE286" s="73"/>
      <c r="AF286" s="73"/>
      <c r="AG286" s="73" t="str">
        <f>VLOOKUP(A286, 'АСВ'!$A$2:$C$48, 2, False)</f>
        <v>#N/A</v>
      </c>
      <c r="AH286" s="73" t="str">
        <f>VLOOKUP(A286, 'АСВ'!$A$2:$C$48, 3, False)</f>
        <v>#N/A</v>
      </c>
      <c r="AI286" s="73" t="str">
        <f t="shared" si="5"/>
        <v>#N/A</v>
      </c>
    </row>
    <row r="287">
      <c r="A287" s="106" t="s">
        <v>264</v>
      </c>
      <c r="B287" s="107">
        <v>39768.0</v>
      </c>
      <c r="C287" s="106"/>
      <c r="D287" s="108"/>
      <c r="E287" s="109">
        <f t="shared" si="2"/>
        <v>0</v>
      </c>
      <c r="F287" s="108"/>
      <c r="G287" s="108"/>
      <c r="H287" s="108"/>
      <c r="I287" s="108"/>
      <c r="J287" s="112">
        <f t="shared" si="23"/>
        <v>0</v>
      </c>
      <c r="K287" s="108"/>
      <c r="L287" s="108"/>
      <c r="M287" s="108"/>
      <c r="N287" s="108"/>
      <c r="O287" s="108"/>
      <c r="P287" s="108"/>
      <c r="Q287" s="108"/>
      <c r="R287" s="108">
        <f t="shared" ref="R287:W287" si="307">SUBSTITUTE((SUBSTITUTE(AA287, " ", "")), ",", ".")  * 1</f>
        <v>0</v>
      </c>
      <c r="S287" s="108">
        <f t="shared" si="307"/>
        <v>0</v>
      </c>
      <c r="T287" s="108">
        <f t="shared" si="307"/>
        <v>0</v>
      </c>
      <c r="U287" s="108">
        <f t="shared" si="307"/>
        <v>0</v>
      </c>
      <c r="V287" s="108">
        <f t="shared" si="307"/>
        <v>0</v>
      </c>
      <c r="W287" s="108">
        <f t="shared" si="307"/>
        <v>0</v>
      </c>
      <c r="X287" s="76"/>
      <c r="Y287" s="72"/>
      <c r="Z287" s="72"/>
      <c r="AA287" s="73"/>
      <c r="AB287" s="73"/>
      <c r="AC287" s="73"/>
      <c r="AD287" s="73"/>
      <c r="AE287" s="73"/>
      <c r="AF287" s="73"/>
      <c r="AG287" s="73" t="str">
        <f>VLOOKUP(A287, 'АСВ'!$A$2:$C$48, 2, False)</f>
        <v>#N/A</v>
      </c>
      <c r="AH287" s="73" t="str">
        <f>VLOOKUP(A287, 'АСВ'!$A$2:$C$48, 3, False)</f>
        <v>#N/A</v>
      </c>
      <c r="AI287" s="73" t="str">
        <f t="shared" si="5"/>
        <v>#N/A</v>
      </c>
    </row>
    <row r="288">
      <c r="A288" s="39" t="s">
        <v>192</v>
      </c>
      <c r="B288" s="65">
        <v>43430.0</v>
      </c>
      <c r="C288" s="39"/>
      <c r="D288" s="60">
        <v>45081.0</v>
      </c>
      <c r="E288" s="67">
        <f t="shared" si="2"/>
        <v>7252285</v>
      </c>
      <c r="F288" s="60">
        <v>7325457.0</v>
      </c>
      <c r="G288" s="60">
        <v>6510.0</v>
      </c>
      <c r="H288" s="60">
        <v>90.0</v>
      </c>
      <c r="I288" s="60">
        <v>6533326.0</v>
      </c>
      <c r="J288" s="84">
        <f t="shared" si="23"/>
        <v>6507500</v>
      </c>
      <c r="K288" s="60">
        <v>792131.0</v>
      </c>
      <c r="L288" s="60">
        <v>83407.0</v>
      </c>
      <c r="M288" s="60">
        <v>737097.0</v>
      </c>
      <c r="N288" s="60">
        <v>596815.0</v>
      </c>
      <c r="O288" s="60">
        <v>1725985.0</v>
      </c>
      <c r="P288" s="60">
        <v>45581.0</v>
      </c>
      <c r="Q288" s="60">
        <v>4735934.0</v>
      </c>
      <c r="R288" s="69">
        <f t="shared" ref="R288:W288" si="308">SUBSTITUTE((SUBSTITUTE(AA288, " ", "")), ",", ".")  * 1</f>
        <v>6006137</v>
      </c>
      <c r="S288" s="69">
        <f t="shared" si="308"/>
        <v>0</v>
      </c>
      <c r="T288" s="69">
        <f t="shared" si="308"/>
        <v>0</v>
      </c>
      <c r="U288" s="69">
        <f t="shared" si="308"/>
        <v>0</v>
      </c>
      <c r="V288" s="69">
        <f t="shared" si="308"/>
        <v>0</v>
      </c>
      <c r="W288" s="69">
        <f t="shared" si="308"/>
        <v>0</v>
      </c>
      <c r="X288" s="90">
        <v>1246148.0</v>
      </c>
      <c r="Y288" s="72"/>
      <c r="Z288" s="72"/>
      <c r="AA288" s="63">
        <v>6006137.0</v>
      </c>
      <c r="AB288" s="73"/>
      <c r="AC288" s="73"/>
      <c r="AD288" s="73"/>
      <c r="AE288" s="73"/>
      <c r="AF288" s="73"/>
      <c r="AG288" s="74">
        <f>VLOOKUP(A288, 'АСВ'!$A$2:$C$48, 2, False)</f>
        <v>42417</v>
      </c>
      <c r="AH288" s="75">
        <f>VLOOKUP(A288, 'АСВ'!$A$2:$C$48, 3, False)</f>
        <v>69811</v>
      </c>
      <c r="AI288" s="73">
        <f t="shared" si="5"/>
        <v>1</v>
      </c>
    </row>
    <row r="289">
      <c r="A289" s="39" t="s">
        <v>192</v>
      </c>
      <c r="B289" s="65">
        <v>43297.0</v>
      </c>
      <c r="C289" s="39"/>
      <c r="D289" s="60">
        <v>168876.0</v>
      </c>
      <c r="E289" s="67">
        <f t="shared" si="2"/>
        <v>6795059</v>
      </c>
      <c r="F289" s="60">
        <v>7019237.0</v>
      </c>
      <c r="G289" s="60">
        <v>6510.0</v>
      </c>
      <c r="H289" s="60">
        <v>169.0</v>
      </c>
      <c r="I289" s="60">
        <v>6064876.0</v>
      </c>
      <c r="J289" s="84">
        <f t="shared" si="23"/>
        <v>6056638</v>
      </c>
      <c r="K289" s="60">
        <v>954361.0</v>
      </c>
      <c r="L289" s="60">
        <v>245637.0</v>
      </c>
      <c r="M289" s="60">
        <v>335049.0</v>
      </c>
      <c r="N289" s="60">
        <v>341962.0</v>
      </c>
      <c r="O289" s="60">
        <v>1653072.0</v>
      </c>
      <c r="P289" s="60">
        <v>44316.0</v>
      </c>
      <c r="Q289" s="60">
        <v>4359250.0</v>
      </c>
      <c r="R289" s="69">
        <f t="shared" ref="R289:W289" si="309">SUBSTITUTE((SUBSTITUTE(AA289, " ", "")), ",", ".")  * 1</f>
        <v>5778849</v>
      </c>
      <c r="S289" s="69">
        <f t="shared" si="309"/>
        <v>0</v>
      </c>
      <c r="T289" s="69">
        <f t="shared" si="309"/>
        <v>0</v>
      </c>
      <c r="U289" s="69">
        <f t="shared" si="309"/>
        <v>0</v>
      </c>
      <c r="V289" s="69">
        <f t="shared" si="309"/>
        <v>0</v>
      </c>
      <c r="W289" s="69">
        <f t="shared" si="309"/>
        <v>0</v>
      </c>
      <c r="X289" s="90">
        <v>1016210.0</v>
      </c>
      <c r="Y289" s="72"/>
      <c r="Z289" s="72"/>
      <c r="AA289" s="63">
        <v>5778849.0</v>
      </c>
      <c r="AB289" s="73"/>
      <c r="AC289" s="73"/>
      <c r="AD289" s="73"/>
      <c r="AE289" s="73"/>
      <c r="AF289" s="73"/>
      <c r="AG289" s="74">
        <f>VLOOKUP(A289, 'АСВ'!$A$2:$C$48, 2, False)</f>
        <v>42417</v>
      </c>
      <c r="AH289" s="75">
        <f>VLOOKUP(A289, 'АСВ'!$A$2:$C$48, 3, False)</f>
        <v>69811</v>
      </c>
      <c r="AI289" s="73">
        <f t="shared" si="5"/>
        <v>1</v>
      </c>
    </row>
    <row r="290">
      <c r="A290" s="39" t="s">
        <v>192</v>
      </c>
      <c r="B290" s="65">
        <v>43080.0</v>
      </c>
      <c r="C290" s="39"/>
      <c r="D290" s="60">
        <v>334533.0</v>
      </c>
      <c r="E290" s="67">
        <f t="shared" si="2"/>
        <v>6477651</v>
      </c>
      <c r="F290" s="60">
        <v>6836502.0</v>
      </c>
      <c r="G290" s="60">
        <v>0.0</v>
      </c>
      <c r="H290" s="60">
        <v>206.0</v>
      </c>
      <c r="I290" s="60">
        <v>6132668.0</v>
      </c>
      <c r="J290" s="84">
        <f t="shared" si="23"/>
        <v>6091673</v>
      </c>
      <c r="K290" s="60">
        <v>703834.0</v>
      </c>
      <c r="L290" s="60">
        <v>154548.0</v>
      </c>
      <c r="M290" s="60">
        <v>725103.0</v>
      </c>
      <c r="N290" s="60">
        <v>606681.0</v>
      </c>
      <c r="O290" s="60">
        <v>1751423.0</v>
      </c>
      <c r="P290" s="60">
        <v>46071.0</v>
      </c>
      <c r="Q290" s="60">
        <v>4294179.0</v>
      </c>
      <c r="R290" s="69">
        <f t="shared" ref="R290:W290" si="310">SUBSTITUTE((SUBSTITUTE(AA290, " ", "")), ",", ".")  * 1</f>
        <v>5379000</v>
      </c>
      <c r="S290" s="69">
        <f t="shared" si="310"/>
        <v>0</v>
      </c>
      <c r="T290" s="69">
        <f t="shared" si="310"/>
        <v>0</v>
      </c>
      <c r="U290" s="69">
        <f t="shared" si="310"/>
        <v>0</v>
      </c>
      <c r="V290" s="69">
        <f t="shared" si="310"/>
        <v>0</v>
      </c>
      <c r="W290" s="69">
        <f t="shared" si="310"/>
        <v>0</v>
      </c>
      <c r="X290" s="90">
        <v>1098651.0</v>
      </c>
      <c r="Y290" s="72"/>
      <c r="Z290" s="72"/>
      <c r="AA290" s="63">
        <v>5379000.0</v>
      </c>
      <c r="AB290" s="73"/>
      <c r="AC290" s="73"/>
      <c r="AD290" s="73"/>
      <c r="AE290" s="73"/>
      <c r="AF290" s="73"/>
      <c r="AG290" s="74">
        <f>VLOOKUP(A290, 'АСВ'!$A$2:$C$48, 2, False)</f>
        <v>42417</v>
      </c>
      <c r="AH290" s="75">
        <f>VLOOKUP(A290, 'АСВ'!$A$2:$C$48, 3, False)</f>
        <v>69811</v>
      </c>
      <c r="AI290" s="73">
        <f t="shared" si="5"/>
        <v>1</v>
      </c>
    </row>
    <row r="291">
      <c r="A291" s="106" t="s">
        <v>192</v>
      </c>
      <c r="B291" s="107">
        <v>42926.0</v>
      </c>
      <c r="C291" s="106"/>
      <c r="D291" s="108"/>
      <c r="E291" s="109">
        <f t="shared" si="2"/>
        <v>0</v>
      </c>
      <c r="F291" s="108"/>
      <c r="G291" s="108"/>
      <c r="H291" s="108"/>
      <c r="I291" s="108"/>
      <c r="J291" s="112">
        <f t="shared" si="23"/>
        <v>0</v>
      </c>
      <c r="K291" s="108"/>
      <c r="L291" s="108"/>
      <c r="M291" s="108"/>
      <c r="N291" s="108"/>
      <c r="O291" s="108"/>
      <c r="P291" s="108"/>
      <c r="Q291" s="108"/>
      <c r="R291" s="108">
        <f t="shared" ref="R291:W291" si="311">SUBSTITUTE((SUBSTITUTE(AA291, " ", "")), ",", ".")  * 1</f>
        <v>0</v>
      </c>
      <c r="S291" s="108">
        <f t="shared" si="311"/>
        <v>0</v>
      </c>
      <c r="T291" s="108">
        <f t="shared" si="311"/>
        <v>0</v>
      </c>
      <c r="U291" s="108">
        <f t="shared" si="311"/>
        <v>0</v>
      </c>
      <c r="V291" s="108">
        <f t="shared" si="311"/>
        <v>0</v>
      </c>
      <c r="W291" s="108">
        <f t="shared" si="311"/>
        <v>0</v>
      </c>
      <c r="X291" s="76"/>
      <c r="Y291" s="72"/>
      <c r="Z291" s="72"/>
      <c r="AA291" s="73"/>
      <c r="AB291" s="73"/>
      <c r="AC291" s="73"/>
      <c r="AD291" s="73"/>
      <c r="AE291" s="73"/>
      <c r="AF291" s="73"/>
      <c r="AG291" s="74">
        <f>VLOOKUP(A291, 'АСВ'!$A$2:$C$48, 2, False)</f>
        <v>42417</v>
      </c>
      <c r="AH291" s="75">
        <f>VLOOKUP(A291, 'АСВ'!$A$2:$C$48, 3, False)</f>
        <v>69811</v>
      </c>
      <c r="AI291" s="73">
        <f t="shared" si="5"/>
        <v>1</v>
      </c>
    </row>
    <row r="292">
      <c r="A292" s="39" t="s">
        <v>192</v>
      </c>
      <c r="B292" s="65">
        <v>42695.0</v>
      </c>
      <c r="C292" s="39"/>
      <c r="D292" s="60">
        <v>149535.0</v>
      </c>
      <c r="E292" s="67">
        <f t="shared" si="2"/>
        <v>5995988</v>
      </c>
      <c r="F292" s="60">
        <v>6161343.0</v>
      </c>
      <c r="G292" s="60">
        <v>0.0</v>
      </c>
      <c r="H292" s="60">
        <v>26188.0</v>
      </c>
      <c r="I292" s="60">
        <v>5264683.0</v>
      </c>
      <c r="J292" s="84">
        <f t="shared" si="23"/>
        <v>5084899</v>
      </c>
      <c r="K292" s="60">
        <v>896660.0</v>
      </c>
      <c r="L292" s="60">
        <v>474117.0</v>
      </c>
      <c r="M292" s="60">
        <v>1078996.0</v>
      </c>
      <c r="N292" s="60">
        <v>533123.0</v>
      </c>
      <c r="O292" s="60">
        <v>1665645.0</v>
      </c>
      <c r="P292" s="60">
        <v>25870.0</v>
      </c>
      <c r="Q292" s="60">
        <v>3393384.0</v>
      </c>
      <c r="R292" s="69">
        <f t="shared" ref="R292:W292" si="312">SUBSTITUTE((SUBSTITUTE(AA292, " ", "")), ",", ".")  * 1</f>
        <v>4867415</v>
      </c>
      <c r="S292" s="69">
        <f t="shared" si="312"/>
        <v>0</v>
      </c>
      <c r="T292" s="69">
        <f t="shared" si="312"/>
        <v>0</v>
      </c>
      <c r="U292" s="69">
        <f t="shared" si="312"/>
        <v>0</v>
      </c>
      <c r="V292" s="69">
        <f t="shared" si="312"/>
        <v>0</v>
      </c>
      <c r="W292" s="69">
        <f t="shared" si="312"/>
        <v>0</v>
      </c>
      <c r="X292" s="90">
        <v>1128573.0</v>
      </c>
      <c r="Y292" s="72"/>
      <c r="Z292" s="72"/>
      <c r="AA292" s="63">
        <v>4867415.0</v>
      </c>
      <c r="AB292" s="73"/>
      <c r="AC292" s="73"/>
      <c r="AD292" s="73"/>
      <c r="AE292" s="73"/>
      <c r="AF292" s="73"/>
      <c r="AG292" s="74">
        <f>VLOOKUP(A292, 'АСВ'!$A$2:$C$48, 2, False)</f>
        <v>42417</v>
      </c>
      <c r="AH292" s="75">
        <f>VLOOKUP(A292, 'АСВ'!$A$2:$C$48, 3, False)</f>
        <v>69811</v>
      </c>
      <c r="AI292" s="73">
        <f t="shared" si="5"/>
        <v>1</v>
      </c>
    </row>
    <row r="293">
      <c r="A293" s="39" t="s">
        <v>197</v>
      </c>
      <c r="B293" s="65">
        <v>42300.0</v>
      </c>
      <c r="C293" s="39"/>
      <c r="D293" s="60">
        <v>205274.0</v>
      </c>
      <c r="E293" s="67">
        <f t="shared" si="2"/>
        <v>4843683</v>
      </c>
      <c r="F293" s="60">
        <v>5055465.0</v>
      </c>
      <c r="G293" s="60">
        <v>0.0</v>
      </c>
      <c r="H293" s="60">
        <v>25744.0</v>
      </c>
      <c r="I293" s="60">
        <v>4632922.0</v>
      </c>
      <c r="J293" s="84">
        <f t="shared" si="23"/>
        <v>4603890</v>
      </c>
      <c r="K293" s="60">
        <v>422543.0</v>
      </c>
      <c r="L293" s="60">
        <v>129913.0</v>
      </c>
      <c r="M293" s="60">
        <v>784543.0</v>
      </c>
      <c r="N293" s="60">
        <v>569980.0</v>
      </c>
      <c r="O293" s="60">
        <v>1562311.0</v>
      </c>
      <c r="P293" s="60">
        <v>19380.0</v>
      </c>
      <c r="Q293" s="60">
        <v>3022199.0</v>
      </c>
      <c r="R293" s="69">
        <f t="shared" ref="R293:W293" si="313">SUBSTITUTE((SUBSTITUTE(AA293, " ", "")), ",", ".")  * 1</f>
        <v>2324814</v>
      </c>
      <c r="S293" s="69">
        <f t="shared" si="313"/>
        <v>0</v>
      </c>
      <c r="T293" s="69">
        <f t="shared" si="313"/>
        <v>0</v>
      </c>
      <c r="U293" s="69">
        <f t="shared" si="313"/>
        <v>0</v>
      </c>
      <c r="V293" s="69">
        <f t="shared" si="313"/>
        <v>0</v>
      </c>
      <c r="W293" s="69">
        <f t="shared" si="313"/>
        <v>0</v>
      </c>
      <c r="X293" s="90">
        <v>2518869.0</v>
      </c>
      <c r="Y293" s="72"/>
      <c r="Z293" s="72"/>
      <c r="AA293" s="63">
        <v>2324814.0</v>
      </c>
      <c r="AB293" s="73"/>
      <c r="AC293" s="73"/>
      <c r="AD293" s="73"/>
      <c r="AE293" s="73"/>
      <c r="AF293" s="73"/>
      <c r="AG293" s="73" t="str">
        <f>VLOOKUP(A293, 'АСВ'!$A$2:$C$48, 2, False)</f>
        <v>#N/A</v>
      </c>
      <c r="AH293" s="73" t="str">
        <f>VLOOKUP(A293, 'АСВ'!$A$2:$C$48, 3, False)</f>
        <v>#N/A</v>
      </c>
      <c r="AI293" s="73" t="str">
        <f t="shared" si="5"/>
        <v>#N/A</v>
      </c>
    </row>
    <row r="294">
      <c r="A294" s="39" t="s">
        <v>197</v>
      </c>
      <c r="B294" s="65">
        <v>42300.0</v>
      </c>
      <c r="C294" s="39"/>
      <c r="D294" s="60">
        <v>205274.0</v>
      </c>
      <c r="E294" s="67">
        <f t="shared" si="2"/>
        <v>4843683</v>
      </c>
      <c r="F294" s="60">
        <v>5055465.0</v>
      </c>
      <c r="G294" s="60">
        <v>0.0</v>
      </c>
      <c r="H294" s="60">
        <v>25744.0</v>
      </c>
      <c r="I294" s="60">
        <v>4632922.0</v>
      </c>
      <c r="J294" s="84">
        <f t="shared" si="23"/>
        <v>4603890</v>
      </c>
      <c r="K294" s="60">
        <v>422543.0</v>
      </c>
      <c r="L294" s="60">
        <v>129913.0</v>
      </c>
      <c r="M294" s="60">
        <v>784543.0</v>
      </c>
      <c r="N294" s="60">
        <v>569980.0</v>
      </c>
      <c r="O294" s="60">
        <v>1562311.0</v>
      </c>
      <c r="P294" s="60">
        <v>19380.0</v>
      </c>
      <c r="Q294" s="60">
        <v>3022199.0</v>
      </c>
      <c r="R294" s="69">
        <f t="shared" ref="R294:W294" si="314">SUBSTITUTE((SUBSTITUTE(AA294, " ", "")), ",", ".")  * 1</f>
        <v>2324814</v>
      </c>
      <c r="S294" s="69">
        <f t="shared" si="314"/>
        <v>0</v>
      </c>
      <c r="T294" s="69">
        <f t="shared" si="314"/>
        <v>0</v>
      </c>
      <c r="U294" s="69">
        <f t="shared" si="314"/>
        <v>0</v>
      </c>
      <c r="V294" s="69">
        <f t="shared" si="314"/>
        <v>0</v>
      </c>
      <c r="W294" s="69">
        <f t="shared" si="314"/>
        <v>0</v>
      </c>
      <c r="X294" s="90">
        <v>2518869.0</v>
      </c>
      <c r="Y294" s="72"/>
      <c r="Z294" s="72"/>
      <c r="AA294" s="63">
        <v>2324814.0</v>
      </c>
      <c r="AB294" s="73"/>
      <c r="AC294" s="73"/>
      <c r="AD294" s="73"/>
      <c r="AE294" s="73"/>
      <c r="AF294" s="73"/>
      <c r="AG294" s="73" t="str">
        <f>VLOOKUP(A294, 'АСВ'!$A$2:$C$48, 2, False)</f>
        <v>#N/A</v>
      </c>
      <c r="AH294" s="73" t="str">
        <f>VLOOKUP(A294, 'АСВ'!$A$2:$C$48, 3, False)</f>
        <v>#N/A</v>
      </c>
      <c r="AI294" s="73" t="str">
        <f t="shared" si="5"/>
        <v>#N/A</v>
      </c>
    </row>
    <row r="295">
      <c r="A295" s="39" t="s">
        <v>197</v>
      </c>
      <c r="B295" s="65">
        <v>42271.0</v>
      </c>
      <c r="C295" s="39"/>
      <c r="D295" s="60">
        <v>151391.0</v>
      </c>
      <c r="E295" s="67">
        <f t="shared" si="2"/>
        <v>4066330</v>
      </c>
      <c r="F295" s="60">
        <v>4387522.0</v>
      </c>
      <c r="G295" s="60">
        <v>0.0</v>
      </c>
      <c r="H295" s="60">
        <v>7209.0</v>
      </c>
      <c r="I295" s="66">
        <f t="shared" ref="I295:I296" si="316">SUBSTITUTE((SUBSTITUTE(J295, " ", "")), ",", ".") + SUBSTITUTE((SUBSTITUTE(Y295, " ", "")), ",", ".") + SUBSTITUTE((SUBSTITUTE(Z295, " ", "")), ",", ".")</f>
        <v>4192353</v>
      </c>
      <c r="J295" s="84">
        <f t="shared" si="23"/>
        <v>4183732</v>
      </c>
      <c r="K295" s="60">
        <v>195169.0</v>
      </c>
      <c r="L295" s="60">
        <v>221996.0</v>
      </c>
      <c r="M295" s="60">
        <v>0.0</v>
      </c>
      <c r="N295" s="60">
        <v>0.0</v>
      </c>
      <c r="O295" s="60">
        <v>2426015.0</v>
      </c>
      <c r="P295" s="60">
        <v>1757717.0</v>
      </c>
      <c r="Q295" s="69"/>
      <c r="R295" s="69">
        <f t="shared" ref="R295:W295" si="315">SUBSTITUTE((SUBSTITUTE(AA295, " ", "")), ",", ".")  * 1</f>
        <v>2293847</v>
      </c>
      <c r="S295" s="69">
        <f t="shared" si="315"/>
        <v>0</v>
      </c>
      <c r="T295" s="69">
        <f t="shared" si="315"/>
        <v>0</v>
      </c>
      <c r="U295" s="69">
        <f t="shared" si="315"/>
        <v>0</v>
      </c>
      <c r="V295" s="69">
        <f t="shared" si="315"/>
        <v>0</v>
      </c>
      <c r="W295" s="69">
        <f t="shared" si="315"/>
        <v>0</v>
      </c>
      <c r="X295" s="90">
        <v>1772483.0</v>
      </c>
      <c r="Y295" s="62">
        <v>8621.0</v>
      </c>
      <c r="Z295" s="72"/>
      <c r="AA295" s="63">
        <v>2293847.0</v>
      </c>
      <c r="AB295" s="73"/>
      <c r="AC295" s="73"/>
      <c r="AD295" s="73"/>
      <c r="AE295" s="73"/>
      <c r="AF295" s="73"/>
      <c r="AG295" s="73" t="str">
        <f>VLOOKUP(A295, 'АСВ'!$A$2:$C$48, 2, False)</f>
        <v>#N/A</v>
      </c>
      <c r="AH295" s="73" t="str">
        <f>VLOOKUP(A295, 'АСВ'!$A$2:$C$48, 3, False)</f>
        <v>#N/A</v>
      </c>
      <c r="AI295" s="73" t="str">
        <f t="shared" si="5"/>
        <v>#N/A</v>
      </c>
    </row>
    <row r="296">
      <c r="A296" s="39" t="s">
        <v>197</v>
      </c>
      <c r="B296" s="65">
        <v>42261.0</v>
      </c>
      <c r="C296" s="39"/>
      <c r="D296" s="60">
        <v>151391.0</v>
      </c>
      <c r="E296" s="67">
        <f t="shared" si="2"/>
        <v>4066330</v>
      </c>
      <c r="F296" s="60">
        <v>4387522.0</v>
      </c>
      <c r="G296" s="60">
        <v>0.0</v>
      </c>
      <c r="H296" s="60">
        <v>7209.0</v>
      </c>
      <c r="I296" s="66">
        <f t="shared" si="316"/>
        <v>4192353</v>
      </c>
      <c r="J296" s="84">
        <f t="shared" si="23"/>
        <v>4183732</v>
      </c>
      <c r="K296" s="60">
        <v>195169.0</v>
      </c>
      <c r="L296" s="60">
        <v>221996.0</v>
      </c>
      <c r="M296" s="60">
        <v>0.0</v>
      </c>
      <c r="N296" s="60">
        <v>0.0</v>
      </c>
      <c r="O296" s="60">
        <v>2426015.0</v>
      </c>
      <c r="P296" s="60">
        <v>1757717.0</v>
      </c>
      <c r="Q296" s="69"/>
      <c r="R296" s="69">
        <f t="shared" ref="R296:W296" si="317">SUBSTITUTE((SUBSTITUTE(AA296, " ", "")), ",", ".")  * 1</f>
        <v>2293847</v>
      </c>
      <c r="S296" s="69">
        <f t="shared" si="317"/>
        <v>0</v>
      </c>
      <c r="T296" s="69">
        <f t="shared" si="317"/>
        <v>0</v>
      </c>
      <c r="U296" s="69">
        <f t="shared" si="317"/>
        <v>0</v>
      </c>
      <c r="V296" s="69">
        <f t="shared" si="317"/>
        <v>0</v>
      </c>
      <c r="W296" s="69">
        <f t="shared" si="317"/>
        <v>0</v>
      </c>
      <c r="X296" s="90">
        <v>1772483.0</v>
      </c>
      <c r="Y296" s="62">
        <v>8621.0</v>
      </c>
      <c r="Z296" s="72"/>
      <c r="AA296" s="63">
        <v>2293847.0</v>
      </c>
      <c r="AB296" s="73"/>
      <c r="AC296" s="73"/>
      <c r="AD296" s="73"/>
      <c r="AE296" s="73"/>
      <c r="AF296" s="73"/>
      <c r="AG296" s="73" t="str">
        <f>VLOOKUP(A296, 'АСВ'!$A$2:$C$48, 2, False)</f>
        <v>#N/A</v>
      </c>
      <c r="AH296" s="73" t="str">
        <f>VLOOKUP(A296, 'АСВ'!$A$2:$C$48, 3, False)</f>
        <v>#N/A</v>
      </c>
      <c r="AI296" s="73" t="str">
        <f t="shared" si="5"/>
        <v>#N/A</v>
      </c>
    </row>
    <row r="297">
      <c r="A297" s="39" t="s">
        <v>197</v>
      </c>
      <c r="B297" s="65">
        <v>41949.0</v>
      </c>
      <c r="C297" s="39"/>
      <c r="D297" s="60">
        <v>65991.0</v>
      </c>
      <c r="E297" s="67">
        <f t="shared" si="2"/>
        <v>4103406</v>
      </c>
      <c r="F297" s="60">
        <v>4303855.0</v>
      </c>
      <c r="G297" s="60">
        <v>0.0</v>
      </c>
      <c r="H297" s="60">
        <v>11357.0</v>
      </c>
      <c r="I297" s="60">
        <v>4303855.0</v>
      </c>
      <c r="J297" s="84">
        <f t="shared" si="23"/>
        <v>4094488</v>
      </c>
      <c r="K297" s="69">
        <f>141784 + 2752 + 52193</f>
        <v>196729</v>
      </c>
      <c r="L297" s="120" t="s">
        <v>713</v>
      </c>
      <c r="M297" s="60">
        <v>0.0</v>
      </c>
      <c r="N297" s="60">
        <v>0.0</v>
      </c>
      <c r="O297" s="60">
        <v>2352413.0</v>
      </c>
      <c r="P297" s="60">
        <v>1742075.0</v>
      </c>
      <c r="Q297" s="69"/>
      <c r="R297" s="69">
        <f t="shared" ref="R297:W297" si="318">SUBSTITUTE((SUBSTITUTE(AA297, " ", "")), ",", ".")  * 1</f>
        <v>1919545</v>
      </c>
      <c r="S297" s="69">
        <f t="shared" si="318"/>
        <v>2183861</v>
      </c>
      <c r="T297" s="69">
        <f t="shared" si="318"/>
        <v>0</v>
      </c>
      <c r="U297" s="69">
        <f t="shared" si="318"/>
        <v>0</v>
      </c>
      <c r="V297" s="69">
        <f t="shared" si="318"/>
        <v>0</v>
      </c>
      <c r="W297" s="69">
        <f t="shared" si="318"/>
        <v>0</v>
      </c>
      <c r="X297" s="76"/>
      <c r="Y297" s="72"/>
      <c r="Z297" s="72"/>
      <c r="AA297" s="63">
        <v>1919545.0</v>
      </c>
      <c r="AB297" s="63">
        <v>2183861.0</v>
      </c>
      <c r="AC297" s="73"/>
      <c r="AD297" s="73"/>
      <c r="AE297" s="73"/>
      <c r="AF297" s="73"/>
      <c r="AG297" s="73" t="str">
        <f>VLOOKUP(A297, 'АСВ'!$A$2:$C$48, 2, False)</f>
        <v>#N/A</v>
      </c>
      <c r="AH297" s="73" t="str">
        <f>VLOOKUP(A297, 'АСВ'!$A$2:$C$48, 3, False)</f>
        <v>#N/A</v>
      </c>
      <c r="AI297" s="73" t="str">
        <f t="shared" si="5"/>
        <v>#N/A</v>
      </c>
    </row>
    <row r="298">
      <c r="A298" s="106" t="s">
        <v>197</v>
      </c>
      <c r="B298" s="107">
        <v>41892.0</v>
      </c>
      <c r="C298" s="106"/>
      <c r="D298" s="108"/>
      <c r="E298" s="109">
        <f t="shared" si="2"/>
        <v>0</v>
      </c>
      <c r="F298" s="108"/>
      <c r="G298" s="108"/>
      <c r="H298" s="108"/>
      <c r="I298" s="108"/>
      <c r="J298" s="112">
        <f t="shared" si="23"/>
        <v>0</v>
      </c>
      <c r="K298" s="108"/>
      <c r="L298" s="108"/>
      <c r="M298" s="108"/>
      <c r="N298" s="108"/>
      <c r="O298" s="108"/>
      <c r="P298" s="108"/>
      <c r="Q298" s="108"/>
      <c r="R298" s="108">
        <f t="shared" ref="R298:W298" si="319">SUBSTITUTE((SUBSTITUTE(AA298, " ", "")), ",", ".")  * 1</f>
        <v>0</v>
      </c>
      <c r="S298" s="108">
        <f t="shared" si="319"/>
        <v>0</v>
      </c>
      <c r="T298" s="108">
        <f t="shared" si="319"/>
        <v>0</v>
      </c>
      <c r="U298" s="108">
        <f t="shared" si="319"/>
        <v>0</v>
      </c>
      <c r="V298" s="108">
        <f t="shared" si="319"/>
        <v>0</v>
      </c>
      <c r="W298" s="108">
        <f t="shared" si="319"/>
        <v>0</v>
      </c>
      <c r="X298" s="76"/>
      <c r="Y298" s="72"/>
      <c r="Z298" s="72"/>
      <c r="AA298" s="73"/>
      <c r="AB298" s="73"/>
      <c r="AC298" s="73"/>
      <c r="AD298" s="73"/>
      <c r="AE298" s="73"/>
      <c r="AF298" s="73"/>
      <c r="AG298" s="73" t="str">
        <f>VLOOKUP(A298, 'АСВ'!$A$2:$C$48, 2, False)</f>
        <v>#N/A</v>
      </c>
      <c r="AH298" s="73" t="str">
        <f>VLOOKUP(A298, 'АСВ'!$A$2:$C$48, 3, False)</f>
        <v>#N/A</v>
      </c>
      <c r="AI298" s="73" t="str">
        <f t="shared" si="5"/>
        <v>#N/A</v>
      </c>
    </row>
    <row r="299">
      <c r="A299" s="39" t="s">
        <v>197</v>
      </c>
      <c r="B299" s="65">
        <v>41487.0</v>
      </c>
      <c r="C299" s="39"/>
      <c r="D299" s="120" t="s">
        <v>714</v>
      </c>
      <c r="E299" s="67">
        <f t="shared" si="2"/>
        <v>2500732</v>
      </c>
      <c r="F299" s="120" t="s">
        <v>715</v>
      </c>
      <c r="G299" s="60">
        <v>0.0</v>
      </c>
      <c r="H299" s="120" t="s">
        <v>716</v>
      </c>
      <c r="I299" s="66">
        <f>SUBSTITUTE((SUBSTITUTE(J299, " ", "")), ",", ".") + SUBSTITUTE((SUBSTITUTE(Y299, " ", "")), ",", ".") + SUBSTITUTE((SUBSTITUTE(Z299, " ", "")), ",", ".")</f>
        <v>2517699</v>
      </c>
      <c r="J299" s="84">
        <f t="shared" si="23"/>
        <v>2503953</v>
      </c>
      <c r="K299" s="120" t="s">
        <v>717</v>
      </c>
      <c r="L299" s="120" t="s">
        <v>718</v>
      </c>
      <c r="M299" s="60">
        <v>0.0</v>
      </c>
      <c r="N299" s="60">
        <v>0.0</v>
      </c>
      <c r="O299" s="120" t="s">
        <v>719</v>
      </c>
      <c r="P299" s="120" t="s">
        <v>720</v>
      </c>
      <c r="Q299" s="69"/>
      <c r="R299" s="69">
        <f t="shared" ref="R299:W299" si="320">SUBSTITUTE((SUBSTITUTE(AA299, " ", "")), ",", ".")  * 1</f>
        <v>1530614</v>
      </c>
      <c r="S299" s="69">
        <f t="shared" si="320"/>
        <v>970118</v>
      </c>
      <c r="T299" s="69">
        <f t="shared" si="320"/>
        <v>0</v>
      </c>
      <c r="U299" s="69">
        <f t="shared" si="320"/>
        <v>0</v>
      </c>
      <c r="V299" s="69">
        <f t="shared" si="320"/>
        <v>0</v>
      </c>
      <c r="W299" s="69">
        <f t="shared" si="320"/>
        <v>0</v>
      </c>
      <c r="X299" s="76"/>
      <c r="Y299" s="120" t="s">
        <v>716</v>
      </c>
      <c r="Z299" s="72"/>
      <c r="AA299" s="120" t="s">
        <v>721</v>
      </c>
      <c r="AB299" s="120" t="s">
        <v>722</v>
      </c>
      <c r="AC299" s="73"/>
      <c r="AD299" s="73"/>
      <c r="AE299" s="73"/>
      <c r="AF299" s="73"/>
      <c r="AG299" s="73" t="str">
        <f>VLOOKUP(A299, 'АСВ'!$A$2:$C$48, 2, False)</f>
        <v>#N/A</v>
      </c>
      <c r="AH299" s="73" t="str">
        <f>VLOOKUP(A299, 'АСВ'!$A$2:$C$48, 3, False)</f>
        <v>#N/A</v>
      </c>
      <c r="AI299" s="73" t="str">
        <f t="shared" si="5"/>
        <v>#N/A</v>
      </c>
    </row>
    <row r="300">
      <c r="A300" s="106" t="s">
        <v>266</v>
      </c>
      <c r="B300" s="107">
        <v>40764.0</v>
      </c>
      <c r="C300" s="106"/>
      <c r="D300" s="108"/>
      <c r="E300" s="109">
        <f t="shared" si="2"/>
        <v>0</v>
      </c>
      <c r="F300" s="108"/>
      <c r="G300" s="108"/>
      <c r="H300" s="108"/>
      <c r="I300" s="108"/>
      <c r="J300" s="112">
        <f t="shared" si="23"/>
        <v>0</v>
      </c>
      <c r="K300" s="108"/>
      <c r="L300" s="108"/>
      <c r="M300" s="108"/>
      <c r="N300" s="108"/>
      <c r="O300" s="108"/>
      <c r="P300" s="108"/>
      <c r="Q300" s="108"/>
      <c r="R300" s="108">
        <f t="shared" ref="R300:W300" si="321">SUBSTITUTE((SUBSTITUTE(AA300, " ", "")), ",", ".")  * 1</f>
        <v>0</v>
      </c>
      <c r="S300" s="108">
        <f t="shared" si="321"/>
        <v>0</v>
      </c>
      <c r="T300" s="108">
        <f t="shared" si="321"/>
        <v>0</v>
      </c>
      <c r="U300" s="108">
        <f t="shared" si="321"/>
        <v>0</v>
      </c>
      <c r="V300" s="108">
        <f t="shared" si="321"/>
        <v>0</v>
      </c>
      <c r="W300" s="108">
        <f t="shared" si="321"/>
        <v>0</v>
      </c>
      <c r="X300" s="76"/>
      <c r="Y300" s="72"/>
      <c r="Z300" s="72"/>
      <c r="AA300" s="73"/>
      <c r="AB300" s="73"/>
      <c r="AC300" s="73"/>
      <c r="AD300" s="73"/>
      <c r="AE300" s="73"/>
      <c r="AF300" s="73"/>
      <c r="AG300" s="73" t="str">
        <f>VLOOKUP(A300, 'АСВ'!$A$2:$C$48, 2, False)</f>
        <v>#N/A</v>
      </c>
      <c r="AH300" s="73" t="str">
        <f>VLOOKUP(A300, 'АСВ'!$A$2:$C$48, 3, False)</f>
        <v>#N/A</v>
      </c>
      <c r="AI300" s="73" t="str">
        <f t="shared" si="5"/>
        <v>#N/A</v>
      </c>
    </row>
    <row r="301">
      <c r="A301" s="106" t="s">
        <v>266</v>
      </c>
      <c r="B301" s="107">
        <v>40333.0</v>
      </c>
      <c r="C301" s="106"/>
      <c r="D301" s="108"/>
      <c r="E301" s="109">
        <f t="shared" si="2"/>
        <v>0</v>
      </c>
      <c r="F301" s="108"/>
      <c r="G301" s="108"/>
      <c r="H301" s="108"/>
      <c r="I301" s="108"/>
      <c r="J301" s="112">
        <f t="shared" si="23"/>
        <v>0</v>
      </c>
      <c r="K301" s="108"/>
      <c r="L301" s="108"/>
      <c r="M301" s="108"/>
      <c r="N301" s="108"/>
      <c r="O301" s="108"/>
      <c r="P301" s="108"/>
      <c r="Q301" s="108"/>
      <c r="R301" s="108">
        <f t="shared" ref="R301:W301" si="322">SUBSTITUTE((SUBSTITUTE(AA301, " ", "")), ",", ".")  * 1</f>
        <v>0</v>
      </c>
      <c r="S301" s="108">
        <f t="shared" si="322"/>
        <v>0</v>
      </c>
      <c r="T301" s="108">
        <f t="shared" si="322"/>
        <v>0</v>
      </c>
      <c r="U301" s="108">
        <f t="shared" si="322"/>
        <v>0</v>
      </c>
      <c r="V301" s="108">
        <f t="shared" si="322"/>
        <v>0</v>
      </c>
      <c r="W301" s="108">
        <f t="shared" si="322"/>
        <v>0</v>
      </c>
      <c r="X301" s="76"/>
      <c r="Y301" s="72"/>
      <c r="Z301" s="72"/>
      <c r="AA301" s="73"/>
      <c r="AB301" s="73"/>
      <c r="AC301" s="73"/>
      <c r="AD301" s="73"/>
      <c r="AE301" s="73"/>
      <c r="AF301" s="73"/>
      <c r="AG301" s="73" t="str">
        <f>VLOOKUP(A301, 'АСВ'!$A$2:$C$48, 2, False)</f>
        <v>#N/A</v>
      </c>
      <c r="AH301" s="73" t="str">
        <f>VLOOKUP(A301, 'АСВ'!$A$2:$C$48, 3, False)</f>
        <v>#N/A</v>
      </c>
      <c r="AI301" s="73" t="str">
        <f t="shared" si="5"/>
        <v>#N/A</v>
      </c>
    </row>
    <row r="302">
      <c r="A302" s="39" t="s">
        <v>201</v>
      </c>
      <c r="B302" s="65">
        <v>42731.0</v>
      </c>
      <c r="C302" s="39"/>
      <c r="D302" s="60">
        <v>5571297.0</v>
      </c>
      <c r="E302" s="67">
        <f t="shared" si="2"/>
        <v>77712368</v>
      </c>
      <c r="F302" s="60">
        <v>8.3313582E7</v>
      </c>
      <c r="G302" s="60">
        <v>0.0</v>
      </c>
      <c r="H302" s="60">
        <v>0.0</v>
      </c>
      <c r="I302" s="60">
        <v>7.8890443E7</v>
      </c>
      <c r="J302" s="84">
        <f t="shared" si="23"/>
        <v>77994172</v>
      </c>
      <c r="K302" s="60">
        <v>4423139.0</v>
      </c>
      <c r="L302" s="60">
        <v>2038675.0</v>
      </c>
      <c r="M302" s="60">
        <v>9136208.0</v>
      </c>
      <c r="N302" s="60">
        <v>1.5621008E7</v>
      </c>
      <c r="O302" s="60">
        <v>7.7994172E7</v>
      </c>
      <c r="P302" s="69"/>
      <c r="Q302" s="69"/>
      <c r="R302" s="69">
        <f t="shared" ref="R302:W302" si="323">SUBSTITUTE((SUBSTITUTE(AA302, " ", "")), ",", ".")  * 1</f>
        <v>75041601</v>
      </c>
      <c r="S302" s="69">
        <f t="shared" si="323"/>
        <v>0</v>
      </c>
      <c r="T302" s="69">
        <f t="shared" si="323"/>
        <v>0</v>
      </c>
      <c r="U302" s="69">
        <f t="shared" si="323"/>
        <v>0</v>
      </c>
      <c r="V302" s="69">
        <f t="shared" si="323"/>
        <v>0</v>
      </c>
      <c r="W302" s="69">
        <f t="shared" si="323"/>
        <v>0</v>
      </c>
      <c r="X302" s="90">
        <v>2670767.0</v>
      </c>
      <c r="Y302" s="72"/>
      <c r="Z302" s="72"/>
      <c r="AA302" s="63">
        <v>7.5041601E7</v>
      </c>
      <c r="AB302" s="73"/>
      <c r="AC302" s="73"/>
      <c r="AD302" s="73"/>
      <c r="AE302" s="73"/>
      <c r="AF302" s="73"/>
      <c r="AG302" s="74">
        <f>VLOOKUP(A302, 'АСВ'!$A$2:$C$48, 2, False)</f>
        <v>42005</v>
      </c>
      <c r="AH302" s="74">
        <f>VLOOKUP(A302, 'АСВ'!$A$2:$C$48, 3, False)</f>
        <v>42836</v>
      </c>
      <c r="AI302" s="73">
        <f t="shared" si="5"/>
        <v>1</v>
      </c>
    </row>
    <row r="303">
      <c r="A303" s="39" t="s">
        <v>201</v>
      </c>
      <c r="B303" s="65">
        <v>42458.0</v>
      </c>
      <c r="C303" s="39"/>
      <c r="D303" s="60">
        <v>872119.0</v>
      </c>
      <c r="E303" s="67">
        <f t="shared" si="2"/>
        <v>79591333</v>
      </c>
      <c r="F303" s="60">
        <v>8.0530424E7</v>
      </c>
      <c r="G303" s="60">
        <v>0.0</v>
      </c>
      <c r="H303" s="60">
        <v>0.0</v>
      </c>
      <c r="I303" s="60">
        <v>7.814596E7</v>
      </c>
      <c r="J303" s="84">
        <f t="shared" si="23"/>
        <v>77670725</v>
      </c>
      <c r="K303" s="60">
        <v>2384464.0</v>
      </c>
      <c r="L303" s="60">
        <v>1391213.0</v>
      </c>
      <c r="M303" s="60">
        <v>2.9693707E7</v>
      </c>
      <c r="N303" s="60">
        <v>1.4389546E7</v>
      </c>
      <c r="O303" s="60">
        <v>7.7670725E7</v>
      </c>
      <c r="P303" s="69"/>
      <c r="Q303" s="69"/>
      <c r="R303" s="69">
        <f t="shared" ref="R303:W303" si="324">SUBSTITUTE((SUBSTITUTE(AA303, " ", "")), ",", ".")  * 1</f>
        <v>74660911</v>
      </c>
      <c r="S303" s="69">
        <f t="shared" si="324"/>
        <v>0</v>
      </c>
      <c r="T303" s="69">
        <f t="shared" si="324"/>
        <v>0</v>
      </c>
      <c r="U303" s="69">
        <f t="shared" si="324"/>
        <v>0</v>
      </c>
      <c r="V303" s="69">
        <f t="shared" si="324"/>
        <v>0</v>
      </c>
      <c r="W303" s="69">
        <f t="shared" si="324"/>
        <v>0</v>
      </c>
      <c r="X303" s="90">
        <v>4930422.0</v>
      </c>
      <c r="Y303" s="72"/>
      <c r="Z303" s="72"/>
      <c r="AA303" s="63">
        <v>7.4660911E7</v>
      </c>
      <c r="AB303" s="73"/>
      <c r="AC303" s="73"/>
      <c r="AD303" s="73"/>
      <c r="AE303" s="73"/>
      <c r="AF303" s="73"/>
      <c r="AG303" s="74">
        <f>VLOOKUP(A303, 'АСВ'!$A$2:$C$48, 2, False)</f>
        <v>42005</v>
      </c>
      <c r="AH303" s="74">
        <f>VLOOKUP(A303, 'АСВ'!$A$2:$C$48, 3, False)</f>
        <v>42836</v>
      </c>
      <c r="AI303" s="73">
        <f t="shared" si="5"/>
        <v>1</v>
      </c>
    </row>
    <row r="304">
      <c r="A304" s="106" t="s">
        <v>201</v>
      </c>
      <c r="B304" s="107">
        <v>42137.0</v>
      </c>
      <c r="C304" s="106"/>
      <c r="D304" s="108"/>
      <c r="E304" s="109">
        <f t="shared" si="2"/>
        <v>0</v>
      </c>
      <c r="F304" s="108"/>
      <c r="G304" s="108"/>
      <c r="H304" s="108"/>
      <c r="I304" s="108"/>
      <c r="J304" s="112">
        <f t="shared" si="23"/>
        <v>0</v>
      </c>
      <c r="K304" s="108"/>
      <c r="L304" s="108"/>
      <c r="M304" s="108"/>
      <c r="N304" s="108"/>
      <c r="O304" s="108"/>
      <c r="P304" s="108"/>
      <c r="Q304" s="108"/>
      <c r="R304" s="108">
        <f t="shared" ref="R304:W304" si="325">SUBSTITUTE((SUBSTITUTE(AA304, " ", "")), ",", ".")  * 1</f>
        <v>0</v>
      </c>
      <c r="S304" s="108">
        <f t="shared" si="325"/>
        <v>0</v>
      </c>
      <c r="T304" s="108">
        <f t="shared" si="325"/>
        <v>0</v>
      </c>
      <c r="U304" s="108">
        <f t="shared" si="325"/>
        <v>0</v>
      </c>
      <c r="V304" s="108">
        <f t="shared" si="325"/>
        <v>0</v>
      </c>
      <c r="W304" s="108">
        <f t="shared" si="325"/>
        <v>0</v>
      </c>
      <c r="X304" s="76"/>
      <c r="Y304" s="72"/>
      <c r="Z304" s="72"/>
      <c r="AA304" s="73"/>
      <c r="AB304" s="73"/>
      <c r="AC304" s="73"/>
      <c r="AD304" s="73"/>
      <c r="AE304" s="73"/>
      <c r="AF304" s="73"/>
      <c r="AG304" s="74">
        <f>VLOOKUP(A304, 'АСВ'!$A$2:$C$48, 2, False)</f>
        <v>42005</v>
      </c>
      <c r="AH304" s="74">
        <f>VLOOKUP(A304, 'АСВ'!$A$2:$C$48, 3, False)</f>
        <v>42836</v>
      </c>
      <c r="AI304" s="73">
        <f t="shared" si="5"/>
        <v>1</v>
      </c>
    </row>
    <row r="305">
      <c r="A305" s="106" t="s">
        <v>201</v>
      </c>
      <c r="B305" s="107">
        <v>41814.0</v>
      </c>
      <c r="C305" s="106"/>
      <c r="D305" s="108"/>
      <c r="E305" s="109">
        <f t="shared" si="2"/>
        <v>0</v>
      </c>
      <c r="F305" s="108"/>
      <c r="G305" s="108"/>
      <c r="H305" s="108"/>
      <c r="I305" s="108"/>
      <c r="J305" s="112">
        <f t="shared" si="23"/>
        <v>0</v>
      </c>
      <c r="K305" s="108"/>
      <c r="L305" s="108"/>
      <c r="M305" s="108"/>
      <c r="N305" s="108"/>
      <c r="O305" s="108"/>
      <c r="P305" s="108"/>
      <c r="Q305" s="108"/>
      <c r="R305" s="108">
        <f t="shared" ref="R305:W305" si="326">SUBSTITUTE((SUBSTITUTE(AA305, " ", "")), ",", ".")  * 1</f>
        <v>0</v>
      </c>
      <c r="S305" s="108">
        <f t="shared" si="326"/>
        <v>0</v>
      </c>
      <c r="T305" s="108">
        <f t="shared" si="326"/>
        <v>0</v>
      </c>
      <c r="U305" s="108">
        <f t="shared" si="326"/>
        <v>0</v>
      </c>
      <c r="V305" s="108">
        <f t="shared" si="326"/>
        <v>0</v>
      </c>
      <c r="W305" s="108">
        <f t="shared" si="326"/>
        <v>0</v>
      </c>
      <c r="X305" s="76"/>
      <c r="Y305" s="72"/>
      <c r="Z305" s="72"/>
      <c r="AA305" s="73"/>
      <c r="AB305" s="73"/>
      <c r="AC305" s="73"/>
      <c r="AD305" s="73"/>
      <c r="AE305" s="73"/>
      <c r="AF305" s="73"/>
      <c r="AG305" s="74">
        <f>VLOOKUP(A305, 'АСВ'!$A$2:$C$48, 2, False)</f>
        <v>42005</v>
      </c>
      <c r="AH305" s="74">
        <f>VLOOKUP(A305, 'АСВ'!$A$2:$C$48, 3, False)</f>
        <v>42836</v>
      </c>
      <c r="AI305" s="73">
        <f t="shared" si="5"/>
        <v>0</v>
      </c>
    </row>
    <row r="306">
      <c r="A306" s="106" t="s">
        <v>201</v>
      </c>
      <c r="B306" s="107">
        <v>41207.0</v>
      </c>
      <c r="C306" s="106"/>
      <c r="D306" s="108"/>
      <c r="E306" s="109">
        <f t="shared" si="2"/>
        <v>0</v>
      </c>
      <c r="F306" s="108"/>
      <c r="G306" s="108"/>
      <c r="H306" s="108"/>
      <c r="I306" s="108"/>
      <c r="J306" s="112">
        <f t="shared" si="23"/>
        <v>0</v>
      </c>
      <c r="K306" s="108"/>
      <c r="L306" s="108"/>
      <c r="M306" s="108"/>
      <c r="N306" s="108"/>
      <c r="O306" s="108"/>
      <c r="P306" s="108"/>
      <c r="Q306" s="108"/>
      <c r="R306" s="108">
        <f t="shared" ref="R306:W306" si="327">SUBSTITUTE((SUBSTITUTE(AA306, " ", "")), ",", ".")  * 1</f>
        <v>0</v>
      </c>
      <c r="S306" s="108">
        <f t="shared" si="327"/>
        <v>0</v>
      </c>
      <c r="T306" s="108">
        <f t="shared" si="327"/>
        <v>0</v>
      </c>
      <c r="U306" s="108">
        <f t="shared" si="327"/>
        <v>0</v>
      </c>
      <c r="V306" s="108">
        <f t="shared" si="327"/>
        <v>0</v>
      </c>
      <c r="W306" s="108">
        <f t="shared" si="327"/>
        <v>0</v>
      </c>
      <c r="X306" s="76"/>
      <c r="Y306" s="72"/>
      <c r="Z306" s="72"/>
      <c r="AA306" s="73"/>
      <c r="AB306" s="73"/>
      <c r="AC306" s="73"/>
      <c r="AD306" s="73"/>
      <c r="AE306" s="73"/>
      <c r="AF306" s="73"/>
      <c r="AG306" s="74">
        <f>VLOOKUP(A306, 'АСВ'!$A$2:$C$48, 2, False)</f>
        <v>42005</v>
      </c>
      <c r="AH306" s="74">
        <f>VLOOKUP(A306, 'АСВ'!$A$2:$C$48, 3, False)</f>
        <v>42836</v>
      </c>
      <c r="AI306" s="73">
        <f t="shared" si="5"/>
        <v>0</v>
      </c>
    </row>
    <row r="307">
      <c r="A307" s="106" t="s">
        <v>201</v>
      </c>
      <c r="B307" s="107">
        <v>40843.0</v>
      </c>
      <c r="C307" s="106"/>
      <c r="D307" s="108"/>
      <c r="E307" s="109">
        <f t="shared" si="2"/>
        <v>0</v>
      </c>
      <c r="F307" s="108"/>
      <c r="G307" s="108"/>
      <c r="H307" s="108"/>
      <c r="I307" s="108"/>
      <c r="J307" s="112">
        <f t="shared" si="23"/>
        <v>0</v>
      </c>
      <c r="K307" s="108"/>
      <c r="L307" s="108"/>
      <c r="M307" s="108"/>
      <c r="N307" s="108"/>
      <c r="O307" s="108"/>
      <c r="P307" s="108"/>
      <c r="Q307" s="108"/>
      <c r="R307" s="108">
        <f t="shared" ref="R307:W307" si="328">SUBSTITUTE((SUBSTITUTE(AA307, " ", "")), ",", ".")  * 1</f>
        <v>0</v>
      </c>
      <c r="S307" s="108">
        <f t="shared" si="328"/>
        <v>0</v>
      </c>
      <c r="T307" s="108">
        <f t="shared" si="328"/>
        <v>0</v>
      </c>
      <c r="U307" s="108">
        <f t="shared" si="328"/>
        <v>0</v>
      </c>
      <c r="V307" s="108">
        <f t="shared" si="328"/>
        <v>0</v>
      </c>
      <c r="W307" s="108">
        <f t="shared" si="328"/>
        <v>0</v>
      </c>
      <c r="X307" s="76"/>
      <c r="Y307" s="72"/>
      <c r="Z307" s="72"/>
      <c r="AA307" s="73"/>
      <c r="AB307" s="73"/>
      <c r="AC307" s="73"/>
      <c r="AD307" s="73"/>
      <c r="AE307" s="73"/>
      <c r="AF307" s="73"/>
      <c r="AG307" s="74">
        <f>VLOOKUP(A307, 'АСВ'!$A$2:$C$48, 2, False)</f>
        <v>42005</v>
      </c>
      <c r="AH307" s="74">
        <f>VLOOKUP(A307, 'АСВ'!$A$2:$C$48, 3, False)</f>
        <v>42836</v>
      </c>
      <c r="AI307" s="73">
        <f t="shared" si="5"/>
        <v>0</v>
      </c>
    </row>
    <row r="308">
      <c r="A308" s="106" t="s">
        <v>201</v>
      </c>
      <c r="B308" s="107">
        <v>40834.0</v>
      </c>
      <c r="C308" s="106"/>
      <c r="D308" s="108"/>
      <c r="E308" s="109">
        <f t="shared" si="2"/>
        <v>0</v>
      </c>
      <c r="F308" s="108"/>
      <c r="G308" s="108"/>
      <c r="H308" s="108"/>
      <c r="I308" s="108"/>
      <c r="J308" s="112">
        <f t="shared" si="23"/>
        <v>0</v>
      </c>
      <c r="K308" s="108"/>
      <c r="L308" s="108"/>
      <c r="M308" s="108"/>
      <c r="N308" s="108"/>
      <c r="O308" s="108"/>
      <c r="P308" s="108"/>
      <c r="Q308" s="108"/>
      <c r="R308" s="108">
        <f t="shared" ref="R308:W308" si="329">SUBSTITUTE((SUBSTITUTE(AA308, " ", "")), ",", ".")  * 1</f>
        <v>0</v>
      </c>
      <c r="S308" s="108">
        <f t="shared" si="329"/>
        <v>0</v>
      </c>
      <c r="T308" s="108">
        <f t="shared" si="329"/>
        <v>0</v>
      </c>
      <c r="U308" s="108">
        <f t="shared" si="329"/>
        <v>0</v>
      </c>
      <c r="V308" s="108">
        <f t="shared" si="329"/>
        <v>0</v>
      </c>
      <c r="W308" s="108">
        <f t="shared" si="329"/>
        <v>0</v>
      </c>
      <c r="X308" s="76"/>
      <c r="Y308" s="72"/>
      <c r="Z308" s="72"/>
      <c r="AA308" s="73"/>
      <c r="AB308" s="73"/>
      <c r="AC308" s="73"/>
      <c r="AD308" s="73"/>
      <c r="AE308" s="73"/>
      <c r="AF308" s="73"/>
      <c r="AG308" s="74">
        <f>VLOOKUP(A308, 'АСВ'!$A$2:$C$48, 2, False)</f>
        <v>42005</v>
      </c>
      <c r="AH308" s="74">
        <f>VLOOKUP(A308, 'АСВ'!$A$2:$C$48, 3, False)</f>
        <v>42836</v>
      </c>
      <c r="AI308" s="73">
        <f t="shared" si="5"/>
        <v>0</v>
      </c>
    </row>
    <row r="309">
      <c r="A309" s="106" t="s">
        <v>201</v>
      </c>
      <c r="B309" s="107">
        <v>40785.0</v>
      </c>
      <c r="C309" s="106"/>
      <c r="D309" s="108"/>
      <c r="E309" s="109">
        <f t="shared" si="2"/>
        <v>0</v>
      </c>
      <c r="F309" s="108"/>
      <c r="G309" s="108"/>
      <c r="H309" s="108"/>
      <c r="I309" s="108"/>
      <c r="J309" s="112">
        <f t="shared" si="23"/>
        <v>0</v>
      </c>
      <c r="K309" s="108"/>
      <c r="L309" s="108"/>
      <c r="M309" s="108"/>
      <c r="N309" s="108"/>
      <c r="O309" s="108"/>
      <c r="P309" s="108"/>
      <c r="Q309" s="108"/>
      <c r="R309" s="108">
        <f t="shared" ref="R309:W309" si="330">SUBSTITUTE((SUBSTITUTE(AA309, " ", "")), ",", ".")  * 1</f>
        <v>0</v>
      </c>
      <c r="S309" s="108">
        <f t="shared" si="330"/>
        <v>0</v>
      </c>
      <c r="T309" s="108">
        <f t="shared" si="330"/>
        <v>0</v>
      </c>
      <c r="U309" s="108">
        <f t="shared" si="330"/>
        <v>0</v>
      </c>
      <c r="V309" s="108">
        <f t="shared" si="330"/>
        <v>0</v>
      </c>
      <c r="W309" s="108">
        <f t="shared" si="330"/>
        <v>0</v>
      </c>
      <c r="X309" s="76"/>
      <c r="Y309" s="72"/>
      <c r="Z309" s="72"/>
      <c r="AA309" s="73"/>
      <c r="AB309" s="73"/>
      <c r="AC309" s="73"/>
      <c r="AD309" s="73"/>
      <c r="AE309" s="73"/>
      <c r="AF309" s="73"/>
      <c r="AG309" s="74">
        <f>VLOOKUP(A309, 'АСВ'!$A$2:$C$48, 2, False)</f>
        <v>42005</v>
      </c>
      <c r="AH309" s="74">
        <f>VLOOKUP(A309, 'АСВ'!$A$2:$C$48, 3, False)</f>
        <v>42836</v>
      </c>
      <c r="AI309" s="73">
        <f t="shared" si="5"/>
        <v>0</v>
      </c>
    </row>
    <row r="310">
      <c r="A310" s="106" t="s">
        <v>201</v>
      </c>
      <c r="B310" s="107">
        <v>40366.0</v>
      </c>
      <c r="C310" s="106"/>
      <c r="D310" s="108"/>
      <c r="E310" s="109">
        <f t="shared" si="2"/>
        <v>0</v>
      </c>
      <c r="F310" s="108"/>
      <c r="G310" s="108"/>
      <c r="H310" s="108"/>
      <c r="I310" s="108"/>
      <c r="J310" s="112">
        <f t="shared" si="23"/>
        <v>0</v>
      </c>
      <c r="K310" s="108"/>
      <c r="L310" s="108"/>
      <c r="M310" s="108"/>
      <c r="N310" s="108"/>
      <c r="O310" s="108"/>
      <c r="P310" s="108"/>
      <c r="Q310" s="108"/>
      <c r="R310" s="108">
        <f t="shared" ref="R310:W310" si="331">SUBSTITUTE((SUBSTITUTE(AA310, " ", "")), ",", ".")  * 1</f>
        <v>0</v>
      </c>
      <c r="S310" s="108">
        <f t="shared" si="331"/>
        <v>0</v>
      </c>
      <c r="T310" s="108">
        <f t="shared" si="331"/>
        <v>0</v>
      </c>
      <c r="U310" s="108">
        <f t="shared" si="331"/>
        <v>0</v>
      </c>
      <c r="V310" s="108">
        <f t="shared" si="331"/>
        <v>0</v>
      </c>
      <c r="W310" s="108">
        <f t="shared" si="331"/>
        <v>0</v>
      </c>
      <c r="X310" s="76"/>
      <c r="Y310" s="72"/>
      <c r="Z310" s="72"/>
      <c r="AA310" s="73"/>
      <c r="AB310" s="73"/>
      <c r="AC310" s="73"/>
      <c r="AD310" s="73"/>
      <c r="AE310" s="73"/>
      <c r="AF310" s="73"/>
      <c r="AG310" s="74">
        <f>VLOOKUP(A310, 'АСВ'!$A$2:$C$48, 2, False)</f>
        <v>42005</v>
      </c>
      <c r="AH310" s="74">
        <f>VLOOKUP(A310, 'АСВ'!$A$2:$C$48, 3, False)</f>
        <v>42836</v>
      </c>
      <c r="AI310" s="73">
        <f t="shared" si="5"/>
        <v>0</v>
      </c>
    </row>
    <row r="311">
      <c r="A311" s="106" t="s">
        <v>267</v>
      </c>
      <c r="B311" s="107">
        <v>40204.0</v>
      </c>
      <c r="C311" s="106"/>
      <c r="D311" s="108"/>
      <c r="E311" s="109">
        <f t="shared" si="2"/>
        <v>0</v>
      </c>
      <c r="F311" s="108"/>
      <c r="G311" s="108"/>
      <c r="H311" s="108"/>
      <c r="I311" s="108"/>
      <c r="J311" s="112">
        <f t="shared" si="23"/>
        <v>0</v>
      </c>
      <c r="K311" s="108"/>
      <c r="L311" s="108"/>
      <c r="M311" s="108"/>
      <c r="N311" s="108"/>
      <c r="O311" s="108"/>
      <c r="P311" s="108"/>
      <c r="Q311" s="108"/>
      <c r="R311" s="108">
        <f t="shared" ref="R311:W311" si="332">SUBSTITUTE((SUBSTITUTE(AA311, " ", "")), ",", ".")  * 1</f>
        <v>0</v>
      </c>
      <c r="S311" s="108">
        <f t="shared" si="332"/>
        <v>0</v>
      </c>
      <c r="T311" s="108">
        <f t="shared" si="332"/>
        <v>0</v>
      </c>
      <c r="U311" s="108">
        <f t="shared" si="332"/>
        <v>0</v>
      </c>
      <c r="V311" s="108">
        <f t="shared" si="332"/>
        <v>0</v>
      </c>
      <c r="W311" s="108">
        <f t="shared" si="332"/>
        <v>0</v>
      </c>
      <c r="X311" s="76"/>
      <c r="Y311" s="72"/>
      <c r="Z311" s="72"/>
      <c r="AA311" s="73"/>
      <c r="AB311" s="73"/>
      <c r="AC311" s="73"/>
      <c r="AD311" s="73"/>
      <c r="AE311" s="73"/>
      <c r="AF311" s="73"/>
      <c r="AG311" s="73" t="str">
        <f>VLOOKUP(A311, 'АСВ'!$A$2:$C$48, 2, False)</f>
        <v>#N/A</v>
      </c>
      <c r="AH311" s="73" t="str">
        <f>VLOOKUP(A311, 'АСВ'!$A$2:$C$48, 3, False)</f>
        <v>#N/A</v>
      </c>
      <c r="AI311" s="73" t="str">
        <f t="shared" si="5"/>
        <v>#N/A</v>
      </c>
    </row>
    <row r="312">
      <c r="A312" s="106" t="s">
        <v>267</v>
      </c>
      <c r="B312" s="107">
        <v>39768.0</v>
      </c>
      <c r="C312" s="106"/>
      <c r="D312" s="108"/>
      <c r="E312" s="109">
        <f t="shared" si="2"/>
        <v>0</v>
      </c>
      <c r="F312" s="108"/>
      <c r="G312" s="108"/>
      <c r="H312" s="108"/>
      <c r="I312" s="108"/>
      <c r="J312" s="112">
        <f t="shared" si="23"/>
        <v>0</v>
      </c>
      <c r="K312" s="108"/>
      <c r="L312" s="108"/>
      <c r="M312" s="108"/>
      <c r="N312" s="108"/>
      <c r="O312" s="108"/>
      <c r="P312" s="108"/>
      <c r="Q312" s="108"/>
      <c r="R312" s="108">
        <f t="shared" ref="R312:W312" si="333">SUBSTITUTE((SUBSTITUTE(AA312, " ", "")), ",", ".")  * 1</f>
        <v>0</v>
      </c>
      <c r="S312" s="108">
        <f t="shared" si="333"/>
        <v>0</v>
      </c>
      <c r="T312" s="108">
        <f t="shared" si="333"/>
        <v>0</v>
      </c>
      <c r="U312" s="108">
        <f t="shared" si="333"/>
        <v>0</v>
      </c>
      <c r="V312" s="108">
        <f t="shared" si="333"/>
        <v>0</v>
      </c>
      <c r="W312" s="108">
        <f t="shared" si="333"/>
        <v>0</v>
      </c>
      <c r="X312" s="76"/>
      <c r="Y312" s="72"/>
      <c r="Z312" s="72"/>
      <c r="AA312" s="73"/>
      <c r="AB312" s="73"/>
      <c r="AC312" s="73"/>
      <c r="AD312" s="73"/>
      <c r="AE312" s="73"/>
      <c r="AF312" s="73"/>
      <c r="AG312" s="73" t="str">
        <f>VLOOKUP(A312, 'АСВ'!$A$2:$C$48, 2, False)</f>
        <v>#N/A</v>
      </c>
      <c r="AH312" s="73" t="str">
        <f>VLOOKUP(A312, 'АСВ'!$A$2:$C$48, 3, False)</f>
        <v>#N/A</v>
      </c>
      <c r="AI312" s="73" t="str">
        <f t="shared" si="5"/>
        <v>#N/A</v>
      </c>
    </row>
    <row r="313">
      <c r="A313" s="106" t="s">
        <v>268</v>
      </c>
      <c r="B313" s="107">
        <v>40204.0</v>
      </c>
      <c r="C313" s="106"/>
      <c r="D313" s="108"/>
      <c r="E313" s="109">
        <f t="shared" si="2"/>
        <v>0</v>
      </c>
      <c r="F313" s="108"/>
      <c r="G313" s="108"/>
      <c r="H313" s="108"/>
      <c r="I313" s="108"/>
      <c r="J313" s="112">
        <f t="shared" si="23"/>
        <v>0</v>
      </c>
      <c r="K313" s="108"/>
      <c r="L313" s="108"/>
      <c r="M313" s="108"/>
      <c r="N313" s="108"/>
      <c r="O313" s="108"/>
      <c r="P313" s="108"/>
      <c r="Q313" s="108"/>
      <c r="R313" s="108">
        <f t="shared" ref="R313:W313" si="334">SUBSTITUTE((SUBSTITUTE(AA313, " ", "")), ",", ".")  * 1</f>
        <v>0</v>
      </c>
      <c r="S313" s="108">
        <f t="shared" si="334"/>
        <v>0</v>
      </c>
      <c r="T313" s="108">
        <f t="shared" si="334"/>
        <v>0</v>
      </c>
      <c r="U313" s="108">
        <f t="shared" si="334"/>
        <v>0</v>
      </c>
      <c r="V313" s="108">
        <f t="shared" si="334"/>
        <v>0</v>
      </c>
      <c r="W313" s="108">
        <f t="shared" si="334"/>
        <v>0</v>
      </c>
      <c r="X313" s="76"/>
      <c r="Y313" s="72"/>
      <c r="Z313" s="72"/>
      <c r="AA313" s="73"/>
      <c r="AB313" s="73"/>
      <c r="AC313" s="73"/>
      <c r="AD313" s="73"/>
      <c r="AE313" s="73"/>
      <c r="AF313" s="73"/>
      <c r="AG313" s="74">
        <f>VLOOKUP(A313, 'АСВ'!$A$2:$C$48, 2, False)</f>
        <v>42538</v>
      </c>
      <c r="AH313" s="75">
        <f>VLOOKUP(A313, 'АСВ'!$A$2:$C$48, 3, False)</f>
        <v>69931</v>
      </c>
      <c r="AI313" s="73">
        <f t="shared" si="5"/>
        <v>0</v>
      </c>
    </row>
    <row r="314">
      <c r="A314" s="106" t="s">
        <v>268</v>
      </c>
      <c r="B314" s="107">
        <v>39768.0</v>
      </c>
      <c r="C314" s="106"/>
      <c r="D314" s="111"/>
      <c r="E314" s="109">
        <f t="shared" si="2"/>
        <v>0</v>
      </c>
      <c r="F314" s="111"/>
      <c r="G314" s="111"/>
      <c r="H314" s="111"/>
      <c r="I314" s="111"/>
      <c r="J314" s="112">
        <f t="shared" si="23"/>
        <v>0</v>
      </c>
      <c r="K314" s="111"/>
      <c r="L314" s="111"/>
      <c r="M314" s="111"/>
      <c r="N314" s="111"/>
      <c r="O314" s="111"/>
      <c r="P314" s="111"/>
      <c r="Q314" s="111"/>
      <c r="R314" s="108">
        <f t="shared" ref="R314:W314" si="335">SUBSTITUTE((SUBSTITUTE(AA314, " ", "")), ",", ".")  * 1</f>
        <v>0</v>
      </c>
      <c r="S314" s="108">
        <f t="shared" si="335"/>
        <v>0</v>
      </c>
      <c r="T314" s="108">
        <f t="shared" si="335"/>
        <v>0</v>
      </c>
      <c r="U314" s="108">
        <f t="shared" si="335"/>
        <v>0</v>
      </c>
      <c r="V314" s="108">
        <f t="shared" si="335"/>
        <v>0</v>
      </c>
      <c r="W314" s="108">
        <f t="shared" si="335"/>
        <v>0</v>
      </c>
      <c r="X314" s="90"/>
      <c r="Y314" s="72"/>
      <c r="Z314" s="72"/>
      <c r="AA314" s="63"/>
      <c r="AB314" s="73"/>
      <c r="AC314" s="73"/>
      <c r="AD314" s="73"/>
      <c r="AE314" s="73"/>
      <c r="AF314" s="73"/>
      <c r="AG314" s="74">
        <f>VLOOKUP(A314, 'АСВ'!$A$2:$C$48, 2, False)</f>
        <v>42538</v>
      </c>
      <c r="AH314" s="75">
        <f>VLOOKUP(A314, 'АСВ'!$A$2:$C$48, 3, False)</f>
        <v>69931</v>
      </c>
      <c r="AI314" s="73">
        <f t="shared" si="5"/>
        <v>0</v>
      </c>
    </row>
    <row r="315">
      <c r="A315" s="39" t="s">
        <v>203</v>
      </c>
      <c r="B315" s="65">
        <v>43091.0</v>
      </c>
      <c r="C315" s="39"/>
      <c r="D315" s="60">
        <v>632569.0</v>
      </c>
      <c r="E315" s="67">
        <f t="shared" si="2"/>
        <v>156696553</v>
      </c>
      <c r="F315" s="60">
        <v>2.04553042E8</v>
      </c>
      <c r="G315" s="60">
        <v>239341.0</v>
      </c>
      <c r="H315" s="60">
        <v>0.0</v>
      </c>
      <c r="I315" s="60">
        <v>1.96695613E8</v>
      </c>
      <c r="J315" s="84">
        <f t="shared" si="23"/>
        <v>196039809</v>
      </c>
      <c r="K315" s="60">
        <v>7837429.0</v>
      </c>
      <c r="L315" s="60">
        <v>1527956.0</v>
      </c>
      <c r="M315" s="60">
        <v>8002590.0</v>
      </c>
      <c r="N315" s="60">
        <v>5359693.0</v>
      </c>
      <c r="O315" s="60">
        <v>1.8789227E8</v>
      </c>
      <c r="P315" s="60">
        <v>2824067.0</v>
      </c>
      <c r="Q315" s="60">
        <v>5323472.0</v>
      </c>
      <c r="R315" s="69">
        <f t="shared" ref="R315:W315" si="336">SUBSTITUTE((SUBSTITUTE(AA315, " ", "")), ",", ".")  * 1</f>
        <v>156656154</v>
      </c>
      <c r="S315" s="69">
        <f t="shared" si="336"/>
        <v>0</v>
      </c>
      <c r="T315" s="69">
        <f t="shared" si="336"/>
        <v>0</v>
      </c>
      <c r="U315" s="69">
        <f t="shared" si="336"/>
        <v>0</v>
      </c>
      <c r="V315" s="69">
        <f t="shared" si="336"/>
        <v>0</v>
      </c>
      <c r="W315" s="69">
        <f t="shared" si="336"/>
        <v>0</v>
      </c>
      <c r="X315" s="90">
        <v>40399.0</v>
      </c>
      <c r="Y315" s="72"/>
      <c r="Z315" s="72"/>
      <c r="AA315" s="63">
        <v>1.56656154E8</v>
      </c>
      <c r="AB315" s="73"/>
      <c r="AC315" s="73"/>
      <c r="AD315" s="73"/>
      <c r="AE315" s="73"/>
      <c r="AF315" s="73"/>
      <c r="AG315" s="74">
        <f>VLOOKUP(A315, 'АСВ'!$A$2:$C$48, 2, False)</f>
        <v>42059</v>
      </c>
      <c r="AH315" s="75">
        <f>VLOOKUP(A315, 'АСВ'!$A$2:$C$48, 3, False)</f>
        <v>69453</v>
      </c>
      <c r="AI315" s="73">
        <f t="shared" si="5"/>
        <v>1</v>
      </c>
    </row>
    <row r="316">
      <c r="A316" s="39" t="s">
        <v>203</v>
      </c>
      <c r="B316" s="65">
        <v>43091.0</v>
      </c>
      <c r="C316" s="39"/>
      <c r="D316" s="60">
        <v>632569.0</v>
      </c>
      <c r="E316" s="67">
        <f t="shared" si="2"/>
        <v>156696553</v>
      </c>
      <c r="F316" s="60">
        <v>2.04553042E8</v>
      </c>
      <c r="G316" s="60">
        <v>239341.0</v>
      </c>
      <c r="H316" s="60">
        <v>0.0</v>
      </c>
      <c r="I316" s="60">
        <v>1.96695613E8</v>
      </c>
      <c r="J316" s="84">
        <f t="shared" si="23"/>
        <v>196039809</v>
      </c>
      <c r="K316" s="60">
        <v>7837429.0</v>
      </c>
      <c r="L316" s="60">
        <v>1527956.0</v>
      </c>
      <c r="M316" s="60">
        <v>8002590.0</v>
      </c>
      <c r="N316" s="60">
        <v>5359693.0</v>
      </c>
      <c r="O316" s="60">
        <v>1.8789227E8</v>
      </c>
      <c r="P316" s="60">
        <v>2824067.0</v>
      </c>
      <c r="Q316" s="60">
        <v>5323472.0</v>
      </c>
      <c r="R316" s="69">
        <f t="shared" ref="R316:W316" si="337">SUBSTITUTE((SUBSTITUTE(AA316, " ", "")), ",", ".")  * 1</f>
        <v>156656154</v>
      </c>
      <c r="S316" s="69">
        <f t="shared" si="337"/>
        <v>0</v>
      </c>
      <c r="T316" s="69">
        <f t="shared" si="337"/>
        <v>0</v>
      </c>
      <c r="U316" s="69">
        <f t="shared" si="337"/>
        <v>0</v>
      </c>
      <c r="V316" s="69">
        <f t="shared" si="337"/>
        <v>0</v>
      </c>
      <c r="W316" s="69">
        <f t="shared" si="337"/>
        <v>0</v>
      </c>
      <c r="X316" s="90">
        <v>40399.0</v>
      </c>
      <c r="Y316" s="72"/>
      <c r="Z316" s="72"/>
      <c r="AA316" s="63">
        <v>1.56656154E8</v>
      </c>
      <c r="AB316" s="73"/>
      <c r="AC316" s="73"/>
      <c r="AD316" s="73"/>
      <c r="AE316" s="73"/>
      <c r="AF316" s="73"/>
      <c r="AG316" s="74">
        <f>VLOOKUP(A316, 'АСВ'!$A$2:$C$48, 2, False)</f>
        <v>42059</v>
      </c>
      <c r="AH316" s="75">
        <f>VLOOKUP(A316, 'АСВ'!$A$2:$C$48, 3, False)</f>
        <v>69453</v>
      </c>
      <c r="AI316" s="73">
        <f t="shared" si="5"/>
        <v>1</v>
      </c>
    </row>
    <row r="317">
      <c r="A317" s="39" t="s">
        <v>203</v>
      </c>
      <c r="B317" s="65">
        <v>43000.0</v>
      </c>
      <c r="C317" s="39"/>
      <c r="D317" s="105" t="s">
        <v>723</v>
      </c>
      <c r="E317" s="67">
        <f t="shared" si="2"/>
        <v>188009398</v>
      </c>
      <c r="F317" s="105" t="s">
        <v>724</v>
      </c>
      <c r="G317" s="105" t="s">
        <v>725</v>
      </c>
      <c r="H317" s="105">
        <v>0.0</v>
      </c>
      <c r="I317" s="105" t="s">
        <v>726</v>
      </c>
      <c r="J317" s="84">
        <f t="shared" si="23"/>
        <v>192709045</v>
      </c>
      <c r="K317" s="105">
        <v>979565.0</v>
      </c>
      <c r="L317" s="105" t="s">
        <v>727</v>
      </c>
      <c r="M317" s="105" t="s">
        <v>728</v>
      </c>
      <c r="N317" s="105" t="s">
        <v>729</v>
      </c>
      <c r="O317" s="105" t="s">
        <v>730</v>
      </c>
      <c r="P317" s="105" t="s">
        <v>731</v>
      </c>
      <c r="Q317" s="105" t="s">
        <v>732</v>
      </c>
      <c r="R317" s="69">
        <f t="shared" ref="R317:W317" si="338">SUBSTITUTE((SUBSTITUTE(AA317, " ", "")), ",", ".")  * 1</f>
        <v>187783579</v>
      </c>
      <c r="S317" s="69">
        <f t="shared" si="338"/>
        <v>0</v>
      </c>
      <c r="T317" s="69">
        <f t="shared" si="338"/>
        <v>0</v>
      </c>
      <c r="U317" s="69">
        <f t="shared" si="338"/>
        <v>0</v>
      </c>
      <c r="V317" s="69">
        <f t="shared" si="338"/>
        <v>0</v>
      </c>
      <c r="W317" s="69">
        <f t="shared" si="338"/>
        <v>0</v>
      </c>
      <c r="X317" s="121" t="s">
        <v>733</v>
      </c>
      <c r="Y317" s="72"/>
      <c r="Z317" s="72"/>
      <c r="AA317" s="122" t="s">
        <v>734</v>
      </c>
      <c r="AB317" s="73"/>
      <c r="AC317" s="73"/>
      <c r="AD317" s="73"/>
      <c r="AE317" s="73"/>
      <c r="AF317" s="73"/>
      <c r="AG317" s="74">
        <f>VLOOKUP(A317, 'АСВ'!$A$2:$C$48, 2, False)</f>
        <v>42059</v>
      </c>
      <c r="AH317" s="75">
        <f>VLOOKUP(A317, 'АСВ'!$A$2:$C$48, 3, False)</f>
        <v>69453</v>
      </c>
      <c r="AI317" s="73">
        <f t="shared" si="5"/>
        <v>1</v>
      </c>
    </row>
    <row r="318">
      <c r="A318" s="39" t="s">
        <v>203</v>
      </c>
      <c r="B318" s="65">
        <v>42956.0</v>
      </c>
      <c r="C318" s="39"/>
      <c r="D318" s="105" t="s">
        <v>735</v>
      </c>
      <c r="E318" s="67">
        <f t="shared" si="2"/>
        <v>184399262</v>
      </c>
      <c r="F318" s="105" t="s">
        <v>736</v>
      </c>
      <c r="G318" s="105" t="s">
        <v>737</v>
      </c>
      <c r="H318" s="105">
        <v>98.0</v>
      </c>
      <c r="I318" s="68" t="s">
        <v>738</v>
      </c>
      <c r="J318" s="84">
        <f t="shared" si="23"/>
        <v>192912783</v>
      </c>
      <c r="K318" s="105">
        <v>1.3171947E7</v>
      </c>
      <c r="L318" s="105">
        <v>6862362.0</v>
      </c>
      <c r="M318" s="105">
        <v>7166874.0</v>
      </c>
      <c r="N318" s="105">
        <v>3719192.0</v>
      </c>
      <c r="O318" s="105" t="s">
        <v>739</v>
      </c>
      <c r="P318" s="105" t="s">
        <v>740</v>
      </c>
      <c r="Q318" s="69" t="s">
        <v>741</v>
      </c>
      <c r="R318" s="69">
        <f t="shared" ref="R318:W318" si="339">SUBSTITUTE((SUBSTITUTE(AA318, " ", "")), ",", ".")  * 1</f>
        <v>175449143</v>
      </c>
      <c r="S318" s="69">
        <f t="shared" si="339"/>
        <v>0</v>
      </c>
      <c r="T318" s="69">
        <f t="shared" si="339"/>
        <v>0</v>
      </c>
      <c r="U318" s="69">
        <f t="shared" si="339"/>
        <v>0</v>
      </c>
      <c r="V318" s="69">
        <f t="shared" si="339"/>
        <v>0</v>
      </c>
      <c r="W318" s="69">
        <f t="shared" si="339"/>
        <v>0</v>
      </c>
      <c r="X318" s="121" t="s">
        <v>742</v>
      </c>
      <c r="Y318" s="123"/>
      <c r="Z318" s="123"/>
      <c r="AA318" s="122" t="s">
        <v>743</v>
      </c>
      <c r="AB318" s="122"/>
      <c r="AC318" s="73"/>
      <c r="AD318" s="73"/>
      <c r="AE318" s="73"/>
      <c r="AF318" s="73"/>
      <c r="AG318" s="74">
        <f>VLOOKUP(A318, 'АСВ'!$A$2:$C$48, 2, False)</f>
        <v>42059</v>
      </c>
      <c r="AH318" s="75">
        <f>VLOOKUP(A318, 'АСВ'!$A$2:$C$48, 3, False)</f>
        <v>69453</v>
      </c>
      <c r="AI318" s="73">
        <f t="shared" si="5"/>
        <v>1</v>
      </c>
    </row>
    <row r="319">
      <c r="A319" s="39" t="s">
        <v>203</v>
      </c>
      <c r="B319" s="65">
        <v>42748.0</v>
      </c>
      <c r="C319" s="39"/>
      <c r="D319" s="105"/>
      <c r="E319" s="67">
        <f t="shared" si="2"/>
        <v>0</v>
      </c>
      <c r="F319" s="105"/>
      <c r="G319" s="105"/>
      <c r="H319" s="105"/>
      <c r="I319" s="68"/>
      <c r="J319" s="84">
        <f t="shared" si="23"/>
        <v>0</v>
      </c>
      <c r="K319" s="105"/>
      <c r="L319" s="105"/>
      <c r="M319" s="105"/>
      <c r="N319" s="105"/>
      <c r="O319" s="105"/>
      <c r="P319" s="105"/>
      <c r="Q319" s="69"/>
      <c r="R319" s="69">
        <f t="shared" ref="R319:W319" si="340">SUBSTITUTE((SUBSTITUTE(AA319, " ", "")), ",", ".")  * 1</f>
        <v>0</v>
      </c>
      <c r="S319" s="69">
        <f t="shared" si="340"/>
        <v>0</v>
      </c>
      <c r="T319" s="69">
        <f t="shared" si="340"/>
        <v>0</v>
      </c>
      <c r="U319" s="69">
        <f t="shared" si="340"/>
        <v>0</v>
      </c>
      <c r="V319" s="69">
        <f t="shared" si="340"/>
        <v>0</v>
      </c>
      <c r="W319" s="69">
        <f t="shared" si="340"/>
        <v>0</v>
      </c>
      <c r="X319" s="76"/>
      <c r="Y319" s="123"/>
      <c r="Z319" s="72"/>
      <c r="AA319" s="122"/>
      <c r="AB319" s="122"/>
      <c r="AC319" s="73"/>
      <c r="AD319" s="73"/>
      <c r="AE319" s="73"/>
      <c r="AF319" s="73"/>
      <c r="AG319" s="74">
        <f>VLOOKUP(A319, 'АСВ'!$A$2:$C$48, 2, False)</f>
        <v>42059</v>
      </c>
      <c r="AH319" s="75">
        <f>VLOOKUP(A319, 'АСВ'!$A$2:$C$48, 3, False)</f>
        <v>69453</v>
      </c>
      <c r="AI319" s="73">
        <f t="shared" si="5"/>
        <v>1</v>
      </c>
    </row>
    <row r="320">
      <c r="A320" s="39" t="s">
        <v>203</v>
      </c>
      <c r="B320" s="65">
        <v>42591.0</v>
      </c>
      <c r="C320" s="39"/>
      <c r="D320" s="105" t="s">
        <v>744</v>
      </c>
      <c r="E320" s="67">
        <f t="shared" si="2"/>
        <v>171050134</v>
      </c>
      <c r="F320" s="105" t="s">
        <v>745</v>
      </c>
      <c r="G320" s="105">
        <v>0.0</v>
      </c>
      <c r="H320" s="105">
        <v>70196.0</v>
      </c>
      <c r="I320" s="68">
        <f t="shared" ref="I320:I328" si="342">SUBSTITUTE((SUBSTITUTE(J320, " ", "")), ",", ".") + SUBSTITUTE((SUBSTITUTE(Y320, " ", "")), ",", ".") + SUBSTITUTE((SUBSTITUTE(Z320, " ", "")), ",", ".")</f>
        <v>191732417</v>
      </c>
      <c r="J320" s="84">
        <f t="shared" si="23"/>
        <v>191652619</v>
      </c>
      <c r="K320" s="105" t="s">
        <v>746</v>
      </c>
      <c r="L320" s="105" t="s">
        <v>747</v>
      </c>
      <c r="M320" s="105">
        <v>0.0</v>
      </c>
      <c r="N320" s="105">
        <v>0.0</v>
      </c>
      <c r="O320" s="105" t="s">
        <v>748</v>
      </c>
      <c r="P320" s="105" t="s">
        <v>749</v>
      </c>
      <c r="Q320" s="69"/>
      <c r="R320" s="69">
        <f t="shared" ref="R320:W320" si="341">SUBSTITUTE((SUBSTITUTE(AA320, " ", "")), ",", ".")  * 1</f>
        <v>150000</v>
      </c>
      <c r="S320" s="69">
        <f t="shared" si="341"/>
        <v>170900134</v>
      </c>
      <c r="T320" s="69">
        <f t="shared" si="341"/>
        <v>0</v>
      </c>
      <c r="U320" s="69">
        <f t="shared" si="341"/>
        <v>0</v>
      </c>
      <c r="V320" s="69">
        <f t="shared" si="341"/>
        <v>0</v>
      </c>
      <c r="W320" s="69">
        <f t="shared" si="341"/>
        <v>0</v>
      </c>
      <c r="X320" s="76"/>
      <c r="Y320" s="123">
        <v>31.0</v>
      </c>
      <c r="Z320" s="72" t="s">
        <v>750</v>
      </c>
      <c r="AA320" s="122" t="s">
        <v>751</v>
      </c>
      <c r="AB320" s="122" t="s">
        <v>752</v>
      </c>
      <c r="AC320" s="73"/>
      <c r="AD320" s="73"/>
      <c r="AE320" s="73"/>
      <c r="AF320" s="73"/>
      <c r="AG320" s="74">
        <f>VLOOKUP(A320, 'АСВ'!$A$2:$C$48, 2, False)</f>
        <v>42059</v>
      </c>
      <c r="AH320" s="75">
        <f>VLOOKUP(A320, 'АСВ'!$A$2:$C$48, 3, False)</f>
        <v>69453</v>
      </c>
      <c r="AI320" s="73">
        <f t="shared" si="5"/>
        <v>1</v>
      </c>
    </row>
    <row r="321">
      <c r="A321" s="39" t="s">
        <v>203</v>
      </c>
      <c r="B321" s="65">
        <v>42131.0</v>
      </c>
      <c r="C321" s="39"/>
      <c r="D321" s="105">
        <v>90281.0</v>
      </c>
      <c r="E321" s="67">
        <f t="shared" si="2"/>
        <v>19337060</v>
      </c>
      <c r="F321" s="105">
        <v>2.0063576E7</v>
      </c>
      <c r="G321" s="105">
        <v>0.0</v>
      </c>
      <c r="H321" s="105">
        <v>22424.0</v>
      </c>
      <c r="I321" s="68">
        <f t="shared" si="342"/>
        <v>19693403</v>
      </c>
      <c r="J321" s="84">
        <f t="shared" si="23"/>
        <v>19666983</v>
      </c>
      <c r="K321" s="105">
        <v>370173.0</v>
      </c>
      <c r="L321" s="105">
        <v>3335732.0</v>
      </c>
      <c r="M321" s="105">
        <v>0.0</v>
      </c>
      <c r="N321" s="105">
        <v>0.0</v>
      </c>
      <c r="O321" s="105">
        <v>4573112.0</v>
      </c>
      <c r="P321" s="105">
        <v>1.5093871E7</v>
      </c>
      <c r="Q321" s="69"/>
      <c r="R321" s="69">
        <f t="shared" ref="R321:W321" si="343">SUBSTITUTE((SUBSTITUTE(AA321, " ", "")), ",", ".")  * 1</f>
        <v>6812636</v>
      </c>
      <c r="S321" s="69">
        <f t="shared" si="343"/>
        <v>12524424</v>
      </c>
      <c r="T321" s="69">
        <f t="shared" si="343"/>
        <v>0</v>
      </c>
      <c r="U321" s="69">
        <f t="shared" si="343"/>
        <v>0</v>
      </c>
      <c r="V321" s="69">
        <f t="shared" si="343"/>
        <v>0</v>
      </c>
      <c r="W321" s="69">
        <f t="shared" si="343"/>
        <v>0</v>
      </c>
      <c r="X321" s="76"/>
      <c r="Y321" s="123">
        <v>26420.0</v>
      </c>
      <c r="Z321" s="72"/>
      <c r="AA321" s="122">
        <v>6812636.0</v>
      </c>
      <c r="AB321" s="122">
        <v>1.2524424E7</v>
      </c>
      <c r="AC321" s="73"/>
      <c r="AD321" s="73"/>
      <c r="AE321" s="73"/>
      <c r="AF321" s="73"/>
      <c r="AG321" s="74">
        <f>VLOOKUP(A321, 'АСВ'!$A$2:$C$48, 2, False)</f>
        <v>42059</v>
      </c>
      <c r="AH321" s="75">
        <f>VLOOKUP(A321, 'АСВ'!$A$2:$C$48, 3, False)</f>
        <v>69453</v>
      </c>
      <c r="AI321" s="73">
        <f t="shared" si="5"/>
        <v>1</v>
      </c>
    </row>
    <row r="322">
      <c r="A322" s="39" t="s">
        <v>203</v>
      </c>
      <c r="B322" s="65">
        <v>41585.0</v>
      </c>
      <c r="C322" s="39"/>
      <c r="D322" s="60">
        <v>51670.0</v>
      </c>
      <c r="E322" s="67">
        <f t="shared" si="2"/>
        <v>18676457</v>
      </c>
      <c r="F322" s="60">
        <v>1.9457803E7</v>
      </c>
      <c r="G322" s="60">
        <v>0.0</v>
      </c>
      <c r="H322" s="60">
        <v>1105.0</v>
      </c>
      <c r="I322" s="66">
        <f t="shared" si="342"/>
        <v>19165148</v>
      </c>
      <c r="J322" s="84">
        <f t="shared" si="23"/>
        <v>19160305</v>
      </c>
      <c r="K322" s="60">
        <v>292655.0</v>
      </c>
      <c r="L322" s="60">
        <v>0.0</v>
      </c>
      <c r="M322" s="60">
        <v>0.0</v>
      </c>
      <c r="N322" s="60">
        <v>0.0</v>
      </c>
      <c r="O322" s="60">
        <v>4182484.0</v>
      </c>
      <c r="P322" s="60">
        <v>1.4977821E7</v>
      </c>
      <c r="Q322" s="69"/>
      <c r="R322" s="69">
        <f t="shared" ref="R322:W322" si="344">SUBSTITUTE((SUBSTITUTE(AA322, " ", "")), ",", ".")  * 1</f>
        <v>7002960</v>
      </c>
      <c r="S322" s="69">
        <f t="shared" si="344"/>
        <v>11673497</v>
      </c>
      <c r="T322" s="69">
        <f t="shared" si="344"/>
        <v>0</v>
      </c>
      <c r="U322" s="69">
        <f t="shared" si="344"/>
        <v>0</v>
      </c>
      <c r="V322" s="69">
        <f t="shared" si="344"/>
        <v>0</v>
      </c>
      <c r="W322" s="69">
        <f t="shared" si="344"/>
        <v>0</v>
      </c>
      <c r="X322" s="76"/>
      <c r="Y322" s="62">
        <v>4843.0</v>
      </c>
      <c r="Z322" s="72"/>
      <c r="AA322" s="63">
        <v>7002960.0</v>
      </c>
      <c r="AB322" s="63">
        <v>1.1673497E7</v>
      </c>
      <c r="AC322" s="73"/>
      <c r="AD322" s="73"/>
      <c r="AE322" s="73"/>
      <c r="AF322" s="73"/>
      <c r="AG322" s="74">
        <f>VLOOKUP(A322, 'АСВ'!$A$2:$C$48, 2, False)</f>
        <v>42059</v>
      </c>
      <c r="AH322" s="75">
        <f>VLOOKUP(A322, 'АСВ'!$A$2:$C$48, 3, False)</f>
        <v>69453</v>
      </c>
      <c r="AI322" s="73">
        <f t="shared" si="5"/>
        <v>0</v>
      </c>
    </row>
    <row r="323">
      <c r="A323" s="106" t="s">
        <v>203</v>
      </c>
      <c r="B323" s="107">
        <v>41079.0</v>
      </c>
      <c r="C323" s="106"/>
      <c r="D323" s="108"/>
      <c r="E323" s="109">
        <f t="shared" si="2"/>
        <v>0</v>
      </c>
      <c r="F323" s="108"/>
      <c r="G323" s="108"/>
      <c r="H323" s="108"/>
      <c r="I323" s="110">
        <f t="shared" si="342"/>
        <v>0</v>
      </c>
      <c r="J323" s="112">
        <f t="shared" si="23"/>
        <v>0</v>
      </c>
      <c r="K323" s="108"/>
      <c r="L323" s="108"/>
      <c r="M323" s="108"/>
      <c r="N323" s="108"/>
      <c r="O323" s="108"/>
      <c r="P323" s="108"/>
      <c r="Q323" s="108"/>
      <c r="R323" s="108">
        <f t="shared" ref="R323:W323" si="345">SUBSTITUTE((SUBSTITUTE(AA323, " ", "")), ",", ".")  * 1</f>
        <v>0</v>
      </c>
      <c r="S323" s="108">
        <f t="shared" si="345"/>
        <v>0</v>
      </c>
      <c r="T323" s="108">
        <f t="shared" si="345"/>
        <v>0</v>
      </c>
      <c r="U323" s="108">
        <f t="shared" si="345"/>
        <v>0</v>
      </c>
      <c r="V323" s="108">
        <f t="shared" si="345"/>
        <v>0</v>
      </c>
      <c r="W323" s="108">
        <f t="shared" si="345"/>
        <v>0</v>
      </c>
      <c r="X323" s="76"/>
      <c r="Y323" s="72"/>
      <c r="Z323" s="72"/>
      <c r="AA323" s="73"/>
      <c r="AB323" s="73"/>
      <c r="AC323" s="73"/>
      <c r="AD323" s="73"/>
      <c r="AE323" s="73"/>
      <c r="AF323" s="73"/>
      <c r="AG323" s="74">
        <f>VLOOKUP(A323, 'АСВ'!$A$2:$C$48, 2, False)</f>
        <v>42059</v>
      </c>
      <c r="AH323" s="75">
        <f>VLOOKUP(A323, 'АСВ'!$A$2:$C$48, 3, False)</f>
        <v>69453</v>
      </c>
      <c r="AI323" s="73">
        <f t="shared" si="5"/>
        <v>0</v>
      </c>
    </row>
    <row r="324">
      <c r="A324" s="106" t="s">
        <v>203</v>
      </c>
      <c r="B324" s="107">
        <v>40843.0</v>
      </c>
      <c r="C324" s="106"/>
      <c r="D324" s="108"/>
      <c r="E324" s="109">
        <f t="shared" si="2"/>
        <v>0</v>
      </c>
      <c r="F324" s="108"/>
      <c r="G324" s="108"/>
      <c r="H324" s="108"/>
      <c r="I324" s="110">
        <f t="shared" si="342"/>
        <v>0</v>
      </c>
      <c r="J324" s="112">
        <f t="shared" si="23"/>
        <v>0</v>
      </c>
      <c r="K324" s="108"/>
      <c r="L324" s="108"/>
      <c r="M324" s="108"/>
      <c r="N324" s="108"/>
      <c r="O324" s="108"/>
      <c r="P324" s="108"/>
      <c r="Q324" s="108"/>
      <c r="R324" s="108">
        <f t="shared" ref="R324:W324" si="346">SUBSTITUTE((SUBSTITUTE(AA324, " ", "")), ",", ".")  * 1</f>
        <v>0</v>
      </c>
      <c r="S324" s="108">
        <f t="shared" si="346"/>
        <v>0</v>
      </c>
      <c r="T324" s="108">
        <f t="shared" si="346"/>
        <v>0</v>
      </c>
      <c r="U324" s="108">
        <f t="shared" si="346"/>
        <v>0</v>
      </c>
      <c r="V324" s="108">
        <f t="shared" si="346"/>
        <v>0</v>
      </c>
      <c r="W324" s="108">
        <f t="shared" si="346"/>
        <v>0</v>
      </c>
      <c r="X324" s="76"/>
      <c r="Y324" s="72"/>
      <c r="Z324" s="72"/>
      <c r="AA324" s="73"/>
      <c r="AB324" s="73"/>
      <c r="AC324" s="73"/>
      <c r="AD324" s="73"/>
      <c r="AE324" s="73"/>
      <c r="AF324" s="73"/>
      <c r="AG324" s="74">
        <f>VLOOKUP(A324, 'АСВ'!$A$2:$C$48, 2, False)</f>
        <v>42059</v>
      </c>
      <c r="AH324" s="75">
        <f>VLOOKUP(A324, 'АСВ'!$A$2:$C$48, 3, False)</f>
        <v>69453</v>
      </c>
      <c r="AI324" s="73">
        <f t="shared" si="5"/>
        <v>0</v>
      </c>
    </row>
    <row r="325">
      <c r="A325" s="106" t="s">
        <v>203</v>
      </c>
      <c r="B325" s="107">
        <v>40834.0</v>
      </c>
      <c r="C325" s="106"/>
      <c r="D325" s="108"/>
      <c r="E325" s="109">
        <f t="shared" si="2"/>
        <v>0</v>
      </c>
      <c r="F325" s="108"/>
      <c r="G325" s="108"/>
      <c r="H325" s="108"/>
      <c r="I325" s="110">
        <f t="shared" si="342"/>
        <v>0</v>
      </c>
      <c r="J325" s="112">
        <f t="shared" si="23"/>
        <v>0</v>
      </c>
      <c r="K325" s="108"/>
      <c r="L325" s="108"/>
      <c r="M325" s="108"/>
      <c r="N325" s="108"/>
      <c r="O325" s="108"/>
      <c r="P325" s="108"/>
      <c r="Q325" s="108"/>
      <c r="R325" s="108">
        <f t="shared" ref="R325:W325" si="347">SUBSTITUTE((SUBSTITUTE(AA325, " ", "")), ",", ".")  * 1</f>
        <v>0</v>
      </c>
      <c r="S325" s="108">
        <f t="shared" si="347"/>
        <v>0</v>
      </c>
      <c r="T325" s="108">
        <f t="shared" si="347"/>
        <v>0</v>
      </c>
      <c r="U325" s="108">
        <f t="shared" si="347"/>
        <v>0</v>
      </c>
      <c r="V325" s="108">
        <f t="shared" si="347"/>
        <v>0</v>
      </c>
      <c r="W325" s="108">
        <f t="shared" si="347"/>
        <v>0</v>
      </c>
      <c r="X325" s="76"/>
      <c r="Y325" s="72"/>
      <c r="Z325" s="72"/>
      <c r="AA325" s="73"/>
      <c r="AB325" s="73"/>
      <c r="AC325" s="73"/>
      <c r="AD325" s="73"/>
      <c r="AE325" s="73"/>
      <c r="AF325" s="73"/>
      <c r="AG325" s="74">
        <f>VLOOKUP(A325, 'АСВ'!$A$2:$C$48, 2, False)</f>
        <v>42059</v>
      </c>
      <c r="AH325" s="75">
        <f>VLOOKUP(A325, 'АСВ'!$A$2:$C$48, 3, False)</f>
        <v>69453</v>
      </c>
      <c r="AI325" s="73">
        <f t="shared" si="5"/>
        <v>0</v>
      </c>
    </row>
    <row r="326">
      <c r="A326" s="106" t="s">
        <v>203</v>
      </c>
      <c r="B326" s="107">
        <v>40659.0</v>
      </c>
      <c r="C326" s="106"/>
      <c r="D326" s="108"/>
      <c r="E326" s="109">
        <f t="shared" si="2"/>
        <v>0</v>
      </c>
      <c r="F326" s="108"/>
      <c r="G326" s="108"/>
      <c r="H326" s="108"/>
      <c r="I326" s="110">
        <f t="shared" si="342"/>
        <v>0</v>
      </c>
      <c r="J326" s="112">
        <f t="shared" si="23"/>
        <v>0</v>
      </c>
      <c r="K326" s="108"/>
      <c r="L326" s="108"/>
      <c r="M326" s="108"/>
      <c r="N326" s="108"/>
      <c r="O326" s="108"/>
      <c r="P326" s="108"/>
      <c r="Q326" s="108"/>
      <c r="R326" s="108">
        <f t="shared" ref="R326:W326" si="348">SUBSTITUTE((SUBSTITUTE(AA326, " ", "")), ",", ".")  * 1</f>
        <v>0</v>
      </c>
      <c r="S326" s="108">
        <f t="shared" si="348"/>
        <v>0</v>
      </c>
      <c r="T326" s="108">
        <f t="shared" si="348"/>
        <v>0</v>
      </c>
      <c r="U326" s="108">
        <f t="shared" si="348"/>
        <v>0</v>
      </c>
      <c r="V326" s="108">
        <f t="shared" si="348"/>
        <v>0</v>
      </c>
      <c r="W326" s="108">
        <f t="shared" si="348"/>
        <v>0</v>
      </c>
      <c r="X326" s="76"/>
      <c r="Y326" s="72"/>
      <c r="Z326" s="72"/>
      <c r="AA326" s="73"/>
      <c r="AB326" s="73"/>
      <c r="AC326" s="73"/>
      <c r="AD326" s="73"/>
      <c r="AE326" s="73"/>
      <c r="AF326" s="73"/>
      <c r="AG326" s="74">
        <f>VLOOKUP(A326, 'АСВ'!$A$2:$C$48, 2, False)</f>
        <v>42059</v>
      </c>
      <c r="AH326" s="75">
        <f>VLOOKUP(A326, 'АСВ'!$A$2:$C$48, 3, False)</f>
        <v>69453</v>
      </c>
      <c r="AI326" s="73">
        <f t="shared" si="5"/>
        <v>0</v>
      </c>
    </row>
    <row r="327">
      <c r="A327" s="106" t="s">
        <v>203</v>
      </c>
      <c r="B327" s="107">
        <v>40147.0</v>
      </c>
      <c r="C327" s="106"/>
      <c r="D327" s="108"/>
      <c r="E327" s="109">
        <f t="shared" si="2"/>
        <v>0</v>
      </c>
      <c r="F327" s="108"/>
      <c r="G327" s="108"/>
      <c r="H327" s="108"/>
      <c r="I327" s="110">
        <f t="shared" si="342"/>
        <v>0</v>
      </c>
      <c r="J327" s="112">
        <f t="shared" si="23"/>
        <v>0</v>
      </c>
      <c r="K327" s="108"/>
      <c r="L327" s="108"/>
      <c r="M327" s="108"/>
      <c r="N327" s="108"/>
      <c r="O327" s="108"/>
      <c r="P327" s="108"/>
      <c r="Q327" s="108"/>
      <c r="R327" s="108">
        <f t="shared" ref="R327:W327" si="349">SUBSTITUTE((SUBSTITUTE(AA327, " ", "")), ",", ".")  * 1</f>
        <v>0</v>
      </c>
      <c r="S327" s="108">
        <f t="shared" si="349"/>
        <v>0</v>
      </c>
      <c r="T327" s="108">
        <f t="shared" si="349"/>
        <v>0</v>
      </c>
      <c r="U327" s="108">
        <f t="shared" si="349"/>
        <v>0</v>
      </c>
      <c r="V327" s="108">
        <f t="shared" si="349"/>
        <v>0</v>
      </c>
      <c r="W327" s="108">
        <f t="shared" si="349"/>
        <v>0</v>
      </c>
      <c r="X327" s="76"/>
      <c r="Y327" s="72"/>
      <c r="Z327" s="72"/>
      <c r="AA327" s="73"/>
      <c r="AB327" s="73"/>
      <c r="AC327" s="73"/>
      <c r="AD327" s="73"/>
      <c r="AE327" s="73"/>
      <c r="AF327" s="73"/>
      <c r="AG327" s="74">
        <f>VLOOKUP(A327, 'АСВ'!$A$2:$C$48, 2, False)</f>
        <v>42059</v>
      </c>
      <c r="AH327" s="75">
        <f>VLOOKUP(A327, 'АСВ'!$A$2:$C$48, 3, False)</f>
        <v>69453</v>
      </c>
      <c r="AI327" s="73">
        <f t="shared" si="5"/>
        <v>0</v>
      </c>
    </row>
    <row r="328">
      <c r="A328" s="106" t="s">
        <v>203</v>
      </c>
      <c r="B328" s="107">
        <v>39768.0</v>
      </c>
      <c r="C328" s="106"/>
      <c r="D328" s="108"/>
      <c r="E328" s="109">
        <f t="shared" si="2"/>
        <v>0</v>
      </c>
      <c r="F328" s="108"/>
      <c r="G328" s="108"/>
      <c r="H328" s="108"/>
      <c r="I328" s="110">
        <f t="shared" si="342"/>
        <v>0</v>
      </c>
      <c r="J328" s="112">
        <f t="shared" si="23"/>
        <v>0</v>
      </c>
      <c r="K328" s="108"/>
      <c r="L328" s="108"/>
      <c r="M328" s="108"/>
      <c r="N328" s="108"/>
      <c r="O328" s="108"/>
      <c r="P328" s="108"/>
      <c r="Q328" s="108"/>
      <c r="R328" s="108">
        <f t="shared" ref="R328:W328" si="350">SUBSTITUTE((SUBSTITUTE(AA328, " ", "")), ",", ".")  * 1</f>
        <v>0</v>
      </c>
      <c r="S328" s="108">
        <f t="shared" si="350"/>
        <v>0</v>
      </c>
      <c r="T328" s="108">
        <f t="shared" si="350"/>
        <v>0</v>
      </c>
      <c r="U328" s="108">
        <f t="shared" si="350"/>
        <v>0</v>
      </c>
      <c r="V328" s="108">
        <f t="shared" si="350"/>
        <v>0</v>
      </c>
      <c r="W328" s="108">
        <f t="shared" si="350"/>
        <v>0</v>
      </c>
      <c r="X328" s="76"/>
      <c r="Y328" s="72"/>
      <c r="Z328" s="72"/>
      <c r="AA328" s="73"/>
      <c r="AB328" s="73"/>
      <c r="AC328" s="73"/>
      <c r="AD328" s="73"/>
      <c r="AE328" s="73"/>
      <c r="AF328" s="73"/>
      <c r="AG328" s="74">
        <f>VLOOKUP(A328, 'АСВ'!$A$2:$C$48, 2, False)</f>
        <v>42059</v>
      </c>
      <c r="AH328" s="75">
        <f>VLOOKUP(A328, 'АСВ'!$A$2:$C$48, 3, False)</f>
        <v>69453</v>
      </c>
      <c r="AI328" s="73">
        <f t="shared" si="5"/>
        <v>0</v>
      </c>
    </row>
    <row r="329">
      <c r="A329" s="106" t="s">
        <v>269</v>
      </c>
      <c r="B329" s="107">
        <v>43151.0</v>
      </c>
      <c r="C329" s="106"/>
      <c r="D329" s="111"/>
      <c r="E329" s="109"/>
      <c r="F329" s="111"/>
      <c r="G329" s="111"/>
      <c r="H329" s="108"/>
      <c r="I329" s="110"/>
      <c r="J329" s="112"/>
      <c r="K329" s="111"/>
      <c r="L329" s="124"/>
      <c r="M329" s="124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90"/>
      <c r="Y329" s="72"/>
      <c r="Z329" s="72"/>
      <c r="AA329" s="63"/>
      <c r="AB329" s="63"/>
      <c r="AC329" s="73"/>
      <c r="AD329" s="73"/>
      <c r="AE329" s="73"/>
      <c r="AF329" s="73"/>
      <c r="AG329" s="74">
        <f>VLOOKUP(A329, 'АСВ'!$A$2:$C$48, 2, False)</f>
        <v>42034</v>
      </c>
      <c r="AH329" s="74">
        <f>VLOOKUP(A329, 'АСВ'!$A$2:$C$48, 3, False)</f>
        <v>43335</v>
      </c>
      <c r="AI329" s="73">
        <f t="shared" si="5"/>
        <v>1</v>
      </c>
    </row>
    <row r="330">
      <c r="A330" s="106" t="s">
        <v>269</v>
      </c>
      <c r="B330" s="107">
        <v>43035.0</v>
      </c>
      <c r="C330" s="106"/>
      <c r="D330" s="108"/>
      <c r="E330" s="109">
        <f t="shared" ref="E330:E415" si="352">SUM(R330:W330) + SUBSTITUTE((SUBSTITUTE(X330, " ", "")), ",", ".")</f>
        <v>0</v>
      </c>
      <c r="F330" s="108"/>
      <c r="G330" s="108"/>
      <c r="H330" s="108"/>
      <c r="I330" s="110">
        <f t="shared" ref="I330:I334" si="353">SUBSTITUTE((SUBSTITUTE(J330, " ", "")), ",", ".") + SUBSTITUTE((SUBSTITUTE(Y330, " ", "")), ",", ".") + SUBSTITUTE((SUBSTITUTE(Z330, " ", "")), ",", ".")</f>
        <v>0</v>
      </c>
      <c r="J330" s="112">
        <f t="shared" ref="J330:J437" si="354"> SUBSTITUTE((SUBSTITUTE(O330, " ", "")), ",", ".") * 1 + SUBSTITUTE((SUBSTITUTE(P330, " ", "")), ",", ".") * 1 + SUBSTITUTE((SUBSTITUTE(Q330, " ", "")), ",", ".") * 1</f>
        <v>0</v>
      </c>
      <c r="K330" s="108"/>
      <c r="L330" s="108"/>
      <c r="M330" s="108"/>
      <c r="N330" s="108"/>
      <c r="O330" s="108"/>
      <c r="P330" s="108"/>
      <c r="Q330" s="108"/>
      <c r="R330" s="108">
        <f t="shared" ref="R330:W330" si="351">SUBSTITUTE((SUBSTITUTE(AA330, " ", "")), ",", ".")  * 1</f>
        <v>0</v>
      </c>
      <c r="S330" s="108">
        <f t="shared" si="351"/>
        <v>0</v>
      </c>
      <c r="T330" s="108">
        <f t="shared" si="351"/>
        <v>0</v>
      </c>
      <c r="U330" s="108">
        <f t="shared" si="351"/>
        <v>0</v>
      </c>
      <c r="V330" s="108">
        <f t="shared" si="351"/>
        <v>0</v>
      </c>
      <c r="W330" s="108">
        <f t="shared" si="351"/>
        <v>0</v>
      </c>
      <c r="X330" s="76"/>
      <c r="Y330" s="72"/>
      <c r="Z330" s="72"/>
      <c r="AA330" s="73"/>
      <c r="AB330" s="73"/>
      <c r="AC330" s="73"/>
      <c r="AD330" s="73"/>
      <c r="AE330" s="73"/>
      <c r="AF330" s="73"/>
      <c r="AG330" s="74">
        <f>VLOOKUP(A330, 'АСВ'!$A$2:$C$48, 2, False)</f>
        <v>42034</v>
      </c>
      <c r="AH330" s="74">
        <f>VLOOKUP(A330, 'АСВ'!$A$2:$C$48, 3, False)</f>
        <v>43335</v>
      </c>
      <c r="AI330" s="73">
        <f t="shared" si="5"/>
        <v>1</v>
      </c>
    </row>
    <row r="331">
      <c r="A331" s="106" t="s">
        <v>269</v>
      </c>
      <c r="B331" s="107">
        <v>42874.0</v>
      </c>
      <c r="C331" s="106"/>
      <c r="D331" s="108"/>
      <c r="E331" s="109">
        <f t="shared" si="352"/>
        <v>0</v>
      </c>
      <c r="F331" s="108"/>
      <c r="G331" s="108"/>
      <c r="H331" s="108"/>
      <c r="I331" s="110">
        <f t="shared" si="353"/>
        <v>0</v>
      </c>
      <c r="J331" s="112">
        <f t="shared" si="354"/>
        <v>0</v>
      </c>
      <c r="K331" s="108"/>
      <c r="L331" s="108"/>
      <c r="M331" s="108"/>
      <c r="N331" s="108"/>
      <c r="O331" s="108"/>
      <c r="P331" s="108"/>
      <c r="Q331" s="108"/>
      <c r="R331" s="108">
        <f t="shared" ref="R331:W331" si="355">SUBSTITUTE((SUBSTITUTE(AA331, " ", "")), ",", ".")  * 1</f>
        <v>0</v>
      </c>
      <c r="S331" s="108">
        <f t="shared" si="355"/>
        <v>0</v>
      </c>
      <c r="T331" s="108">
        <f t="shared" si="355"/>
        <v>0</v>
      </c>
      <c r="U331" s="108">
        <f t="shared" si="355"/>
        <v>0</v>
      </c>
      <c r="V331" s="108">
        <f t="shared" si="355"/>
        <v>0</v>
      </c>
      <c r="W331" s="108">
        <f t="shared" si="355"/>
        <v>0</v>
      </c>
      <c r="X331" s="76"/>
      <c r="Y331" s="72"/>
      <c r="Z331" s="72"/>
      <c r="AA331" s="73"/>
      <c r="AB331" s="73"/>
      <c r="AC331" s="73"/>
      <c r="AD331" s="73"/>
      <c r="AE331" s="73"/>
      <c r="AF331" s="73"/>
      <c r="AG331" s="74">
        <f>VLOOKUP(A331, 'АСВ'!$A$2:$C$48, 2, False)</f>
        <v>42034</v>
      </c>
      <c r="AH331" s="74">
        <f>VLOOKUP(A331, 'АСВ'!$A$2:$C$48, 3, False)</f>
        <v>43335</v>
      </c>
      <c r="AI331" s="73">
        <f t="shared" si="5"/>
        <v>1</v>
      </c>
    </row>
    <row r="332">
      <c r="A332" s="106" t="s">
        <v>269</v>
      </c>
      <c r="B332" s="107">
        <v>42510.0</v>
      </c>
      <c r="C332" s="106"/>
      <c r="D332" s="108"/>
      <c r="E332" s="109">
        <f t="shared" si="352"/>
        <v>0</v>
      </c>
      <c r="F332" s="108"/>
      <c r="G332" s="108"/>
      <c r="H332" s="108"/>
      <c r="I332" s="110">
        <f t="shared" si="353"/>
        <v>0</v>
      </c>
      <c r="J332" s="112">
        <f t="shared" si="354"/>
        <v>0</v>
      </c>
      <c r="K332" s="108"/>
      <c r="L332" s="108"/>
      <c r="M332" s="108"/>
      <c r="N332" s="108"/>
      <c r="O332" s="108"/>
      <c r="P332" s="108"/>
      <c r="Q332" s="108"/>
      <c r="R332" s="108">
        <f t="shared" ref="R332:W332" si="356">SUBSTITUTE((SUBSTITUTE(AA332, " ", "")), ",", ".")  * 1</f>
        <v>0</v>
      </c>
      <c r="S332" s="108">
        <f t="shared" si="356"/>
        <v>0</v>
      </c>
      <c r="T332" s="108">
        <f t="shared" si="356"/>
        <v>0</v>
      </c>
      <c r="U332" s="108">
        <f t="shared" si="356"/>
        <v>0</v>
      </c>
      <c r="V332" s="108">
        <f t="shared" si="356"/>
        <v>0</v>
      </c>
      <c r="W332" s="108">
        <f t="shared" si="356"/>
        <v>0</v>
      </c>
      <c r="X332" s="76"/>
      <c r="Y332" s="72"/>
      <c r="Z332" s="72"/>
      <c r="AA332" s="73"/>
      <c r="AB332" s="73"/>
      <c r="AC332" s="73"/>
      <c r="AD332" s="73"/>
      <c r="AE332" s="73"/>
      <c r="AF332" s="73"/>
      <c r="AG332" s="74">
        <f>VLOOKUP(A332, 'АСВ'!$A$2:$C$48, 2, False)</f>
        <v>42034</v>
      </c>
      <c r="AH332" s="74">
        <f>VLOOKUP(A332, 'АСВ'!$A$2:$C$48, 3, False)</f>
        <v>43335</v>
      </c>
      <c r="AI332" s="73">
        <f t="shared" si="5"/>
        <v>1</v>
      </c>
    </row>
    <row r="333">
      <c r="A333" s="106" t="s">
        <v>269</v>
      </c>
      <c r="B333" s="107">
        <v>42055.0</v>
      </c>
      <c r="C333" s="106"/>
      <c r="D333" s="108"/>
      <c r="E333" s="109">
        <f t="shared" si="352"/>
        <v>0</v>
      </c>
      <c r="F333" s="108"/>
      <c r="G333" s="108"/>
      <c r="H333" s="108"/>
      <c r="I333" s="110">
        <f t="shared" si="353"/>
        <v>0</v>
      </c>
      <c r="J333" s="112">
        <f t="shared" si="354"/>
        <v>0</v>
      </c>
      <c r="K333" s="108"/>
      <c r="L333" s="108"/>
      <c r="M333" s="108"/>
      <c r="N333" s="108"/>
      <c r="O333" s="108"/>
      <c r="P333" s="108"/>
      <c r="Q333" s="108"/>
      <c r="R333" s="108">
        <f t="shared" ref="R333:W333" si="357">SUBSTITUTE((SUBSTITUTE(AA333, " ", "")), ",", ".")  * 1</f>
        <v>0</v>
      </c>
      <c r="S333" s="108">
        <f t="shared" si="357"/>
        <v>0</v>
      </c>
      <c r="T333" s="108">
        <f t="shared" si="357"/>
        <v>0</v>
      </c>
      <c r="U333" s="108">
        <f t="shared" si="357"/>
        <v>0</v>
      </c>
      <c r="V333" s="108">
        <f t="shared" si="357"/>
        <v>0</v>
      </c>
      <c r="W333" s="108">
        <f t="shared" si="357"/>
        <v>0</v>
      </c>
      <c r="X333" s="76"/>
      <c r="Y333" s="72"/>
      <c r="Z333" s="72"/>
      <c r="AA333" s="73"/>
      <c r="AB333" s="73"/>
      <c r="AC333" s="73"/>
      <c r="AD333" s="73"/>
      <c r="AE333" s="73"/>
      <c r="AF333" s="73"/>
      <c r="AG333" s="74">
        <f>VLOOKUP(A333, 'АСВ'!$A$2:$C$48, 2, False)</f>
        <v>42034</v>
      </c>
      <c r="AH333" s="74">
        <f>VLOOKUP(A333, 'АСВ'!$A$2:$C$48, 3, False)</f>
        <v>43335</v>
      </c>
      <c r="AI333" s="73">
        <f t="shared" si="5"/>
        <v>1</v>
      </c>
    </row>
    <row r="334">
      <c r="A334" s="106" t="s">
        <v>210</v>
      </c>
      <c r="B334" s="107">
        <v>42626.0</v>
      </c>
      <c r="C334" s="106"/>
      <c r="D334" s="108"/>
      <c r="E334" s="67">
        <f t="shared" si="352"/>
        <v>0</v>
      </c>
      <c r="F334" s="108"/>
      <c r="G334" s="108"/>
      <c r="H334" s="108"/>
      <c r="I334" s="110">
        <f t="shared" si="353"/>
        <v>0</v>
      </c>
      <c r="J334" s="84">
        <f t="shared" si="354"/>
        <v>0</v>
      </c>
      <c r="K334" s="108"/>
      <c r="L334" s="108"/>
      <c r="M334" s="108"/>
      <c r="N334" s="108"/>
      <c r="O334" s="108"/>
      <c r="P334" s="108"/>
      <c r="Q334" s="108"/>
      <c r="R334" s="69">
        <f t="shared" ref="R334:W334" si="358">SUBSTITUTE((SUBSTITUTE(AA334, " ", "")), ",", ".")  * 1</f>
        <v>0</v>
      </c>
      <c r="S334" s="69">
        <f t="shared" si="358"/>
        <v>0</v>
      </c>
      <c r="T334" s="69">
        <f t="shared" si="358"/>
        <v>0</v>
      </c>
      <c r="U334" s="69">
        <f t="shared" si="358"/>
        <v>0</v>
      </c>
      <c r="V334" s="69">
        <f t="shared" si="358"/>
        <v>0</v>
      </c>
      <c r="W334" s="69">
        <f t="shared" si="358"/>
        <v>0</v>
      </c>
      <c r="X334" s="76"/>
      <c r="Y334" s="72"/>
      <c r="Z334" s="72"/>
      <c r="AA334" s="73"/>
      <c r="AB334" s="73"/>
      <c r="AC334" s="73"/>
      <c r="AD334" s="73"/>
      <c r="AE334" s="73"/>
      <c r="AF334" s="73"/>
      <c r="AG334" s="74">
        <f>VLOOKUP(A334, 'АСВ'!$A$2:$C$48, 2, False)</f>
        <v>42005</v>
      </c>
      <c r="AH334" s="74">
        <f>VLOOKUP(A334, 'АСВ'!$A$2:$C$48, 3, False)</f>
        <v>42619</v>
      </c>
      <c r="AI334" s="73">
        <f t="shared" si="5"/>
        <v>0</v>
      </c>
    </row>
    <row r="335">
      <c r="A335" s="39" t="s">
        <v>210</v>
      </c>
      <c r="B335" s="65">
        <v>42340.0</v>
      </c>
      <c r="C335" s="39"/>
      <c r="D335" s="82" t="s">
        <v>753</v>
      </c>
      <c r="E335" s="67">
        <f t="shared" si="352"/>
        <v>14279206</v>
      </c>
      <c r="F335" s="82" t="s">
        <v>754</v>
      </c>
      <c r="G335" s="60">
        <v>0.0</v>
      </c>
      <c r="H335" s="82" t="s">
        <v>755</v>
      </c>
      <c r="I335" s="92" t="s">
        <v>756</v>
      </c>
      <c r="J335" s="84">
        <f t="shared" si="354"/>
        <v>16439315</v>
      </c>
      <c r="K335" s="82" t="s">
        <v>757</v>
      </c>
      <c r="L335" s="82" t="s">
        <v>758</v>
      </c>
      <c r="M335" s="82" t="s">
        <v>759</v>
      </c>
      <c r="N335" s="82" t="s">
        <v>760</v>
      </c>
      <c r="O335" s="82" t="s">
        <v>761</v>
      </c>
      <c r="P335" s="69"/>
      <c r="Q335" s="69"/>
      <c r="R335" s="69">
        <f t="shared" ref="R335:W335" si="359">SUBSTITUTE((SUBSTITUTE(AA335, " ", "")), ",", ".")  * 1</f>
        <v>14279206</v>
      </c>
      <c r="S335" s="69">
        <f t="shared" si="359"/>
        <v>0</v>
      </c>
      <c r="T335" s="69">
        <f t="shared" si="359"/>
        <v>0</v>
      </c>
      <c r="U335" s="69">
        <f t="shared" si="359"/>
        <v>0</v>
      </c>
      <c r="V335" s="69">
        <f t="shared" si="359"/>
        <v>0</v>
      </c>
      <c r="W335" s="69">
        <f t="shared" si="359"/>
        <v>0</v>
      </c>
      <c r="X335" s="76"/>
      <c r="Y335" s="95" t="s">
        <v>762</v>
      </c>
      <c r="Z335" s="72"/>
      <c r="AA335" s="89" t="s">
        <v>763</v>
      </c>
      <c r="AB335" s="73"/>
      <c r="AC335" s="73"/>
      <c r="AD335" s="73"/>
      <c r="AE335" s="73"/>
      <c r="AF335" s="73"/>
      <c r="AG335" s="74">
        <f>VLOOKUP(A335, 'АСВ'!$A$2:$C$48, 2, False)</f>
        <v>42005</v>
      </c>
      <c r="AH335" s="74">
        <f>VLOOKUP(A335, 'АСВ'!$A$2:$C$48, 3, False)</f>
        <v>42619</v>
      </c>
      <c r="AI335" s="73">
        <f t="shared" si="5"/>
        <v>1</v>
      </c>
    </row>
    <row r="336">
      <c r="A336" s="106" t="s">
        <v>270</v>
      </c>
      <c r="B336" s="107">
        <v>41919.0</v>
      </c>
      <c r="C336" s="106"/>
      <c r="D336" s="108"/>
      <c r="E336" s="109">
        <f t="shared" si="352"/>
        <v>0</v>
      </c>
      <c r="F336" s="108"/>
      <c r="G336" s="108"/>
      <c r="H336" s="108"/>
      <c r="I336" s="110">
        <f t="shared" ref="I336:I339" si="361">SUBSTITUTE((SUBSTITUTE(J336, " ", "")), ",", ".") + SUBSTITUTE((SUBSTITUTE(Y336, " ", "")), ",", ".") + SUBSTITUTE((SUBSTITUTE(Z336, " ", "")), ",", ".")</f>
        <v>0</v>
      </c>
      <c r="J336" s="112">
        <f t="shared" si="354"/>
        <v>0</v>
      </c>
      <c r="K336" s="108"/>
      <c r="L336" s="108"/>
      <c r="M336" s="108"/>
      <c r="N336" s="108"/>
      <c r="O336" s="108"/>
      <c r="P336" s="108"/>
      <c r="Q336" s="108"/>
      <c r="R336" s="108">
        <f t="shared" ref="R336:W336" si="360">SUBSTITUTE((SUBSTITUTE(AA336, " ", "")), ",", ".")  * 1</f>
        <v>0</v>
      </c>
      <c r="S336" s="108">
        <f t="shared" si="360"/>
        <v>0</v>
      </c>
      <c r="T336" s="108">
        <f t="shared" si="360"/>
        <v>0</v>
      </c>
      <c r="U336" s="108">
        <f t="shared" si="360"/>
        <v>0</v>
      </c>
      <c r="V336" s="108">
        <f t="shared" si="360"/>
        <v>0</v>
      </c>
      <c r="W336" s="108">
        <f t="shared" si="360"/>
        <v>0</v>
      </c>
      <c r="X336" s="76"/>
      <c r="Y336" s="72"/>
      <c r="Z336" s="72"/>
      <c r="AA336" s="73"/>
      <c r="AB336" s="73"/>
      <c r="AC336" s="73"/>
      <c r="AD336" s="73"/>
      <c r="AE336" s="73"/>
      <c r="AF336" s="73"/>
      <c r="AG336" s="73" t="str">
        <f>VLOOKUP(A336, 'АСВ'!$A$2:$C$48, 2, False)</f>
        <v>#N/A</v>
      </c>
      <c r="AH336" s="73" t="str">
        <f>VLOOKUP(A336, 'АСВ'!$A$2:$C$48, 3, False)</f>
        <v>#N/A</v>
      </c>
      <c r="AI336" s="73" t="str">
        <f t="shared" si="5"/>
        <v>#N/A</v>
      </c>
    </row>
    <row r="337">
      <c r="A337" s="106" t="s">
        <v>270</v>
      </c>
      <c r="B337" s="107">
        <v>41463.0</v>
      </c>
      <c r="C337" s="106"/>
      <c r="D337" s="108"/>
      <c r="E337" s="109">
        <f t="shared" si="352"/>
        <v>0</v>
      </c>
      <c r="F337" s="108"/>
      <c r="G337" s="108"/>
      <c r="H337" s="108"/>
      <c r="I337" s="110">
        <f t="shared" si="361"/>
        <v>0</v>
      </c>
      <c r="J337" s="112">
        <f t="shared" si="354"/>
        <v>0</v>
      </c>
      <c r="K337" s="108"/>
      <c r="L337" s="108"/>
      <c r="M337" s="108"/>
      <c r="N337" s="108"/>
      <c r="O337" s="108"/>
      <c r="P337" s="108"/>
      <c r="Q337" s="108"/>
      <c r="R337" s="108">
        <f t="shared" ref="R337:W337" si="362">SUBSTITUTE((SUBSTITUTE(AA337, " ", "")), ",", ".")  * 1</f>
        <v>0</v>
      </c>
      <c r="S337" s="108">
        <f t="shared" si="362"/>
        <v>0</v>
      </c>
      <c r="T337" s="108">
        <f t="shared" si="362"/>
        <v>0</v>
      </c>
      <c r="U337" s="108">
        <f t="shared" si="362"/>
        <v>0</v>
      </c>
      <c r="V337" s="108">
        <f t="shared" si="362"/>
        <v>0</v>
      </c>
      <c r="W337" s="108">
        <f t="shared" si="362"/>
        <v>0</v>
      </c>
      <c r="X337" s="76"/>
      <c r="Y337" s="72"/>
      <c r="Z337" s="72"/>
      <c r="AA337" s="73"/>
      <c r="AB337" s="73"/>
      <c r="AC337" s="73"/>
      <c r="AD337" s="73"/>
      <c r="AE337" s="73"/>
      <c r="AF337" s="73"/>
      <c r="AG337" s="73" t="str">
        <f>VLOOKUP(A337, 'АСВ'!$A$2:$C$48, 2, False)</f>
        <v>#N/A</v>
      </c>
      <c r="AH337" s="73" t="str">
        <f>VLOOKUP(A337, 'АСВ'!$A$2:$C$48, 3, False)</f>
        <v>#N/A</v>
      </c>
      <c r="AI337" s="73" t="str">
        <f t="shared" si="5"/>
        <v>#N/A</v>
      </c>
    </row>
    <row r="338">
      <c r="A338" s="106" t="s">
        <v>270</v>
      </c>
      <c r="B338" s="107">
        <v>41069.0</v>
      </c>
      <c r="C338" s="106"/>
      <c r="D338" s="108"/>
      <c r="E338" s="109">
        <f t="shared" si="352"/>
        <v>0</v>
      </c>
      <c r="F338" s="108"/>
      <c r="G338" s="108"/>
      <c r="H338" s="108"/>
      <c r="I338" s="110">
        <f t="shared" si="361"/>
        <v>0</v>
      </c>
      <c r="J338" s="112">
        <f t="shared" si="354"/>
        <v>0</v>
      </c>
      <c r="K338" s="108"/>
      <c r="L338" s="108"/>
      <c r="M338" s="108"/>
      <c r="N338" s="108"/>
      <c r="O338" s="108"/>
      <c r="P338" s="108"/>
      <c r="Q338" s="108"/>
      <c r="R338" s="108">
        <f t="shared" ref="R338:W338" si="363">SUBSTITUTE((SUBSTITUTE(AA338, " ", "")), ",", ".")  * 1</f>
        <v>0</v>
      </c>
      <c r="S338" s="108">
        <f t="shared" si="363"/>
        <v>0</v>
      </c>
      <c r="T338" s="108">
        <f t="shared" si="363"/>
        <v>0</v>
      </c>
      <c r="U338" s="108">
        <f t="shared" si="363"/>
        <v>0</v>
      </c>
      <c r="V338" s="108">
        <f t="shared" si="363"/>
        <v>0</v>
      </c>
      <c r="W338" s="108">
        <f t="shared" si="363"/>
        <v>0</v>
      </c>
      <c r="X338" s="76"/>
      <c r="Y338" s="72"/>
      <c r="Z338" s="72"/>
      <c r="AA338" s="73"/>
      <c r="AB338" s="73"/>
      <c r="AC338" s="73"/>
      <c r="AD338" s="73"/>
      <c r="AE338" s="73"/>
      <c r="AF338" s="73"/>
      <c r="AG338" s="73" t="str">
        <f>VLOOKUP(A338, 'АСВ'!$A$2:$C$48, 2, False)</f>
        <v>#N/A</v>
      </c>
      <c r="AH338" s="73" t="str">
        <f>VLOOKUP(A338, 'АСВ'!$A$2:$C$48, 3, False)</f>
        <v>#N/A</v>
      </c>
      <c r="AI338" s="73" t="str">
        <f t="shared" si="5"/>
        <v>#N/A</v>
      </c>
    </row>
    <row r="339">
      <c r="A339" s="106" t="s">
        <v>270</v>
      </c>
      <c r="B339" s="107">
        <v>40843.0</v>
      </c>
      <c r="C339" s="106"/>
      <c r="D339" s="108"/>
      <c r="E339" s="109">
        <f t="shared" si="352"/>
        <v>0</v>
      </c>
      <c r="F339" s="108"/>
      <c r="G339" s="108"/>
      <c r="H339" s="108"/>
      <c r="I339" s="110">
        <f t="shared" si="361"/>
        <v>0</v>
      </c>
      <c r="J339" s="112">
        <f t="shared" si="354"/>
        <v>0</v>
      </c>
      <c r="K339" s="108"/>
      <c r="L339" s="108"/>
      <c r="M339" s="108"/>
      <c r="N339" s="108"/>
      <c r="O339" s="108"/>
      <c r="P339" s="108"/>
      <c r="Q339" s="108"/>
      <c r="R339" s="108">
        <f t="shared" ref="R339:W339" si="364">SUBSTITUTE((SUBSTITUTE(AA339, " ", "")), ",", ".")  * 1</f>
        <v>0</v>
      </c>
      <c r="S339" s="108">
        <f t="shared" si="364"/>
        <v>0</v>
      </c>
      <c r="T339" s="108">
        <f t="shared" si="364"/>
        <v>0</v>
      </c>
      <c r="U339" s="108">
        <f t="shared" si="364"/>
        <v>0</v>
      </c>
      <c r="V339" s="108">
        <f t="shared" si="364"/>
        <v>0</v>
      </c>
      <c r="W339" s="108">
        <f t="shared" si="364"/>
        <v>0</v>
      </c>
      <c r="X339" s="76"/>
      <c r="Y339" s="72"/>
      <c r="Z339" s="72"/>
      <c r="AA339" s="73"/>
      <c r="AB339" s="73"/>
      <c r="AC339" s="73"/>
      <c r="AD339" s="73"/>
      <c r="AE339" s="73"/>
      <c r="AF339" s="73"/>
      <c r="AG339" s="73" t="str">
        <f>VLOOKUP(A339, 'АСВ'!$A$2:$C$48, 2, False)</f>
        <v>#N/A</v>
      </c>
      <c r="AH339" s="73" t="str">
        <f>VLOOKUP(A339, 'АСВ'!$A$2:$C$48, 3, False)</f>
        <v>#N/A</v>
      </c>
      <c r="AI339" s="73" t="str">
        <f t="shared" si="5"/>
        <v>#N/A</v>
      </c>
    </row>
    <row r="340">
      <c r="A340" s="106" t="s">
        <v>270</v>
      </c>
      <c r="B340" s="107">
        <v>40834.0</v>
      </c>
      <c r="C340" s="106"/>
      <c r="D340" s="108"/>
      <c r="E340" s="109">
        <f t="shared" si="352"/>
        <v>0</v>
      </c>
      <c r="F340" s="108"/>
      <c r="G340" s="108"/>
      <c r="H340" s="108"/>
      <c r="I340" s="108"/>
      <c r="J340" s="112">
        <f t="shared" si="354"/>
        <v>0</v>
      </c>
      <c r="K340" s="108"/>
      <c r="L340" s="108"/>
      <c r="M340" s="108"/>
      <c r="N340" s="108"/>
      <c r="O340" s="108"/>
      <c r="P340" s="108"/>
      <c r="Q340" s="108"/>
      <c r="R340" s="108">
        <f t="shared" ref="R340:W340" si="365">SUBSTITUTE((SUBSTITUTE(AA340, " ", "")), ",", ".")  * 1</f>
        <v>0</v>
      </c>
      <c r="S340" s="108">
        <f t="shared" si="365"/>
        <v>0</v>
      </c>
      <c r="T340" s="108">
        <f t="shared" si="365"/>
        <v>0</v>
      </c>
      <c r="U340" s="108">
        <f t="shared" si="365"/>
        <v>0</v>
      </c>
      <c r="V340" s="108">
        <f t="shared" si="365"/>
        <v>0</v>
      </c>
      <c r="W340" s="108">
        <f t="shared" si="365"/>
        <v>0</v>
      </c>
      <c r="X340" s="76"/>
      <c r="Y340" s="72"/>
      <c r="Z340" s="72"/>
      <c r="AA340" s="73"/>
      <c r="AB340" s="73"/>
      <c r="AC340" s="73"/>
      <c r="AD340" s="73"/>
      <c r="AE340" s="73"/>
      <c r="AF340" s="73"/>
      <c r="AG340" s="73" t="str">
        <f>VLOOKUP(A340, 'АСВ'!$A$2:$C$48, 2, False)</f>
        <v>#N/A</v>
      </c>
      <c r="AH340" s="73" t="str">
        <f>VLOOKUP(A340, 'АСВ'!$A$2:$C$48, 3, False)</f>
        <v>#N/A</v>
      </c>
      <c r="AI340" s="73" t="str">
        <f t="shared" si="5"/>
        <v>#N/A</v>
      </c>
    </row>
    <row r="341">
      <c r="A341" s="106" t="s">
        <v>270</v>
      </c>
      <c r="B341" s="107">
        <v>40652.0</v>
      </c>
      <c r="C341" s="106"/>
      <c r="D341" s="108"/>
      <c r="E341" s="109">
        <f t="shared" si="352"/>
        <v>0</v>
      </c>
      <c r="F341" s="108"/>
      <c r="G341" s="108"/>
      <c r="H341" s="108"/>
      <c r="I341" s="108"/>
      <c r="J341" s="112">
        <f t="shared" si="354"/>
        <v>0</v>
      </c>
      <c r="K341" s="108"/>
      <c r="L341" s="108"/>
      <c r="M341" s="108"/>
      <c r="N341" s="108"/>
      <c r="O341" s="108"/>
      <c r="P341" s="108"/>
      <c r="Q341" s="108"/>
      <c r="R341" s="108">
        <f t="shared" ref="R341:W341" si="366">SUBSTITUTE((SUBSTITUTE(AA341, " ", "")), ",", ".")  * 1</f>
        <v>0</v>
      </c>
      <c r="S341" s="108">
        <f t="shared" si="366"/>
        <v>0</v>
      </c>
      <c r="T341" s="108">
        <f t="shared" si="366"/>
        <v>0</v>
      </c>
      <c r="U341" s="108">
        <f t="shared" si="366"/>
        <v>0</v>
      </c>
      <c r="V341" s="108">
        <f t="shared" si="366"/>
        <v>0</v>
      </c>
      <c r="W341" s="108">
        <f t="shared" si="366"/>
        <v>0</v>
      </c>
      <c r="X341" s="76"/>
      <c r="Y341" s="72"/>
      <c r="Z341" s="72"/>
      <c r="AA341" s="73"/>
      <c r="AB341" s="73"/>
      <c r="AC341" s="73"/>
      <c r="AD341" s="73"/>
      <c r="AE341" s="73"/>
      <c r="AF341" s="73"/>
      <c r="AG341" s="73" t="str">
        <f>VLOOKUP(A341, 'АСВ'!$A$2:$C$48, 2, False)</f>
        <v>#N/A</v>
      </c>
      <c r="AH341" s="73" t="str">
        <f>VLOOKUP(A341, 'АСВ'!$A$2:$C$48, 3, False)</f>
        <v>#N/A</v>
      </c>
      <c r="AI341" s="73" t="str">
        <f t="shared" si="5"/>
        <v>#N/A</v>
      </c>
    </row>
    <row r="342">
      <c r="A342" s="106" t="s">
        <v>271</v>
      </c>
      <c r="B342" s="107">
        <v>40204.0</v>
      </c>
      <c r="C342" s="106"/>
      <c r="D342" s="108"/>
      <c r="E342" s="109">
        <f t="shared" si="352"/>
        <v>0</v>
      </c>
      <c r="F342" s="108"/>
      <c r="G342" s="108"/>
      <c r="H342" s="108"/>
      <c r="I342" s="108"/>
      <c r="J342" s="112">
        <f t="shared" si="354"/>
        <v>0</v>
      </c>
      <c r="K342" s="108"/>
      <c r="L342" s="108"/>
      <c r="M342" s="108"/>
      <c r="N342" s="108"/>
      <c r="O342" s="108"/>
      <c r="P342" s="108"/>
      <c r="Q342" s="108"/>
      <c r="R342" s="108">
        <f t="shared" ref="R342:W342" si="367">SUBSTITUTE((SUBSTITUTE(AA342, " ", "")), ",", ".")  * 1</f>
        <v>0</v>
      </c>
      <c r="S342" s="108">
        <f t="shared" si="367"/>
        <v>0</v>
      </c>
      <c r="T342" s="108">
        <f t="shared" si="367"/>
        <v>0</v>
      </c>
      <c r="U342" s="108">
        <f t="shared" si="367"/>
        <v>0</v>
      </c>
      <c r="V342" s="108">
        <f t="shared" si="367"/>
        <v>0</v>
      </c>
      <c r="W342" s="108">
        <f t="shared" si="367"/>
        <v>0</v>
      </c>
      <c r="X342" s="76"/>
      <c r="Y342" s="72"/>
      <c r="Z342" s="72"/>
      <c r="AA342" s="73"/>
      <c r="AB342" s="73"/>
      <c r="AC342" s="73"/>
      <c r="AD342" s="73"/>
      <c r="AE342" s="73"/>
      <c r="AF342" s="73"/>
      <c r="AG342" s="74">
        <f>VLOOKUP(A342, 'АСВ'!$A$2:$C$48, 2, False)</f>
        <v>42496</v>
      </c>
      <c r="AH342" s="74">
        <f>VLOOKUP(A342, 'АСВ'!$A$2:$C$48, 3, False)</f>
        <v>44012</v>
      </c>
      <c r="AI342" s="73">
        <f t="shared" si="5"/>
        <v>0</v>
      </c>
    </row>
    <row r="343">
      <c r="A343" s="106" t="s">
        <v>271</v>
      </c>
      <c r="B343" s="107">
        <v>39768.0</v>
      </c>
      <c r="C343" s="106"/>
      <c r="D343" s="108"/>
      <c r="E343" s="109">
        <f t="shared" si="352"/>
        <v>0</v>
      </c>
      <c r="F343" s="108"/>
      <c r="G343" s="108"/>
      <c r="H343" s="108"/>
      <c r="I343" s="108"/>
      <c r="J343" s="112">
        <f t="shared" si="354"/>
        <v>0</v>
      </c>
      <c r="K343" s="108"/>
      <c r="L343" s="108"/>
      <c r="M343" s="108"/>
      <c r="N343" s="108"/>
      <c r="O343" s="108"/>
      <c r="P343" s="108"/>
      <c r="Q343" s="108"/>
      <c r="R343" s="108">
        <f t="shared" ref="R343:W343" si="368">SUBSTITUTE((SUBSTITUTE(AA343, " ", "")), ",", ".")  * 1</f>
        <v>0</v>
      </c>
      <c r="S343" s="108">
        <f t="shared" si="368"/>
        <v>0</v>
      </c>
      <c r="T343" s="108">
        <f t="shared" si="368"/>
        <v>0</v>
      </c>
      <c r="U343" s="108">
        <f t="shared" si="368"/>
        <v>0</v>
      </c>
      <c r="V343" s="108">
        <f t="shared" si="368"/>
        <v>0</v>
      </c>
      <c r="W343" s="108">
        <f t="shared" si="368"/>
        <v>0</v>
      </c>
      <c r="X343" s="76"/>
      <c r="Y343" s="72"/>
      <c r="Z343" s="72"/>
      <c r="AA343" s="73"/>
      <c r="AB343" s="73"/>
      <c r="AC343" s="73"/>
      <c r="AD343" s="73"/>
      <c r="AE343" s="73"/>
      <c r="AF343" s="73"/>
      <c r="AG343" s="74">
        <f>VLOOKUP(A343, 'АСВ'!$A$2:$C$48, 2, False)</f>
        <v>42496</v>
      </c>
      <c r="AH343" s="74">
        <f>VLOOKUP(A343, 'АСВ'!$A$2:$C$48, 3, False)</f>
        <v>44012</v>
      </c>
      <c r="AI343" s="73">
        <f t="shared" si="5"/>
        <v>0</v>
      </c>
    </row>
    <row r="344">
      <c r="A344" s="106" t="s">
        <v>272</v>
      </c>
      <c r="B344" s="107">
        <v>40204.0</v>
      </c>
      <c r="C344" s="106"/>
      <c r="D344" s="108"/>
      <c r="E344" s="109">
        <f t="shared" si="352"/>
        <v>0</v>
      </c>
      <c r="F344" s="108"/>
      <c r="G344" s="108"/>
      <c r="H344" s="108"/>
      <c r="I344" s="108"/>
      <c r="J344" s="112">
        <f t="shared" si="354"/>
        <v>0</v>
      </c>
      <c r="K344" s="108"/>
      <c r="L344" s="108"/>
      <c r="M344" s="108"/>
      <c r="N344" s="108"/>
      <c r="O344" s="108"/>
      <c r="P344" s="108"/>
      <c r="Q344" s="108"/>
      <c r="R344" s="108">
        <f t="shared" ref="R344:W344" si="369">SUBSTITUTE((SUBSTITUTE(AA344, " ", "")), ",", ".")  * 1</f>
        <v>0</v>
      </c>
      <c r="S344" s="108">
        <f t="shared" si="369"/>
        <v>0</v>
      </c>
      <c r="T344" s="108">
        <f t="shared" si="369"/>
        <v>0</v>
      </c>
      <c r="U344" s="108">
        <f t="shared" si="369"/>
        <v>0</v>
      </c>
      <c r="V344" s="108">
        <f t="shared" si="369"/>
        <v>0</v>
      </c>
      <c r="W344" s="108">
        <f t="shared" si="369"/>
        <v>0</v>
      </c>
      <c r="X344" s="76"/>
      <c r="Y344" s="72"/>
      <c r="Z344" s="72"/>
      <c r="AA344" s="73"/>
      <c r="AB344" s="73"/>
      <c r="AC344" s="73"/>
      <c r="AD344" s="73"/>
      <c r="AE344" s="73"/>
      <c r="AF344" s="73"/>
      <c r="AG344" s="73" t="str">
        <f>VLOOKUP(A344, 'АСВ'!$A$2:$C$48, 2, False)</f>
        <v>#N/A</v>
      </c>
      <c r="AH344" s="73" t="str">
        <f>VLOOKUP(A344, 'АСВ'!$A$2:$C$48, 3, False)</f>
        <v>#N/A</v>
      </c>
      <c r="AI344" s="73" t="str">
        <f t="shared" si="5"/>
        <v>#N/A</v>
      </c>
    </row>
    <row r="345">
      <c r="A345" s="106" t="s">
        <v>272</v>
      </c>
      <c r="B345" s="107">
        <v>39768.0</v>
      </c>
      <c r="C345" s="106"/>
      <c r="D345" s="108"/>
      <c r="E345" s="109">
        <f t="shared" si="352"/>
        <v>0</v>
      </c>
      <c r="F345" s="108"/>
      <c r="G345" s="108"/>
      <c r="H345" s="108"/>
      <c r="I345" s="108"/>
      <c r="J345" s="112">
        <f t="shared" si="354"/>
        <v>0</v>
      </c>
      <c r="K345" s="108"/>
      <c r="L345" s="108"/>
      <c r="M345" s="108"/>
      <c r="N345" s="108"/>
      <c r="O345" s="108"/>
      <c r="P345" s="108"/>
      <c r="Q345" s="108"/>
      <c r="R345" s="108">
        <f t="shared" ref="R345:W345" si="370">SUBSTITUTE((SUBSTITUTE(AA345, " ", "")), ",", ".")  * 1</f>
        <v>0</v>
      </c>
      <c r="S345" s="108">
        <f t="shared" si="370"/>
        <v>0</v>
      </c>
      <c r="T345" s="108">
        <f t="shared" si="370"/>
        <v>0</v>
      </c>
      <c r="U345" s="108">
        <f t="shared" si="370"/>
        <v>0</v>
      </c>
      <c r="V345" s="108">
        <f t="shared" si="370"/>
        <v>0</v>
      </c>
      <c r="W345" s="108">
        <f t="shared" si="370"/>
        <v>0</v>
      </c>
      <c r="X345" s="76"/>
      <c r="Y345" s="72"/>
      <c r="Z345" s="72"/>
      <c r="AA345" s="73"/>
      <c r="AB345" s="73"/>
      <c r="AC345" s="73"/>
      <c r="AD345" s="73"/>
      <c r="AE345" s="73"/>
      <c r="AF345" s="73"/>
      <c r="AG345" s="73" t="str">
        <f>VLOOKUP(A345, 'АСВ'!$A$2:$C$48, 2, False)</f>
        <v>#N/A</v>
      </c>
      <c r="AH345" s="73" t="str">
        <f>VLOOKUP(A345, 'АСВ'!$A$2:$C$48, 3, False)</f>
        <v>#N/A</v>
      </c>
      <c r="AI345" s="73" t="str">
        <f t="shared" si="5"/>
        <v>#N/A</v>
      </c>
    </row>
    <row r="346">
      <c r="A346" s="106" t="s">
        <v>273</v>
      </c>
      <c r="B346" s="107">
        <v>42124.0</v>
      </c>
      <c r="C346" s="106"/>
      <c r="D346" s="108"/>
      <c r="E346" s="109">
        <f t="shared" si="352"/>
        <v>0</v>
      </c>
      <c r="F346" s="108"/>
      <c r="G346" s="108"/>
      <c r="H346" s="108"/>
      <c r="I346" s="108"/>
      <c r="J346" s="112">
        <f t="shared" si="354"/>
        <v>0</v>
      </c>
      <c r="K346" s="108"/>
      <c r="L346" s="108"/>
      <c r="M346" s="108"/>
      <c r="N346" s="108"/>
      <c r="O346" s="108"/>
      <c r="P346" s="108"/>
      <c r="Q346" s="108"/>
      <c r="R346" s="108">
        <f t="shared" ref="R346:W346" si="371">SUBSTITUTE((SUBSTITUTE(AA346, " ", "")), ",", ".")  * 1</f>
        <v>0</v>
      </c>
      <c r="S346" s="108">
        <f t="shared" si="371"/>
        <v>0</v>
      </c>
      <c r="T346" s="108">
        <f t="shared" si="371"/>
        <v>0</v>
      </c>
      <c r="U346" s="108">
        <f t="shared" si="371"/>
        <v>0</v>
      </c>
      <c r="V346" s="108">
        <f t="shared" si="371"/>
        <v>0</v>
      </c>
      <c r="W346" s="108">
        <f t="shared" si="371"/>
        <v>0</v>
      </c>
      <c r="X346" s="76"/>
      <c r="Y346" s="72"/>
      <c r="Z346" s="72"/>
      <c r="AA346" s="73"/>
      <c r="AB346" s="73"/>
      <c r="AC346" s="73"/>
      <c r="AD346" s="73"/>
      <c r="AE346" s="73"/>
      <c r="AF346" s="73"/>
      <c r="AG346" s="73" t="str">
        <f>VLOOKUP(A346, 'АСВ'!$A$2:$C$48, 2, False)</f>
        <v>#N/A</v>
      </c>
      <c r="AH346" s="73" t="str">
        <f>VLOOKUP(A346, 'АСВ'!$A$2:$C$48, 3, False)</f>
        <v>#N/A</v>
      </c>
      <c r="AI346" s="73" t="str">
        <f t="shared" si="5"/>
        <v>#N/A</v>
      </c>
    </row>
    <row r="347">
      <c r="A347" s="106" t="s">
        <v>273</v>
      </c>
      <c r="B347" s="107">
        <v>42124.0</v>
      </c>
      <c r="C347" s="106"/>
      <c r="D347" s="108"/>
      <c r="E347" s="109">
        <f t="shared" si="352"/>
        <v>0</v>
      </c>
      <c r="F347" s="108"/>
      <c r="G347" s="108"/>
      <c r="H347" s="108"/>
      <c r="I347" s="108"/>
      <c r="J347" s="112">
        <f t="shared" si="354"/>
        <v>0</v>
      </c>
      <c r="K347" s="108"/>
      <c r="L347" s="108"/>
      <c r="M347" s="108"/>
      <c r="N347" s="108"/>
      <c r="O347" s="108"/>
      <c r="P347" s="108"/>
      <c r="Q347" s="108"/>
      <c r="R347" s="108">
        <f t="shared" ref="R347:W347" si="372">SUBSTITUTE((SUBSTITUTE(AA347, " ", "")), ",", ".")  * 1</f>
        <v>0</v>
      </c>
      <c r="S347" s="108">
        <f t="shared" si="372"/>
        <v>0</v>
      </c>
      <c r="T347" s="108">
        <f t="shared" si="372"/>
        <v>0</v>
      </c>
      <c r="U347" s="108">
        <f t="shared" si="372"/>
        <v>0</v>
      </c>
      <c r="V347" s="108">
        <f t="shared" si="372"/>
        <v>0</v>
      </c>
      <c r="W347" s="108">
        <f t="shared" si="372"/>
        <v>0</v>
      </c>
      <c r="X347" s="76"/>
      <c r="Y347" s="72"/>
      <c r="Z347" s="72"/>
      <c r="AA347" s="73"/>
      <c r="AB347" s="73"/>
      <c r="AC347" s="73"/>
      <c r="AD347" s="73"/>
      <c r="AE347" s="73"/>
      <c r="AF347" s="73"/>
      <c r="AG347" s="73" t="str">
        <f>VLOOKUP(A347, 'АСВ'!$A$2:$C$48, 2, False)</f>
        <v>#N/A</v>
      </c>
      <c r="AH347" s="73" t="str">
        <f>VLOOKUP(A347, 'АСВ'!$A$2:$C$48, 3, False)</f>
        <v>#N/A</v>
      </c>
      <c r="AI347" s="73" t="str">
        <f t="shared" si="5"/>
        <v>#N/A</v>
      </c>
    </row>
    <row r="348">
      <c r="A348" s="106" t="s">
        <v>273</v>
      </c>
      <c r="B348" s="107">
        <v>41789.0</v>
      </c>
      <c r="C348" s="106"/>
      <c r="D348" s="108"/>
      <c r="E348" s="109">
        <f t="shared" si="352"/>
        <v>0</v>
      </c>
      <c r="F348" s="108"/>
      <c r="G348" s="108"/>
      <c r="H348" s="108"/>
      <c r="I348" s="108"/>
      <c r="J348" s="112">
        <f t="shared" si="354"/>
        <v>0</v>
      </c>
      <c r="K348" s="108"/>
      <c r="L348" s="108"/>
      <c r="M348" s="108"/>
      <c r="N348" s="108"/>
      <c r="O348" s="108"/>
      <c r="P348" s="108"/>
      <c r="Q348" s="108"/>
      <c r="R348" s="108">
        <f t="shared" ref="R348:W348" si="373">SUBSTITUTE((SUBSTITUTE(AA348, " ", "")), ",", ".")  * 1</f>
        <v>0</v>
      </c>
      <c r="S348" s="108">
        <f t="shared" si="373"/>
        <v>0</v>
      </c>
      <c r="T348" s="108">
        <f t="shared" si="373"/>
        <v>0</v>
      </c>
      <c r="U348" s="108">
        <f t="shared" si="373"/>
        <v>0</v>
      </c>
      <c r="V348" s="108">
        <f t="shared" si="373"/>
        <v>0</v>
      </c>
      <c r="W348" s="108">
        <f t="shared" si="373"/>
        <v>0</v>
      </c>
      <c r="X348" s="76"/>
      <c r="Y348" s="72"/>
      <c r="Z348" s="72"/>
      <c r="AA348" s="73"/>
      <c r="AB348" s="73"/>
      <c r="AC348" s="73"/>
      <c r="AD348" s="73"/>
      <c r="AE348" s="73"/>
      <c r="AF348" s="73"/>
      <c r="AG348" s="73" t="str">
        <f>VLOOKUP(A348, 'АСВ'!$A$2:$C$48, 2, False)</f>
        <v>#N/A</v>
      </c>
      <c r="AH348" s="73" t="str">
        <f>VLOOKUP(A348, 'АСВ'!$A$2:$C$48, 3, False)</f>
        <v>#N/A</v>
      </c>
      <c r="AI348" s="73" t="str">
        <f t="shared" si="5"/>
        <v>#N/A</v>
      </c>
    </row>
    <row r="349">
      <c r="A349" s="106" t="s">
        <v>273</v>
      </c>
      <c r="B349" s="107">
        <v>41305.0</v>
      </c>
      <c r="C349" s="106"/>
      <c r="D349" s="108"/>
      <c r="E349" s="109">
        <f t="shared" si="352"/>
        <v>0</v>
      </c>
      <c r="F349" s="108"/>
      <c r="G349" s="108"/>
      <c r="H349" s="108"/>
      <c r="I349" s="108"/>
      <c r="J349" s="112">
        <f t="shared" si="354"/>
        <v>0</v>
      </c>
      <c r="K349" s="108"/>
      <c r="L349" s="108"/>
      <c r="M349" s="108"/>
      <c r="N349" s="108"/>
      <c r="O349" s="108"/>
      <c r="P349" s="108"/>
      <c r="Q349" s="108"/>
      <c r="R349" s="108">
        <f t="shared" ref="R349:W349" si="374">SUBSTITUTE((SUBSTITUTE(AA349, " ", "")), ",", ".")  * 1</f>
        <v>0</v>
      </c>
      <c r="S349" s="108">
        <f t="shared" si="374"/>
        <v>0</v>
      </c>
      <c r="T349" s="108">
        <f t="shared" si="374"/>
        <v>0</v>
      </c>
      <c r="U349" s="108">
        <f t="shared" si="374"/>
        <v>0</v>
      </c>
      <c r="V349" s="108">
        <f t="shared" si="374"/>
        <v>0</v>
      </c>
      <c r="W349" s="108">
        <f t="shared" si="374"/>
        <v>0</v>
      </c>
      <c r="X349" s="76"/>
      <c r="Y349" s="72"/>
      <c r="Z349" s="72"/>
      <c r="AA349" s="73"/>
      <c r="AB349" s="73"/>
      <c r="AC349" s="73"/>
      <c r="AD349" s="73"/>
      <c r="AE349" s="73"/>
      <c r="AF349" s="73"/>
      <c r="AG349" s="73" t="str">
        <f>VLOOKUP(A349, 'АСВ'!$A$2:$C$48, 2, False)</f>
        <v>#N/A</v>
      </c>
      <c r="AH349" s="73" t="str">
        <f>VLOOKUP(A349, 'АСВ'!$A$2:$C$48, 3, False)</f>
        <v>#N/A</v>
      </c>
      <c r="AI349" s="73" t="str">
        <f t="shared" si="5"/>
        <v>#N/A</v>
      </c>
    </row>
    <row r="350">
      <c r="A350" s="106" t="s">
        <v>273</v>
      </c>
      <c r="B350" s="107">
        <v>40903.0</v>
      </c>
      <c r="C350" s="106"/>
      <c r="D350" s="108"/>
      <c r="E350" s="109">
        <f t="shared" si="352"/>
        <v>0</v>
      </c>
      <c r="F350" s="108"/>
      <c r="G350" s="108"/>
      <c r="H350" s="108"/>
      <c r="I350" s="108"/>
      <c r="J350" s="112">
        <f t="shared" si="354"/>
        <v>0</v>
      </c>
      <c r="K350" s="108"/>
      <c r="L350" s="108"/>
      <c r="M350" s="108"/>
      <c r="N350" s="108"/>
      <c r="O350" s="108"/>
      <c r="P350" s="108"/>
      <c r="Q350" s="108"/>
      <c r="R350" s="108">
        <f t="shared" ref="R350:W350" si="375">SUBSTITUTE((SUBSTITUTE(AA350, " ", "")), ",", ".")  * 1</f>
        <v>0</v>
      </c>
      <c r="S350" s="108">
        <f t="shared" si="375"/>
        <v>0</v>
      </c>
      <c r="T350" s="108">
        <f t="shared" si="375"/>
        <v>0</v>
      </c>
      <c r="U350" s="108">
        <f t="shared" si="375"/>
        <v>0</v>
      </c>
      <c r="V350" s="108">
        <f t="shared" si="375"/>
        <v>0</v>
      </c>
      <c r="W350" s="108">
        <f t="shared" si="375"/>
        <v>0</v>
      </c>
      <c r="X350" s="76"/>
      <c r="Y350" s="72"/>
      <c r="Z350" s="72"/>
      <c r="AA350" s="73"/>
      <c r="AB350" s="73"/>
      <c r="AC350" s="73"/>
      <c r="AD350" s="73"/>
      <c r="AE350" s="73"/>
      <c r="AF350" s="73"/>
      <c r="AG350" s="73" t="str">
        <f>VLOOKUP(A350, 'АСВ'!$A$2:$C$48, 2, False)</f>
        <v>#N/A</v>
      </c>
      <c r="AH350" s="73" t="str">
        <f>VLOOKUP(A350, 'АСВ'!$A$2:$C$48, 3, False)</f>
        <v>#N/A</v>
      </c>
      <c r="AI350" s="73" t="str">
        <f t="shared" si="5"/>
        <v>#N/A</v>
      </c>
    </row>
    <row r="351">
      <c r="A351" s="106" t="s">
        <v>274</v>
      </c>
      <c r="B351" s="107">
        <v>40042.0</v>
      </c>
      <c r="C351" s="106"/>
      <c r="D351" s="108"/>
      <c r="E351" s="109">
        <f t="shared" si="352"/>
        <v>0</v>
      </c>
      <c r="F351" s="108"/>
      <c r="G351" s="108"/>
      <c r="H351" s="108"/>
      <c r="I351" s="108"/>
      <c r="J351" s="112">
        <f t="shared" si="354"/>
        <v>0</v>
      </c>
      <c r="K351" s="108"/>
      <c r="L351" s="108"/>
      <c r="M351" s="108"/>
      <c r="N351" s="108"/>
      <c r="O351" s="108"/>
      <c r="P351" s="108"/>
      <c r="Q351" s="108"/>
      <c r="R351" s="108">
        <f t="shared" ref="R351:W351" si="376">SUBSTITUTE((SUBSTITUTE(AA351, " ", "")), ",", ".")  * 1</f>
        <v>0</v>
      </c>
      <c r="S351" s="108">
        <f t="shared" si="376"/>
        <v>0</v>
      </c>
      <c r="T351" s="108">
        <f t="shared" si="376"/>
        <v>0</v>
      </c>
      <c r="U351" s="108">
        <f t="shared" si="376"/>
        <v>0</v>
      </c>
      <c r="V351" s="108">
        <f t="shared" si="376"/>
        <v>0</v>
      </c>
      <c r="W351" s="108">
        <f t="shared" si="376"/>
        <v>0</v>
      </c>
      <c r="X351" s="76"/>
      <c r="Y351" s="72"/>
      <c r="Z351" s="72"/>
      <c r="AA351" s="73"/>
      <c r="AB351" s="73"/>
      <c r="AC351" s="73"/>
      <c r="AD351" s="73"/>
      <c r="AE351" s="73"/>
      <c r="AF351" s="73"/>
      <c r="AG351" s="73" t="str">
        <f>VLOOKUP(A351, 'АСВ'!$A$2:$C$48, 2, False)</f>
        <v>#N/A</v>
      </c>
      <c r="AH351" s="73" t="str">
        <f>VLOOKUP(A351, 'АСВ'!$A$2:$C$48, 3, False)</f>
        <v>#N/A</v>
      </c>
      <c r="AI351" s="73" t="str">
        <f t="shared" si="5"/>
        <v>#N/A</v>
      </c>
    </row>
    <row r="352">
      <c r="A352" s="106" t="s">
        <v>274</v>
      </c>
      <c r="B352" s="107">
        <v>39768.0</v>
      </c>
      <c r="C352" s="106"/>
      <c r="D352" s="108"/>
      <c r="E352" s="109">
        <f t="shared" si="352"/>
        <v>0</v>
      </c>
      <c r="F352" s="108"/>
      <c r="G352" s="108"/>
      <c r="H352" s="108"/>
      <c r="I352" s="108"/>
      <c r="J352" s="112">
        <f t="shared" si="354"/>
        <v>0</v>
      </c>
      <c r="K352" s="108"/>
      <c r="L352" s="108"/>
      <c r="M352" s="108"/>
      <c r="N352" s="108"/>
      <c r="O352" s="108"/>
      <c r="P352" s="108"/>
      <c r="Q352" s="108"/>
      <c r="R352" s="108">
        <f t="shared" ref="R352:W352" si="377">SUBSTITUTE((SUBSTITUTE(AA352, " ", "")), ",", ".")  * 1</f>
        <v>0</v>
      </c>
      <c r="S352" s="108">
        <f t="shared" si="377"/>
        <v>0</v>
      </c>
      <c r="T352" s="108">
        <f t="shared" si="377"/>
        <v>0</v>
      </c>
      <c r="U352" s="108">
        <f t="shared" si="377"/>
        <v>0</v>
      </c>
      <c r="V352" s="108">
        <f t="shared" si="377"/>
        <v>0</v>
      </c>
      <c r="W352" s="108">
        <f t="shared" si="377"/>
        <v>0</v>
      </c>
      <c r="X352" s="76"/>
      <c r="Y352" s="72"/>
      <c r="Z352" s="72"/>
      <c r="AA352" s="73"/>
      <c r="AB352" s="73"/>
      <c r="AC352" s="73"/>
      <c r="AD352" s="73"/>
      <c r="AE352" s="73"/>
      <c r="AF352" s="73"/>
      <c r="AG352" s="73" t="str">
        <f>VLOOKUP(A352, 'АСВ'!$A$2:$C$48, 2, False)</f>
        <v>#N/A</v>
      </c>
      <c r="AH352" s="73" t="str">
        <f>VLOOKUP(A352, 'АСВ'!$A$2:$C$48, 3, False)</f>
        <v>#N/A</v>
      </c>
      <c r="AI352" s="73" t="str">
        <f t="shared" si="5"/>
        <v>#N/A</v>
      </c>
    </row>
    <row r="353">
      <c r="A353" s="106" t="s">
        <v>275</v>
      </c>
      <c r="B353" s="107">
        <v>40767.0</v>
      </c>
      <c r="C353" s="106"/>
      <c r="D353" s="108"/>
      <c r="E353" s="109">
        <f t="shared" si="352"/>
        <v>0</v>
      </c>
      <c r="F353" s="108"/>
      <c r="G353" s="108"/>
      <c r="H353" s="108"/>
      <c r="I353" s="108"/>
      <c r="J353" s="112">
        <f t="shared" si="354"/>
        <v>0</v>
      </c>
      <c r="K353" s="108"/>
      <c r="L353" s="108"/>
      <c r="M353" s="108"/>
      <c r="N353" s="108"/>
      <c r="O353" s="108"/>
      <c r="P353" s="108"/>
      <c r="Q353" s="108"/>
      <c r="R353" s="108">
        <f t="shared" ref="R353:W353" si="378">SUBSTITUTE((SUBSTITUTE(AA353, " ", "")), ",", ".")  * 1</f>
        <v>0</v>
      </c>
      <c r="S353" s="108">
        <f t="shared" si="378"/>
        <v>0</v>
      </c>
      <c r="T353" s="108">
        <f t="shared" si="378"/>
        <v>0</v>
      </c>
      <c r="U353" s="108">
        <f t="shared" si="378"/>
        <v>0</v>
      </c>
      <c r="V353" s="108">
        <f t="shared" si="378"/>
        <v>0</v>
      </c>
      <c r="W353" s="108">
        <f t="shared" si="378"/>
        <v>0</v>
      </c>
      <c r="X353" s="76"/>
      <c r="Y353" s="72"/>
      <c r="Z353" s="72"/>
      <c r="AA353" s="73"/>
      <c r="AB353" s="73"/>
      <c r="AC353" s="73"/>
      <c r="AD353" s="73"/>
      <c r="AE353" s="73"/>
      <c r="AF353" s="73"/>
      <c r="AG353" s="73" t="str">
        <f>VLOOKUP(A353, 'АСВ'!$A$2:$C$48, 2, False)</f>
        <v>#N/A</v>
      </c>
      <c r="AH353" s="73" t="str">
        <f>VLOOKUP(A353, 'АСВ'!$A$2:$C$48, 3, False)</f>
        <v>#N/A</v>
      </c>
      <c r="AI353" s="73" t="str">
        <f t="shared" si="5"/>
        <v>#N/A</v>
      </c>
    </row>
    <row r="354">
      <c r="A354" s="106" t="s">
        <v>275</v>
      </c>
      <c r="B354" s="107">
        <v>40282.0</v>
      </c>
      <c r="C354" s="106"/>
      <c r="D354" s="108"/>
      <c r="E354" s="109">
        <f t="shared" si="352"/>
        <v>0</v>
      </c>
      <c r="F354" s="108"/>
      <c r="G354" s="108"/>
      <c r="H354" s="108"/>
      <c r="I354" s="108"/>
      <c r="J354" s="112">
        <f t="shared" si="354"/>
        <v>0</v>
      </c>
      <c r="K354" s="108"/>
      <c r="L354" s="108"/>
      <c r="M354" s="108"/>
      <c r="N354" s="108"/>
      <c r="O354" s="108"/>
      <c r="P354" s="108"/>
      <c r="Q354" s="108"/>
      <c r="R354" s="108">
        <f t="shared" ref="R354:W354" si="379">SUBSTITUTE((SUBSTITUTE(AA354, " ", "")), ",", ".")  * 1</f>
        <v>0</v>
      </c>
      <c r="S354" s="108">
        <f t="shared" si="379"/>
        <v>0</v>
      </c>
      <c r="T354" s="108">
        <f t="shared" si="379"/>
        <v>0</v>
      </c>
      <c r="U354" s="108">
        <f t="shared" si="379"/>
        <v>0</v>
      </c>
      <c r="V354" s="108">
        <f t="shared" si="379"/>
        <v>0</v>
      </c>
      <c r="W354" s="108">
        <f t="shared" si="379"/>
        <v>0</v>
      </c>
      <c r="X354" s="76"/>
      <c r="Y354" s="72"/>
      <c r="Z354" s="72"/>
      <c r="AA354" s="73"/>
      <c r="AB354" s="73"/>
      <c r="AC354" s="73"/>
      <c r="AD354" s="73"/>
      <c r="AE354" s="73"/>
      <c r="AF354" s="73"/>
      <c r="AG354" s="73" t="str">
        <f>VLOOKUP(A354, 'АСВ'!$A$2:$C$48, 2, False)</f>
        <v>#N/A</v>
      </c>
      <c r="AH354" s="73" t="str">
        <f>VLOOKUP(A354, 'АСВ'!$A$2:$C$48, 3, False)</f>
        <v>#N/A</v>
      </c>
      <c r="AI354" s="73" t="str">
        <f t="shared" si="5"/>
        <v>#N/A</v>
      </c>
    </row>
    <row r="355">
      <c r="A355" s="106" t="s">
        <v>275</v>
      </c>
      <c r="B355" s="107">
        <v>39768.0</v>
      </c>
      <c r="C355" s="106"/>
      <c r="D355" s="108"/>
      <c r="E355" s="109">
        <f t="shared" si="352"/>
        <v>0</v>
      </c>
      <c r="F355" s="108"/>
      <c r="G355" s="108"/>
      <c r="H355" s="108"/>
      <c r="I355" s="108"/>
      <c r="J355" s="112">
        <f t="shared" si="354"/>
        <v>0</v>
      </c>
      <c r="K355" s="108"/>
      <c r="L355" s="108"/>
      <c r="M355" s="108"/>
      <c r="N355" s="108"/>
      <c r="O355" s="108"/>
      <c r="P355" s="108"/>
      <c r="Q355" s="108"/>
      <c r="R355" s="108">
        <f t="shared" ref="R355:W355" si="380">SUBSTITUTE((SUBSTITUTE(AA355, " ", "")), ",", ".")  * 1</f>
        <v>0</v>
      </c>
      <c r="S355" s="108">
        <f t="shared" si="380"/>
        <v>0</v>
      </c>
      <c r="T355" s="108">
        <f t="shared" si="380"/>
        <v>0</v>
      </c>
      <c r="U355" s="108">
        <f t="shared" si="380"/>
        <v>0</v>
      </c>
      <c r="V355" s="108">
        <f t="shared" si="380"/>
        <v>0</v>
      </c>
      <c r="W355" s="108">
        <f t="shared" si="380"/>
        <v>0</v>
      </c>
      <c r="X355" s="76"/>
      <c r="Y355" s="72"/>
      <c r="Z355" s="72"/>
      <c r="AA355" s="73"/>
      <c r="AB355" s="73"/>
      <c r="AC355" s="73"/>
      <c r="AD355" s="73"/>
      <c r="AE355" s="73"/>
      <c r="AF355" s="73"/>
      <c r="AG355" s="73" t="str">
        <f>VLOOKUP(A355, 'АСВ'!$A$2:$C$48, 2, False)</f>
        <v>#N/A</v>
      </c>
      <c r="AH355" s="73" t="str">
        <f>VLOOKUP(A355, 'АСВ'!$A$2:$C$48, 3, False)</f>
        <v>#N/A</v>
      </c>
      <c r="AI355" s="73" t="str">
        <f t="shared" si="5"/>
        <v>#N/A</v>
      </c>
    </row>
    <row r="356">
      <c r="A356" s="106" t="s">
        <v>276</v>
      </c>
      <c r="B356" s="107">
        <v>40329.0</v>
      </c>
      <c r="C356" s="106"/>
      <c r="D356" s="108"/>
      <c r="E356" s="109">
        <f t="shared" si="352"/>
        <v>0</v>
      </c>
      <c r="F356" s="108"/>
      <c r="G356" s="108"/>
      <c r="H356" s="108"/>
      <c r="I356" s="108"/>
      <c r="J356" s="112">
        <f t="shared" si="354"/>
        <v>0</v>
      </c>
      <c r="K356" s="108"/>
      <c r="L356" s="108"/>
      <c r="M356" s="108"/>
      <c r="N356" s="108"/>
      <c r="O356" s="108"/>
      <c r="P356" s="108"/>
      <c r="Q356" s="108"/>
      <c r="R356" s="108">
        <f t="shared" ref="R356:W356" si="381">SUBSTITUTE((SUBSTITUTE(AA356, " ", "")), ",", ".")  * 1</f>
        <v>0</v>
      </c>
      <c r="S356" s="108">
        <f t="shared" si="381"/>
        <v>0</v>
      </c>
      <c r="T356" s="108">
        <f t="shared" si="381"/>
        <v>0</v>
      </c>
      <c r="U356" s="108">
        <f t="shared" si="381"/>
        <v>0</v>
      </c>
      <c r="V356" s="108">
        <f t="shared" si="381"/>
        <v>0</v>
      </c>
      <c r="W356" s="108">
        <f t="shared" si="381"/>
        <v>0</v>
      </c>
      <c r="X356" s="76"/>
      <c r="Y356" s="72"/>
      <c r="Z356" s="72"/>
      <c r="AA356" s="73"/>
      <c r="AB356" s="73"/>
      <c r="AC356" s="73"/>
      <c r="AD356" s="73"/>
      <c r="AE356" s="73"/>
      <c r="AF356" s="73"/>
      <c r="AG356" s="74">
        <f>VLOOKUP(A356, 'АСВ'!$A$2:$C$48, 2, False)</f>
        <v>42412</v>
      </c>
      <c r="AH356" s="74">
        <f>VLOOKUP(A356, 'АСВ'!$A$2:$C$48, 3, False)</f>
        <v>43929</v>
      </c>
      <c r="AI356" s="73">
        <f t="shared" si="5"/>
        <v>0</v>
      </c>
    </row>
    <row r="357">
      <c r="A357" s="106" t="s">
        <v>276</v>
      </c>
      <c r="B357" s="107">
        <v>39768.0</v>
      </c>
      <c r="C357" s="106"/>
      <c r="D357" s="108"/>
      <c r="E357" s="109">
        <f t="shared" si="352"/>
        <v>0</v>
      </c>
      <c r="F357" s="108"/>
      <c r="G357" s="108"/>
      <c r="H357" s="108"/>
      <c r="I357" s="108"/>
      <c r="J357" s="112">
        <f t="shared" si="354"/>
        <v>0</v>
      </c>
      <c r="K357" s="108"/>
      <c r="L357" s="108"/>
      <c r="M357" s="108"/>
      <c r="N357" s="108"/>
      <c r="O357" s="108"/>
      <c r="P357" s="108"/>
      <c r="Q357" s="108"/>
      <c r="R357" s="108">
        <f t="shared" ref="R357:W357" si="382">SUBSTITUTE((SUBSTITUTE(AA357, " ", "")), ",", ".")  * 1</f>
        <v>0</v>
      </c>
      <c r="S357" s="108">
        <f t="shared" si="382"/>
        <v>0</v>
      </c>
      <c r="T357" s="108">
        <f t="shared" si="382"/>
        <v>0</v>
      </c>
      <c r="U357" s="108">
        <f t="shared" si="382"/>
        <v>0</v>
      </c>
      <c r="V357" s="108">
        <f t="shared" si="382"/>
        <v>0</v>
      </c>
      <c r="W357" s="108">
        <f t="shared" si="382"/>
        <v>0</v>
      </c>
      <c r="X357" s="76"/>
      <c r="Y357" s="72"/>
      <c r="Z357" s="72"/>
      <c r="AA357" s="73"/>
      <c r="AB357" s="73"/>
      <c r="AC357" s="73"/>
      <c r="AD357" s="73"/>
      <c r="AE357" s="73"/>
      <c r="AF357" s="73"/>
      <c r="AG357" s="74">
        <f>VLOOKUP(A357, 'АСВ'!$A$2:$C$48, 2, False)</f>
        <v>42412</v>
      </c>
      <c r="AH357" s="74">
        <f>VLOOKUP(A357, 'АСВ'!$A$2:$C$48, 3, False)</f>
        <v>43929</v>
      </c>
      <c r="AI357" s="73">
        <f t="shared" si="5"/>
        <v>0</v>
      </c>
    </row>
    <row r="358">
      <c r="A358" s="106" t="s">
        <v>277</v>
      </c>
      <c r="B358" s="107">
        <v>40204.0</v>
      </c>
      <c r="C358" s="106"/>
      <c r="D358" s="108"/>
      <c r="E358" s="109">
        <f t="shared" si="352"/>
        <v>0</v>
      </c>
      <c r="F358" s="108"/>
      <c r="G358" s="108"/>
      <c r="H358" s="108"/>
      <c r="I358" s="108"/>
      <c r="J358" s="112">
        <f t="shared" si="354"/>
        <v>0</v>
      </c>
      <c r="K358" s="108"/>
      <c r="L358" s="108"/>
      <c r="M358" s="108"/>
      <c r="N358" s="108"/>
      <c r="O358" s="108"/>
      <c r="P358" s="108"/>
      <c r="Q358" s="108"/>
      <c r="R358" s="108">
        <f t="shared" ref="R358:W358" si="383">SUBSTITUTE((SUBSTITUTE(AA358, " ", "")), ",", ".")  * 1</f>
        <v>0</v>
      </c>
      <c r="S358" s="108">
        <f t="shared" si="383"/>
        <v>0</v>
      </c>
      <c r="T358" s="108">
        <f t="shared" si="383"/>
        <v>0</v>
      </c>
      <c r="U358" s="108">
        <f t="shared" si="383"/>
        <v>0</v>
      </c>
      <c r="V358" s="108">
        <f t="shared" si="383"/>
        <v>0</v>
      </c>
      <c r="W358" s="108">
        <f t="shared" si="383"/>
        <v>0</v>
      </c>
      <c r="X358" s="76"/>
      <c r="Y358" s="72"/>
      <c r="Z358" s="72"/>
      <c r="AA358" s="73"/>
      <c r="AB358" s="73"/>
      <c r="AC358" s="73"/>
      <c r="AD358" s="73"/>
      <c r="AE358" s="73"/>
      <c r="AF358" s="73"/>
      <c r="AG358" s="73" t="str">
        <f>VLOOKUP(A358, 'АСВ'!$A$2:$C$48, 2, False)</f>
        <v>#N/A</v>
      </c>
      <c r="AH358" s="73" t="str">
        <f>VLOOKUP(A358, 'АСВ'!$A$2:$C$48, 3, False)</f>
        <v>#N/A</v>
      </c>
      <c r="AI358" s="73" t="str">
        <f t="shared" si="5"/>
        <v>#N/A</v>
      </c>
    </row>
    <row r="359">
      <c r="A359" s="106" t="s">
        <v>277</v>
      </c>
      <c r="B359" s="107">
        <v>39768.0</v>
      </c>
      <c r="C359" s="106"/>
      <c r="D359" s="108"/>
      <c r="E359" s="109">
        <f t="shared" si="352"/>
        <v>0</v>
      </c>
      <c r="F359" s="108"/>
      <c r="G359" s="108"/>
      <c r="H359" s="108"/>
      <c r="I359" s="108"/>
      <c r="J359" s="112">
        <f t="shared" si="354"/>
        <v>0</v>
      </c>
      <c r="K359" s="108"/>
      <c r="L359" s="108"/>
      <c r="M359" s="108"/>
      <c r="N359" s="108"/>
      <c r="O359" s="108"/>
      <c r="P359" s="108"/>
      <c r="Q359" s="108"/>
      <c r="R359" s="108">
        <f t="shared" ref="R359:W359" si="384">SUBSTITUTE((SUBSTITUTE(AA359, " ", "")), ",", ".")  * 1</f>
        <v>0</v>
      </c>
      <c r="S359" s="108">
        <f t="shared" si="384"/>
        <v>0</v>
      </c>
      <c r="T359" s="108">
        <f t="shared" si="384"/>
        <v>0</v>
      </c>
      <c r="U359" s="108">
        <f t="shared" si="384"/>
        <v>0</v>
      </c>
      <c r="V359" s="108">
        <f t="shared" si="384"/>
        <v>0</v>
      </c>
      <c r="W359" s="108">
        <f t="shared" si="384"/>
        <v>0</v>
      </c>
      <c r="X359" s="76"/>
      <c r="Y359" s="72"/>
      <c r="Z359" s="72"/>
      <c r="AA359" s="73"/>
      <c r="AB359" s="73"/>
      <c r="AC359" s="73"/>
      <c r="AD359" s="73"/>
      <c r="AE359" s="73"/>
      <c r="AF359" s="73"/>
      <c r="AG359" s="73" t="str">
        <f>VLOOKUP(A359, 'АСВ'!$A$2:$C$48, 2, False)</f>
        <v>#N/A</v>
      </c>
      <c r="AH359" s="73" t="str">
        <f>VLOOKUP(A359, 'АСВ'!$A$2:$C$48, 3, False)</f>
        <v>#N/A</v>
      </c>
      <c r="AI359" s="73" t="str">
        <f t="shared" si="5"/>
        <v>#N/A</v>
      </c>
    </row>
    <row r="360">
      <c r="A360" s="39" t="s">
        <v>212</v>
      </c>
      <c r="B360" s="65">
        <v>42447.0</v>
      </c>
      <c r="C360" s="39"/>
      <c r="D360" s="69"/>
      <c r="E360" s="67">
        <f t="shared" si="352"/>
        <v>0</v>
      </c>
      <c r="F360" s="69"/>
      <c r="G360" s="69"/>
      <c r="H360" s="69"/>
      <c r="I360" s="69"/>
      <c r="J360" s="84">
        <f t="shared" si="354"/>
        <v>0</v>
      </c>
      <c r="K360" s="69"/>
      <c r="L360" s="69"/>
      <c r="M360" s="69"/>
      <c r="N360" s="69"/>
      <c r="O360" s="69"/>
      <c r="P360" s="69"/>
      <c r="Q360" s="69"/>
      <c r="R360" s="69">
        <f t="shared" ref="R360:W360" si="385">SUBSTITUTE((SUBSTITUTE(AA360, " ", "")), ",", ".")  * 1</f>
        <v>0</v>
      </c>
      <c r="S360" s="69">
        <f t="shared" si="385"/>
        <v>0</v>
      </c>
      <c r="T360" s="69">
        <f t="shared" si="385"/>
        <v>0</v>
      </c>
      <c r="U360" s="69">
        <f t="shared" si="385"/>
        <v>0</v>
      </c>
      <c r="V360" s="69">
        <f t="shared" si="385"/>
        <v>0</v>
      </c>
      <c r="W360" s="69">
        <f t="shared" si="385"/>
        <v>0</v>
      </c>
      <c r="X360" s="76"/>
      <c r="Y360" s="72"/>
      <c r="Z360" s="72"/>
      <c r="AA360" s="73"/>
      <c r="AB360" s="73"/>
      <c r="AC360" s="73"/>
      <c r="AD360" s="73"/>
      <c r="AE360" s="73"/>
      <c r="AF360" s="73"/>
      <c r="AG360" s="74">
        <f>VLOOKUP(A360, 'АСВ'!$A$2:$C$48, 2, False)</f>
        <v>42034</v>
      </c>
      <c r="AH360" s="74">
        <f>VLOOKUP(A360, 'АСВ'!$A$2:$C$48, 3, False)</f>
        <v>42446</v>
      </c>
      <c r="AI360" s="73">
        <f t="shared" si="5"/>
        <v>0</v>
      </c>
    </row>
    <row r="361">
      <c r="A361" s="39" t="s">
        <v>212</v>
      </c>
      <c r="B361" s="65">
        <v>42447.0</v>
      </c>
      <c r="C361" s="39"/>
      <c r="D361" s="69"/>
      <c r="E361" s="67">
        <f t="shared" si="352"/>
        <v>0</v>
      </c>
      <c r="F361" s="69"/>
      <c r="G361" s="69"/>
      <c r="H361" s="69"/>
      <c r="I361" s="69"/>
      <c r="J361" s="84">
        <f t="shared" si="354"/>
        <v>0</v>
      </c>
      <c r="K361" s="69"/>
      <c r="L361" s="69"/>
      <c r="M361" s="69"/>
      <c r="N361" s="69"/>
      <c r="O361" s="69"/>
      <c r="P361" s="69"/>
      <c r="Q361" s="69"/>
      <c r="R361" s="69">
        <f t="shared" ref="R361:W361" si="386">SUBSTITUTE((SUBSTITUTE(AA361, " ", "")), ",", ".")  * 1</f>
        <v>0</v>
      </c>
      <c r="S361" s="69">
        <f t="shared" si="386"/>
        <v>0</v>
      </c>
      <c r="T361" s="69">
        <f t="shared" si="386"/>
        <v>0</v>
      </c>
      <c r="U361" s="69">
        <f t="shared" si="386"/>
        <v>0</v>
      </c>
      <c r="V361" s="69">
        <f t="shared" si="386"/>
        <v>0</v>
      </c>
      <c r="W361" s="69">
        <f t="shared" si="386"/>
        <v>0</v>
      </c>
      <c r="X361" s="76"/>
      <c r="Y361" s="72"/>
      <c r="Z361" s="72"/>
      <c r="AA361" s="73"/>
      <c r="AB361" s="73"/>
      <c r="AC361" s="73"/>
      <c r="AD361" s="73"/>
      <c r="AE361" s="73"/>
      <c r="AF361" s="73"/>
      <c r="AG361" s="74">
        <f>VLOOKUP(A361, 'АСВ'!$A$2:$C$48, 2, False)</f>
        <v>42034</v>
      </c>
      <c r="AH361" s="74">
        <f>VLOOKUP(A361, 'АСВ'!$A$2:$C$48, 3, False)</f>
        <v>42446</v>
      </c>
      <c r="AI361" s="73">
        <f t="shared" si="5"/>
        <v>0</v>
      </c>
    </row>
    <row r="362">
      <c r="A362" s="39" t="s">
        <v>212</v>
      </c>
      <c r="B362" s="65">
        <v>42304.0</v>
      </c>
      <c r="C362" s="39"/>
      <c r="D362" s="60">
        <v>1034171.0</v>
      </c>
      <c r="E362" s="67">
        <f t="shared" si="352"/>
        <v>66022894</v>
      </c>
      <c r="F362" s="60">
        <v>844085.0</v>
      </c>
      <c r="G362" s="60">
        <v>6.8721774E7</v>
      </c>
      <c r="H362" s="60">
        <v>573113.0</v>
      </c>
      <c r="I362" s="60">
        <v>6.7647013E7</v>
      </c>
      <c r="J362" s="84">
        <f t="shared" si="354"/>
        <v>67062703</v>
      </c>
      <c r="K362" s="60">
        <v>1074761.0</v>
      </c>
      <c r="L362" s="60">
        <v>-3762790.0</v>
      </c>
      <c r="M362" s="69">
        <f>24017805 + 9110362</f>
        <v>33128167</v>
      </c>
      <c r="N362" s="69">
        <f>427007 + 172462 + 726282 + 10367885</f>
        <v>11693636</v>
      </c>
      <c r="O362" s="60">
        <v>6.3291744E7</v>
      </c>
      <c r="P362" s="60">
        <v>3770959.0</v>
      </c>
      <c r="Q362" s="69"/>
      <c r="R362" s="69">
        <f t="shared" ref="R362:W362" si="387">SUBSTITUTE((SUBSTITUTE(AA362, " ", "")), ",", ".")  * 1</f>
        <v>60415305</v>
      </c>
      <c r="S362" s="69">
        <f t="shared" si="387"/>
        <v>0</v>
      </c>
      <c r="T362" s="69">
        <f t="shared" si="387"/>
        <v>0</v>
      </c>
      <c r="U362" s="69">
        <f t="shared" si="387"/>
        <v>0</v>
      </c>
      <c r="V362" s="69">
        <f t="shared" si="387"/>
        <v>0</v>
      </c>
      <c r="W362" s="69">
        <f t="shared" si="387"/>
        <v>0</v>
      </c>
      <c r="X362" s="90">
        <v>5607589.0</v>
      </c>
      <c r="Y362" s="72"/>
      <c r="Z362" s="72"/>
      <c r="AA362" s="63">
        <v>6.0415305E7</v>
      </c>
      <c r="AB362" s="73"/>
      <c r="AC362" s="73"/>
      <c r="AD362" s="73"/>
      <c r="AE362" s="73"/>
      <c r="AF362" s="73"/>
      <c r="AG362" s="74">
        <f>VLOOKUP(A362, 'АСВ'!$A$2:$C$48, 2, False)</f>
        <v>42034</v>
      </c>
      <c r="AH362" s="74">
        <f>VLOOKUP(A362, 'АСВ'!$A$2:$C$48, 3, False)</f>
        <v>42446</v>
      </c>
      <c r="AI362" s="73">
        <f t="shared" si="5"/>
        <v>1</v>
      </c>
    </row>
    <row r="363">
      <c r="A363" s="39" t="s">
        <v>212</v>
      </c>
      <c r="B363" s="65">
        <v>42034.0</v>
      </c>
      <c r="C363" s="39"/>
      <c r="D363" s="60">
        <v>497394.0</v>
      </c>
      <c r="E363" s="67">
        <f t="shared" si="352"/>
        <v>40723846</v>
      </c>
      <c r="F363" s="60">
        <v>4308002.0</v>
      </c>
      <c r="G363" s="60">
        <v>4.588498E7</v>
      </c>
      <c r="H363" s="60">
        <v>338063.0</v>
      </c>
      <c r="I363" s="60">
        <v>4.1299934E7</v>
      </c>
      <c r="J363" s="84">
        <f t="shared" si="354"/>
        <v>40953659</v>
      </c>
      <c r="K363" s="60">
        <v>4585046.0</v>
      </c>
      <c r="L363" s="60">
        <v>-414846.0</v>
      </c>
      <c r="M363" s="69">
        <f>163247 + 32218</f>
        <v>195465</v>
      </c>
      <c r="N363" s="69">
        <f>385148 + 194223 + 14347 + 47297</f>
        <v>641015</v>
      </c>
      <c r="O363" s="60">
        <v>3.7050144E7</v>
      </c>
      <c r="P363" s="60">
        <v>3903515.0</v>
      </c>
      <c r="Q363" s="69"/>
      <c r="R363" s="69">
        <f t="shared" ref="R363:W363" si="388">SUBSTITUTE((SUBSTITUTE(AA363, " ", "")), ",", ".")  * 1</f>
        <v>37066188</v>
      </c>
      <c r="S363" s="69">
        <f t="shared" si="388"/>
        <v>0</v>
      </c>
      <c r="T363" s="69">
        <f t="shared" si="388"/>
        <v>0</v>
      </c>
      <c r="U363" s="69">
        <f t="shared" si="388"/>
        <v>0</v>
      </c>
      <c r="V363" s="69">
        <f t="shared" si="388"/>
        <v>0</v>
      </c>
      <c r="W363" s="69">
        <f t="shared" si="388"/>
        <v>0</v>
      </c>
      <c r="X363" s="90">
        <v>3657658.0</v>
      </c>
      <c r="Y363" s="72"/>
      <c r="Z363" s="72"/>
      <c r="AA363" s="63">
        <v>3.7066188E7</v>
      </c>
      <c r="AB363" s="73"/>
      <c r="AC363" s="73"/>
      <c r="AD363" s="73"/>
      <c r="AE363" s="73"/>
      <c r="AF363" s="73"/>
      <c r="AG363" s="74">
        <f>VLOOKUP(A363, 'АСВ'!$A$2:$C$48, 2, False)</f>
        <v>42034</v>
      </c>
      <c r="AH363" s="74">
        <f>VLOOKUP(A363, 'АСВ'!$A$2:$C$48, 3, False)</f>
        <v>42446</v>
      </c>
      <c r="AI363" s="73">
        <f t="shared" si="5"/>
        <v>0</v>
      </c>
    </row>
    <row r="364">
      <c r="A364" s="106" t="s">
        <v>212</v>
      </c>
      <c r="B364" s="107">
        <v>41269.0</v>
      </c>
      <c r="C364" s="106"/>
      <c r="D364" s="108"/>
      <c r="E364" s="109">
        <f t="shared" si="352"/>
        <v>0</v>
      </c>
      <c r="F364" s="108"/>
      <c r="G364" s="108"/>
      <c r="H364" s="108"/>
      <c r="I364" s="108"/>
      <c r="J364" s="112">
        <f t="shared" si="354"/>
        <v>0</v>
      </c>
      <c r="K364" s="108"/>
      <c r="L364" s="108"/>
      <c r="M364" s="108"/>
      <c r="N364" s="108"/>
      <c r="O364" s="108"/>
      <c r="P364" s="108"/>
      <c r="Q364" s="108"/>
      <c r="R364" s="108">
        <f t="shared" ref="R364:W364" si="389">SUBSTITUTE((SUBSTITUTE(AA364, " ", "")), ",", ".")  * 1</f>
        <v>0</v>
      </c>
      <c r="S364" s="108">
        <f t="shared" si="389"/>
        <v>0</v>
      </c>
      <c r="T364" s="108">
        <f t="shared" si="389"/>
        <v>0</v>
      </c>
      <c r="U364" s="108">
        <f t="shared" si="389"/>
        <v>0</v>
      </c>
      <c r="V364" s="108">
        <f t="shared" si="389"/>
        <v>0</v>
      </c>
      <c r="W364" s="108">
        <f t="shared" si="389"/>
        <v>0</v>
      </c>
      <c r="X364" s="76"/>
      <c r="Y364" s="72"/>
      <c r="Z364" s="72"/>
      <c r="AA364" s="73"/>
      <c r="AB364" s="73"/>
      <c r="AC364" s="73"/>
      <c r="AD364" s="73"/>
      <c r="AE364" s="73"/>
      <c r="AF364" s="73"/>
      <c r="AG364" s="74">
        <f>VLOOKUP(A364, 'АСВ'!$A$2:$C$48, 2, False)</f>
        <v>42034</v>
      </c>
      <c r="AH364" s="74">
        <f>VLOOKUP(A364, 'АСВ'!$A$2:$C$48, 3, False)</f>
        <v>42446</v>
      </c>
      <c r="AI364" s="73">
        <f t="shared" si="5"/>
        <v>0</v>
      </c>
    </row>
    <row r="365">
      <c r="A365" s="106" t="s">
        <v>212</v>
      </c>
      <c r="B365" s="107">
        <v>40876.0</v>
      </c>
      <c r="C365" s="106"/>
      <c r="D365" s="108"/>
      <c r="E365" s="109">
        <f t="shared" si="352"/>
        <v>0</v>
      </c>
      <c r="F365" s="108"/>
      <c r="G365" s="108"/>
      <c r="H365" s="108"/>
      <c r="I365" s="108"/>
      <c r="J365" s="112">
        <f t="shared" si="354"/>
        <v>0</v>
      </c>
      <c r="K365" s="108"/>
      <c r="L365" s="108"/>
      <c r="M365" s="108"/>
      <c r="N365" s="108"/>
      <c r="O365" s="108"/>
      <c r="P365" s="108"/>
      <c r="Q365" s="108"/>
      <c r="R365" s="108">
        <f t="shared" ref="R365:W365" si="390">SUBSTITUTE((SUBSTITUTE(AA365, " ", "")), ",", ".")  * 1</f>
        <v>0</v>
      </c>
      <c r="S365" s="108">
        <f t="shared" si="390"/>
        <v>0</v>
      </c>
      <c r="T365" s="108">
        <f t="shared" si="390"/>
        <v>0</v>
      </c>
      <c r="U365" s="108">
        <f t="shared" si="390"/>
        <v>0</v>
      </c>
      <c r="V365" s="108">
        <f t="shared" si="390"/>
        <v>0</v>
      </c>
      <c r="W365" s="108">
        <f t="shared" si="390"/>
        <v>0</v>
      </c>
      <c r="X365" s="76"/>
      <c r="Y365" s="72"/>
      <c r="Z365" s="72"/>
      <c r="AA365" s="73"/>
      <c r="AB365" s="73"/>
      <c r="AC365" s="73"/>
      <c r="AD365" s="73"/>
      <c r="AE365" s="73"/>
      <c r="AF365" s="73"/>
      <c r="AG365" s="74">
        <f>VLOOKUP(A365, 'АСВ'!$A$2:$C$48, 2, False)</f>
        <v>42034</v>
      </c>
      <c r="AH365" s="74">
        <f>VLOOKUP(A365, 'АСВ'!$A$2:$C$48, 3, False)</f>
        <v>42446</v>
      </c>
      <c r="AI365" s="73">
        <f t="shared" si="5"/>
        <v>0</v>
      </c>
    </row>
    <row r="366">
      <c r="A366" s="106" t="s">
        <v>278</v>
      </c>
      <c r="B366" s="107">
        <v>40329.0</v>
      </c>
      <c r="C366" s="106"/>
      <c r="D366" s="108"/>
      <c r="E366" s="109">
        <f t="shared" si="352"/>
        <v>0</v>
      </c>
      <c r="F366" s="108"/>
      <c r="G366" s="108"/>
      <c r="H366" s="108"/>
      <c r="I366" s="108"/>
      <c r="J366" s="112">
        <f t="shared" si="354"/>
        <v>0</v>
      </c>
      <c r="K366" s="108"/>
      <c r="L366" s="108"/>
      <c r="M366" s="108"/>
      <c r="N366" s="108"/>
      <c r="O366" s="108"/>
      <c r="P366" s="108"/>
      <c r="Q366" s="108"/>
      <c r="R366" s="108">
        <f t="shared" ref="R366:W366" si="391">SUBSTITUTE((SUBSTITUTE(AA366, " ", "")), ",", ".")  * 1</f>
        <v>0</v>
      </c>
      <c r="S366" s="108">
        <f t="shared" si="391"/>
        <v>0</v>
      </c>
      <c r="T366" s="108">
        <f t="shared" si="391"/>
        <v>0</v>
      </c>
      <c r="U366" s="108">
        <f t="shared" si="391"/>
        <v>0</v>
      </c>
      <c r="V366" s="108">
        <f t="shared" si="391"/>
        <v>0</v>
      </c>
      <c r="W366" s="108">
        <f t="shared" si="391"/>
        <v>0</v>
      </c>
      <c r="X366" s="76"/>
      <c r="Y366" s="72"/>
      <c r="Z366" s="72"/>
      <c r="AA366" s="73"/>
      <c r="AB366" s="73"/>
      <c r="AC366" s="73"/>
      <c r="AD366" s="73"/>
      <c r="AE366" s="73"/>
      <c r="AF366" s="73"/>
      <c r="AG366" s="73" t="str">
        <f>VLOOKUP(A366, 'АСВ'!$A$2:$C$48, 2, False)</f>
        <v>#N/A</v>
      </c>
      <c r="AH366" s="73" t="str">
        <f>VLOOKUP(A366, 'АСВ'!$A$2:$C$48, 3, False)</f>
        <v>#N/A</v>
      </c>
      <c r="AI366" s="73" t="str">
        <f t="shared" si="5"/>
        <v>#N/A</v>
      </c>
    </row>
    <row r="367">
      <c r="A367" s="106" t="s">
        <v>278</v>
      </c>
      <c r="B367" s="107">
        <v>39768.0</v>
      </c>
      <c r="C367" s="106"/>
      <c r="D367" s="108"/>
      <c r="E367" s="109">
        <f t="shared" si="352"/>
        <v>0</v>
      </c>
      <c r="F367" s="108"/>
      <c r="G367" s="108"/>
      <c r="H367" s="108"/>
      <c r="I367" s="108"/>
      <c r="J367" s="112">
        <f t="shared" si="354"/>
        <v>0</v>
      </c>
      <c r="K367" s="108"/>
      <c r="L367" s="108"/>
      <c r="M367" s="108"/>
      <c r="N367" s="108"/>
      <c r="O367" s="108"/>
      <c r="P367" s="108"/>
      <c r="Q367" s="108"/>
      <c r="R367" s="108">
        <f t="shared" ref="R367:W367" si="392">SUBSTITUTE((SUBSTITUTE(AA367, " ", "")), ",", ".")  * 1</f>
        <v>0</v>
      </c>
      <c r="S367" s="108">
        <f t="shared" si="392"/>
        <v>0</v>
      </c>
      <c r="T367" s="108">
        <f t="shared" si="392"/>
        <v>0</v>
      </c>
      <c r="U367" s="108">
        <f t="shared" si="392"/>
        <v>0</v>
      </c>
      <c r="V367" s="108">
        <f t="shared" si="392"/>
        <v>0</v>
      </c>
      <c r="W367" s="108">
        <f t="shared" si="392"/>
        <v>0</v>
      </c>
      <c r="X367" s="76"/>
      <c r="Y367" s="72"/>
      <c r="Z367" s="72"/>
      <c r="AA367" s="73"/>
      <c r="AB367" s="73"/>
      <c r="AC367" s="73"/>
      <c r="AD367" s="73"/>
      <c r="AE367" s="73"/>
      <c r="AF367" s="73"/>
      <c r="AG367" s="73" t="str">
        <f>VLOOKUP(A367, 'АСВ'!$A$2:$C$48, 2, False)</f>
        <v>#N/A</v>
      </c>
      <c r="AH367" s="73" t="str">
        <f>VLOOKUP(A367, 'АСВ'!$A$2:$C$48, 3, False)</f>
        <v>#N/A</v>
      </c>
      <c r="AI367" s="73" t="str">
        <f t="shared" si="5"/>
        <v>#N/A</v>
      </c>
    </row>
    <row r="368">
      <c r="A368" s="39" t="s">
        <v>215</v>
      </c>
      <c r="B368" s="65">
        <v>41943.0</v>
      </c>
      <c r="C368" s="39"/>
      <c r="D368" s="60">
        <v>260669.0</v>
      </c>
      <c r="E368" s="67">
        <f t="shared" si="352"/>
        <v>30449692</v>
      </c>
      <c r="F368" s="60">
        <v>0.0</v>
      </c>
      <c r="G368" s="60">
        <v>3.1236854E7</v>
      </c>
      <c r="H368" s="60">
        <v>104311.0</v>
      </c>
      <c r="I368" s="66">
        <f t="shared" ref="I368:I372" si="394">SUBSTITUTE((SUBSTITUTE(J368, " ", "")), ",", ".") + SUBSTITUTE((SUBSTITUTE(Y368, " ", "")), ",", ".") + SUBSTITUTE((SUBSTITUTE(Z368, " ", "")), ",", ".")</f>
        <v>21965416</v>
      </c>
      <c r="J368" s="84">
        <f t="shared" si="354"/>
        <v>21852356</v>
      </c>
      <c r="K368" s="60">
        <v>8424928.0</v>
      </c>
      <c r="L368" s="60">
        <v>1320173.0</v>
      </c>
      <c r="M368" s="60">
        <v>0.0</v>
      </c>
      <c r="N368" s="60">
        <v>0.0</v>
      </c>
      <c r="O368" s="60">
        <v>2.0125E7</v>
      </c>
      <c r="P368" s="60">
        <v>1727356.0</v>
      </c>
      <c r="Q368" s="69"/>
      <c r="R368" s="69">
        <f t="shared" ref="R368:W368" si="393">SUBSTITUTE((SUBSTITUTE(AA368, " ", "")), ",", ".")  * 1</f>
        <v>27571452</v>
      </c>
      <c r="S368" s="69">
        <f t="shared" si="393"/>
        <v>2878240</v>
      </c>
      <c r="T368" s="69">
        <f t="shared" si="393"/>
        <v>0</v>
      </c>
      <c r="U368" s="69">
        <f t="shared" si="393"/>
        <v>0</v>
      </c>
      <c r="V368" s="69">
        <f t="shared" si="393"/>
        <v>0</v>
      </c>
      <c r="W368" s="69">
        <f t="shared" si="393"/>
        <v>0</v>
      </c>
      <c r="X368" s="76"/>
      <c r="Y368" s="62">
        <v>113060.0</v>
      </c>
      <c r="Z368" s="72"/>
      <c r="AA368" s="63">
        <v>2.7571452E7</v>
      </c>
      <c r="AB368" s="63">
        <v>2878240.0</v>
      </c>
      <c r="AC368" s="73"/>
      <c r="AD368" s="73"/>
      <c r="AE368" s="73"/>
      <c r="AF368" s="73"/>
      <c r="AG368" s="74">
        <f>VLOOKUP(A368, 'АСВ'!$A$2:$C$48, 2, False)</f>
        <v>42034</v>
      </c>
      <c r="AH368" s="75">
        <f>VLOOKUP(A368, 'АСВ'!$A$2:$C$48, 3, False)</f>
        <v>69428</v>
      </c>
      <c r="AI368" s="73">
        <f t="shared" si="5"/>
        <v>0</v>
      </c>
    </row>
    <row r="369">
      <c r="A369" s="39" t="s">
        <v>215</v>
      </c>
      <c r="B369" s="65">
        <v>41592.0</v>
      </c>
      <c r="C369" s="39"/>
      <c r="D369" s="60">
        <v>470083.0</v>
      </c>
      <c r="E369" s="67">
        <f t="shared" si="352"/>
        <v>28436935</v>
      </c>
      <c r="F369" s="60">
        <v>0.0</v>
      </c>
      <c r="G369" s="60">
        <v>2.9375608E7</v>
      </c>
      <c r="H369" s="60">
        <v>31967.0</v>
      </c>
      <c r="I369" s="66">
        <f t="shared" si="394"/>
        <v>20971201</v>
      </c>
      <c r="J369" s="84">
        <f t="shared" si="354"/>
        <v>20971201</v>
      </c>
      <c r="K369" s="60">
        <v>8355772.0</v>
      </c>
      <c r="L369" s="60">
        <v>1082238.0</v>
      </c>
      <c r="M369" s="60">
        <v>0.0</v>
      </c>
      <c r="N369" s="60">
        <v>0.0</v>
      </c>
      <c r="O369" s="60">
        <v>1686396.0</v>
      </c>
      <c r="P369" s="60">
        <v>1.9284805E7</v>
      </c>
      <c r="Q369" s="69"/>
      <c r="R369" s="69">
        <f t="shared" ref="R369:W369" si="395">SUBSTITUTE((SUBSTITUTE(AA369, " ", "")), ",", ".")  * 1</f>
        <v>23654210</v>
      </c>
      <c r="S369" s="69">
        <f t="shared" si="395"/>
        <v>4782725</v>
      </c>
      <c r="T369" s="69">
        <f t="shared" si="395"/>
        <v>0</v>
      </c>
      <c r="U369" s="69">
        <f t="shared" si="395"/>
        <v>0</v>
      </c>
      <c r="V369" s="69">
        <f t="shared" si="395"/>
        <v>0</v>
      </c>
      <c r="W369" s="69">
        <f t="shared" si="395"/>
        <v>0</v>
      </c>
      <c r="X369" s="76"/>
      <c r="Y369" s="72"/>
      <c r="Z369" s="72"/>
      <c r="AA369" s="63">
        <v>2.365421E7</v>
      </c>
      <c r="AB369" s="63">
        <v>4782725.0</v>
      </c>
      <c r="AC369" s="73"/>
      <c r="AD369" s="73"/>
      <c r="AE369" s="73"/>
      <c r="AF369" s="73"/>
      <c r="AG369" s="74">
        <f>VLOOKUP(A369, 'АСВ'!$A$2:$C$48, 2, False)</f>
        <v>42034</v>
      </c>
      <c r="AH369" s="75">
        <f>VLOOKUP(A369, 'АСВ'!$A$2:$C$48, 3, False)</f>
        <v>69428</v>
      </c>
      <c r="AI369" s="73">
        <f t="shared" si="5"/>
        <v>0</v>
      </c>
    </row>
    <row r="370">
      <c r="A370" s="39" t="s">
        <v>215</v>
      </c>
      <c r="B370" s="65">
        <v>41159.0</v>
      </c>
      <c r="C370" s="39"/>
      <c r="D370" s="60">
        <v>192794.0</v>
      </c>
      <c r="E370" s="67">
        <f t="shared" si="352"/>
        <v>19359001</v>
      </c>
      <c r="F370" s="60">
        <v>0.0</v>
      </c>
      <c r="G370" s="60">
        <v>2.0189137E7</v>
      </c>
      <c r="H370" s="60">
        <v>25103.0</v>
      </c>
      <c r="I370" s="66">
        <f t="shared" si="394"/>
        <v>19789408</v>
      </c>
      <c r="J370" s="84">
        <f t="shared" si="354"/>
        <v>19746113</v>
      </c>
      <c r="K370" s="60">
        <v>260374.0</v>
      </c>
      <c r="L370" s="60">
        <v>2057615.0</v>
      </c>
      <c r="M370" s="60">
        <v>0.0</v>
      </c>
      <c r="N370" s="60">
        <v>0.0</v>
      </c>
      <c r="O370" s="60">
        <v>1.8313161E7</v>
      </c>
      <c r="P370" s="60">
        <v>1432952.0</v>
      </c>
      <c r="Q370" s="69"/>
      <c r="R370" s="69">
        <f t="shared" ref="R370:W370" si="396">SUBSTITUTE((SUBSTITUTE(AA370, " ", "")), ",", ".")  * 1</f>
        <v>6625797</v>
      </c>
      <c r="S370" s="69">
        <f t="shared" si="396"/>
        <v>12733204</v>
      </c>
      <c r="T370" s="69">
        <f t="shared" si="396"/>
        <v>0</v>
      </c>
      <c r="U370" s="69">
        <f t="shared" si="396"/>
        <v>0</v>
      </c>
      <c r="V370" s="69">
        <f t="shared" si="396"/>
        <v>0</v>
      </c>
      <c r="W370" s="69">
        <f t="shared" si="396"/>
        <v>0</v>
      </c>
      <c r="X370" s="76"/>
      <c r="Y370" s="62">
        <v>43295.0</v>
      </c>
      <c r="Z370" s="72"/>
      <c r="AA370" s="63">
        <v>6625797.0</v>
      </c>
      <c r="AB370" s="63">
        <v>1.2733204E7</v>
      </c>
      <c r="AC370" s="73"/>
      <c r="AD370" s="73"/>
      <c r="AE370" s="73"/>
      <c r="AF370" s="73"/>
      <c r="AG370" s="74">
        <f>VLOOKUP(A370, 'АСВ'!$A$2:$C$48, 2, False)</f>
        <v>42034</v>
      </c>
      <c r="AH370" s="75">
        <f>VLOOKUP(A370, 'АСВ'!$A$2:$C$48, 3, False)</f>
        <v>69428</v>
      </c>
      <c r="AI370" s="73">
        <f t="shared" si="5"/>
        <v>0</v>
      </c>
    </row>
    <row r="371">
      <c r="A371" s="39" t="s">
        <v>215</v>
      </c>
      <c r="B371" s="65">
        <v>40843.0</v>
      </c>
      <c r="C371" s="39"/>
      <c r="D371" s="60">
        <v>3907.0</v>
      </c>
      <c r="E371" s="67">
        <f t="shared" si="352"/>
        <v>16994957</v>
      </c>
      <c r="F371" s="60">
        <v>0.0</v>
      </c>
      <c r="G371" s="60">
        <v>1.7457475E7</v>
      </c>
      <c r="H371" s="60">
        <v>14699.0</v>
      </c>
      <c r="I371" s="66">
        <f t="shared" si="394"/>
        <v>17290017</v>
      </c>
      <c r="J371" s="84">
        <f t="shared" si="354"/>
        <v>17169365</v>
      </c>
      <c r="K371" s="60">
        <v>270167.0</v>
      </c>
      <c r="L371" s="60">
        <v>-728324.0</v>
      </c>
      <c r="M371" s="60">
        <v>0.0</v>
      </c>
      <c r="N371" s="60">
        <v>0.0</v>
      </c>
      <c r="O371" s="60">
        <v>1.6028342E7</v>
      </c>
      <c r="P371" s="60">
        <v>1141023.0</v>
      </c>
      <c r="Q371" s="69"/>
      <c r="R371" s="69">
        <f t="shared" ref="R371:W371" si="397">SUBSTITUTE((SUBSTITUTE(AA371, " ", "")), ",", ".")  * 1</f>
        <v>10623494</v>
      </c>
      <c r="S371" s="69">
        <f t="shared" si="397"/>
        <v>6371463</v>
      </c>
      <c r="T371" s="69">
        <f t="shared" si="397"/>
        <v>0</v>
      </c>
      <c r="U371" s="69">
        <f t="shared" si="397"/>
        <v>0</v>
      </c>
      <c r="V371" s="69">
        <f t="shared" si="397"/>
        <v>0</v>
      </c>
      <c r="W371" s="69">
        <f t="shared" si="397"/>
        <v>0</v>
      </c>
      <c r="X371" s="76"/>
      <c r="Y371" s="62">
        <v>120652.0</v>
      </c>
      <c r="Z371" s="72"/>
      <c r="AA371" s="63">
        <v>1.0623494E7</v>
      </c>
      <c r="AB371" s="63">
        <v>6371463.0</v>
      </c>
      <c r="AC371" s="73"/>
      <c r="AD371" s="73"/>
      <c r="AE371" s="73"/>
      <c r="AF371" s="73"/>
      <c r="AG371" s="74">
        <f>VLOOKUP(A371, 'АСВ'!$A$2:$C$48, 2, False)</f>
        <v>42034</v>
      </c>
      <c r="AH371" s="75">
        <f>VLOOKUP(A371, 'АСВ'!$A$2:$C$48, 3, False)</f>
        <v>69428</v>
      </c>
      <c r="AI371" s="73">
        <f t="shared" si="5"/>
        <v>0</v>
      </c>
    </row>
    <row r="372">
      <c r="A372" s="39" t="s">
        <v>215</v>
      </c>
      <c r="B372" s="65">
        <v>40834.0</v>
      </c>
      <c r="C372" s="39"/>
      <c r="D372" s="60">
        <v>3907.0</v>
      </c>
      <c r="E372" s="67">
        <f t="shared" si="352"/>
        <v>16994957</v>
      </c>
      <c r="F372" s="60">
        <v>0.0</v>
      </c>
      <c r="G372" s="60">
        <v>1.7457475E7</v>
      </c>
      <c r="H372" s="60">
        <v>14699.0</v>
      </c>
      <c r="I372" s="66">
        <f t="shared" si="394"/>
        <v>17290017</v>
      </c>
      <c r="J372" s="84">
        <f t="shared" si="354"/>
        <v>17169365</v>
      </c>
      <c r="K372" s="60">
        <v>270167.0</v>
      </c>
      <c r="L372" s="60">
        <v>-728324.0</v>
      </c>
      <c r="M372" s="60">
        <v>0.0</v>
      </c>
      <c r="N372" s="60">
        <v>0.0</v>
      </c>
      <c r="O372" s="60">
        <v>1.6028342E7</v>
      </c>
      <c r="P372" s="60">
        <v>1141023.0</v>
      </c>
      <c r="Q372" s="69"/>
      <c r="R372" s="69">
        <f t="shared" ref="R372:W372" si="398">SUBSTITUTE((SUBSTITUTE(AA372, " ", "")), ",", ".")  * 1</f>
        <v>10623494</v>
      </c>
      <c r="S372" s="69">
        <f t="shared" si="398"/>
        <v>6371463</v>
      </c>
      <c r="T372" s="69">
        <f t="shared" si="398"/>
        <v>0</v>
      </c>
      <c r="U372" s="69">
        <f t="shared" si="398"/>
        <v>0</v>
      </c>
      <c r="V372" s="69">
        <f t="shared" si="398"/>
        <v>0</v>
      </c>
      <c r="W372" s="69">
        <f t="shared" si="398"/>
        <v>0</v>
      </c>
      <c r="X372" s="76"/>
      <c r="Y372" s="62">
        <v>120652.0</v>
      </c>
      <c r="Z372" s="72"/>
      <c r="AA372" s="63">
        <v>1.0623494E7</v>
      </c>
      <c r="AB372" s="63">
        <v>6371463.0</v>
      </c>
      <c r="AC372" s="73"/>
      <c r="AD372" s="73"/>
      <c r="AE372" s="73"/>
      <c r="AF372" s="73"/>
      <c r="AG372" s="74">
        <f>VLOOKUP(A372, 'АСВ'!$A$2:$C$48, 2, False)</f>
        <v>42034</v>
      </c>
      <c r="AH372" s="75">
        <f>VLOOKUP(A372, 'АСВ'!$A$2:$C$48, 3, False)</f>
        <v>69428</v>
      </c>
      <c r="AI372" s="73">
        <f t="shared" si="5"/>
        <v>0</v>
      </c>
    </row>
    <row r="373">
      <c r="A373" s="106" t="s">
        <v>215</v>
      </c>
      <c r="B373" s="107">
        <v>40749.0</v>
      </c>
      <c r="C373" s="106"/>
      <c r="D373" s="108"/>
      <c r="E373" s="109">
        <f t="shared" si="352"/>
        <v>0</v>
      </c>
      <c r="F373" s="108"/>
      <c r="G373" s="108"/>
      <c r="H373" s="108"/>
      <c r="I373" s="108"/>
      <c r="J373" s="112">
        <f t="shared" si="354"/>
        <v>0</v>
      </c>
      <c r="K373" s="108"/>
      <c r="L373" s="108"/>
      <c r="M373" s="108"/>
      <c r="N373" s="108"/>
      <c r="O373" s="108"/>
      <c r="P373" s="108"/>
      <c r="Q373" s="108"/>
      <c r="R373" s="108">
        <f t="shared" ref="R373:W373" si="399">SUBSTITUTE((SUBSTITUTE(AA373, " ", "")), ",", ".")  * 1</f>
        <v>0</v>
      </c>
      <c r="S373" s="108">
        <f t="shared" si="399"/>
        <v>0</v>
      </c>
      <c r="T373" s="108">
        <f t="shared" si="399"/>
        <v>0</v>
      </c>
      <c r="U373" s="108">
        <f t="shared" si="399"/>
        <v>0</v>
      </c>
      <c r="V373" s="108">
        <f t="shared" si="399"/>
        <v>0</v>
      </c>
      <c r="W373" s="108">
        <f t="shared" si="399"/>
        <v>0</v>
      </c>
      <c r="X373" s="76"/>
      <c r="Y373" s="72"/>
      <c r="Z373" s="72"/>
      <c r="AA373" s="73"/>
      <c r="AB373" s="73"/>
      <c r="AC373" s="73"/>
      <c r="AD373" s="73"/>
      <c r="AE373" s="73"/>
      <c r="AF373" s="73"/>
      <c r="AG373" s="74">
        <f>VLOOKUP(A373, 'АСВ'!$A$2:$C$48, 2, False)</f>
        <v>42034</v>
      </c>
      <c r="AH373" s="75">
        <f>VLOOKUP(A373, 'АСВ'!$A$2:$C$48, 3, False)</f>
        <v>69428</v>
      </c>
      <c r="AI373" s="73">
        <f t="shared" si="5"/>
        <v>0</v>
      </c>
    </row>
    <row r="374">
      <c r="A374" s="39" t="s">
        <v>215</v>
      </c>
      <c r="B374" s="65">
        <v>40192.0</v>
      </c>
      <c r="C374" s="39"/>
      <c r="D374" s="60">
        <v>324624.0</v>
      </c>
      <c r="E374" s="67">
        <f t="shared" si="352"/>
        <v>11762890</v>
      </c>
      <c r="F374" s="60">
        <v>0.0</v>
      </c>
      <c r="G374" s="60">
        <v>1.2836835E7</v>
      </c>
      <c r="H374" s="60">
        <v>155116.0</v>
      </c>
      <c r="I374" s="66">
        <f t="shared" ref="I374:I381" si="401">SUBSTITUTE((SUBSTITUTE(J374, " ", "")), ",", ".") + SUBSTITUTE((SUBSTITUTE(Y374, " ", "")), ",", ".") + SUBSTITUTE((SUBSTITUTE(Z374, " ", "")), ",", ".")</f>
        <v>16654853</v>
      </c>
      <c r="J374" s="84">
        <f t="shared" si="354"/>
        <v>16499737</v>
      </c>
      <c r="K374" s="60">
        <v>374270.0</v>
      </c>
      <c r="L374" s="60">
        <v>1608282.0</v>
      </c>
      <c r="M374" s="60">
        <v>0.0</v>
      </c>
      <c r="N374" s="60">
        <v>0.0</v>
      </c>
      <c r="O374" s="60">
        <v>1.5848536E7</v>
      </c>
      <c r="P374" s="60">
        <v>651201.0</v>
      </c>
      <c r="Q374" s="69"/>
      <c r="R374" s="69">
        <f t="shared" ref="R374:W374" si="400">SUBSTITUTE((SUBSTITUTE(AA374, " ", "")), ",", ".")  * 1</f>
        <v>6971928</v>
      </c>
      <c r="S374" s="69">
        <f t="shared" si="400"/>
        <v>4790962</v>
      </c>
      <c r="T374" s="69">
        <f t="shared" si="400"/>
        <v>0</v>
      </c>
      <c r="U374" s="69">
        <f t="shared" si="400"/>
        <v>0</v>
      </c>
      <c r="V374" s="69">
        <f t="shared" si="400"/>
        <v>0</v>
      </c>
      <c r="W374" s="69">
        <f t="shared" si="400"/>
        <v>0</v>
      </c>
      <c r="X374" s="76"/>
      <c r="Y374" s="62">
        <v>155116.0</v>
      </c>
      <c r="Z374" s="72"/>
      <c r="AA374" s="63">
        <v>6971928.0</v>
      </c>
      <c r="AB374" s="63">
        <v>4790962.0</v>
      </c>
      <c r="AC374" s="73"/>
      <c r="AD374" s="73"/>
      <c r="AE374" s="73"/>
      <c r="AF374" s="73"/>
      <c r="AG374" s="74">
        <f>VLOOKUP(A374, 'АСВ'!$A$2:$C$48, 2, False)</f>
        <v>42034</v>
      </c>
      <c r="AH374" s="75">
        <f>VLOOKUP(A374, 'АСВ'!$A$2:$C$48, 3, False)</f>
        <v>69428</v>
      </c>
      <c r="AI374" s="73">
        <f t="shared" si="5"/>
        <v>0</v>
      </c>
    </row>
    <row r="375">
      <c r="A375" s="39" t="s">
        <v>215</v>
      </c>
      <c r="B375" s="65">
        <v>39768.0</v>
      </c>
      <c r="C375" s="39"/>
      <c r="D375" s="60">
        <v>185718.0</v>
      </c>
      <c r="E375" s="67">
        <f t="shared" si="352"/>
        <v>8652092</v>
      </c>
      <c r="F375" s="60">
        <v>0.0</v>
      </c>
      <c r="G375" s="60">
        <v>8920188.0</v>
      </c>
      <c r="H375" s="60">
        <v>55815.0</v>
      </c>
      <c r="I375" s="66">
        <f t="shared" si="401"/>
        <v>8860868</v>
      </c>
      <c r="J375" s="84">
        <f t="shared" si="354"/>
        <v>8677765</v>
      </c>
      <c r="K375" s="60">
        <v>160731.0</v>
      </c>
      <c r="L375" s="60">
        <v>-1079576.0</v>
      </c>
      <c r="M375" s="60">
        <v>0.0</v>
      </c>
      <c r="N375" s="60">
        <v>0.0</v>
      </c>
      <c r="O375" s="60">
        <v>8492408.0</v>
      </c>
      <c r="P375" s="60">
        <v>185357.0</v>
      </c>
      <c r="Q375" s="69"/>
      <c r="R375" s="69">
        <f t="shared" ref="R375:W375" si="402">SUBSTITUTE((SUBSTITUTE(AA375, " ", "")), ",", ".")  * 1</f>
        <v>6346725</v>
      </c>
      <c r="S375" s="69">
        <f t="shared" si="402"/>
        <v>2305367</v>
      </c>
      <c r="T375" s="69">
        <f t="shared" si="402"/>
        <v>0</v>
      </c>
      <c r="U375" s="69">
        <f t="shared" si="402"/>
        <v>0</v>
      </c>
      <c r="V375" s="69">
        <f t="shared" si="402"/>
        <v>0</v>
      </c>
      <c r="W375" s="69">
        <f t="shared" si="402"/>
        <v>0</v>
      </c>
      <c r="X375" s="76"/>
      <c r="Y375" s="62">
        <v>183103.0</v>
      </c>
      <c r="Z375" s="72"/>
      <c r="AA375" s="63">
        <v>6346725.0</v>
      </c>
      <c r="AB375" s="63">
        <v>2305367.0</v>
      </c>
      <c r="AC375" s="73"/>
      <c r="AD375" s="73"/>
      <c r="AE375" s="73"/>
      <c r="AF375" s="73"/>
      <c r="AG375" s="74">
        <f>VLOOKUP(A375, 'АСВ'!$A$2:$C$48, 2, False)</f>
        <v>42034</v>
      </c>
      <c r="AH375" s="75">
        <f>VLOOKUP(A375, 'АСВ'!$A$2:$C$48, 3, False)</f>
        <v>69428</v>
      </c>
      <c r="AI375" s="73">
        <f t="shared" si="5"/>
        <v>0</v>
      </c>
    </row>
    <row r="376">
      <c r="A376" s="39" t="s">
        <v>219</v>
      </c>
      <c r="B376" s="65">
        <v>42381.0</v>
      </c>
      <c r="C376" s="39"/>
      <c r="D376" s="60">
        <v>5193175.0</v>
      </c>
      <c r="E376" s="67">
        <f t="shared" si="352"/>
        <v>68830789</v>
      </c>
      <c r="F376" s="60">
        <v>0.0</v>
      </c>
      <c r="G376" s="60">
        <v>7.625239E7</v>
      </c>
      <c r="H376" s="60">
        <v>246137.0</v>
      </c>
      <c r="I376" s="66">
        <f t="shared" si="401"/>
        <v>75259998</v>
      </c>
      <c r="J376" s="84">
        <f t="shared" si="354"/>
        <v>74997080</v>
      </c>
      <c r="K376" s="60">
        <v>992392.0</v>
      </c>
      <c r="L376" s="60">
        <v>7604474.0</v>
      </c>
      <c r="M376" s="60">
        <v>0.0</v>
      </c>
      <c r="N376" s="60">
        <v>0.0</v>
      </c>
      <c r="O376" s="60">
        <v>6.8107358E7</v>
      </c>
      <c r="P376" s="60">
        <v>6889722.0</v>
      </c>
      <c r="Q376" s="69"/>
      <c r="R376" s="69">
        <f t="shared" ref="R376:W376" si="403">SUBSTITUTE((SUBSTITUTE(AA376, " ", "")), ",", ".")  * 1</f>
        <v>126136</v>
      </c>
      <c r="S376" s="69">
        <f t="shared" si="403"/>
        <v>68704653</v>
      </c>
      <c r="T376" s="69">
        <f t="shared" si="403"/>
        <v>0</v>
      </c>
      <c r="U376" s="69">
        <f t="shared" si="403"/>
        <v>0</v>
      </c>
      <c r="V376" s="69">
        <f t="shared" si="403"/>
        <v>0</v>
      </c>
      <c r="W376" s="69">
        <f t="shared" si="403"/>
        <v>0</v>
      </c>
      <c r="X376" s="76"/>
      <c r="Y376" s="62">
        <v>262918.0</v>
      </c>
      <c r="Z376" s="72"/>
      <c r="AA376" s="63">
        <v>126136.0</v>
      </c>
      <c r="AB376" s="63">
        <v>6.8704653E7</v>
      </c>
      <c r="AC376" s="73"/>
      <c r="AD376" s="73"/>
      <c r="AE376" s="73"/>
      <c r="AF376" s="73"/>
      <c r="AG376" s="74">
        <f>VLOOKUP(A376, 'АСВ'!$A$2:$C$48, 2, False)</f>
        <v>42475</v>
      </c>
      <c r="AH376" s="75">
        <f>VLOOKUP(A376, 'АСВ'!$A$2:$C$48, 3, False)</f>
        <v>69868</v>
      </c>
      <c r="AI376" s="73">
        <f t="shared" si="5"/>
        <v>0</v>
      </c>
    </row>
    <row r="377">
      <c r="A377" s="39" t="s">
        <v>219</v>
      </c>
      <c r="B377" s="65">
        <v>42381.0</v>
      </c>
      <c r="C377" s="39"/>
      <c r="D377" s="60">
        <v>5193175.0</v>
      </c>
      <c r="E377" s="67">
        <f t="shared" si="352"/>
        <v>68830789</v>
      </c>
      <c r="F377" s="60">
        <v>0.0</v>
      </c>
      <c r="G377" s="60">
        <v>7.625239E7</v>
      </c>
      <c r="H377" s="60">
        <v>246137.0</v>
      </c>
      <c r="I377" s="66">
        <f t="shared" si="401"/>
        <v>75259998</v>
      </c>
      <c r="J377" s="84">
        <f t="shared" si="354"/>
        <v>74997080</v>
      </c>
      <c r="K377" s="60">
        <v>992392.0</v>
      </c>
      <c r="L377" s="60">
        <v>7604474.0</v>
      </c>
      <c r="M377" s="60">
        <v>0.0</v>
      </c>
      <c r="N377" s="60">
        <v>0.0</v>
      </c>
      <c r="O377" s="60">
        <v>6.8107358E7</v>
      </c>
      <c r="P377" s="60">
        <v>6889722.0</v>
      </c>
      <c r="Q377" s="69"/>
      <c r="R377" s="69">
        <f t="shared" ref="R377:W377" si="404">SUBSTITUTE((SUBSTITUTE(AA377, " ", "")), ",", ".")  * 1</f>
        <v>126136</v>
      </c>
      <c r="S377" s="69">
        <f t="shared" si="404"/>
        <v>68704653</v>
      </c>
      <c r="T377" s="69">
        <f t="shared" si="404"/>
        <v>0</v>
      </c>
      <c r="U377" s="69">
        <f t="shared" si="404"/>
        <v>0</v>
      </c>
      <c r="V377" s="69">
        <f t="shared" si="404"/>
        <v>0</v>
      </c>
      <c r="W377" s="69">
        <f t="shared" si="404"/>
        <v>0</v>
      </c>
      <c r="X377" s="76"/>
      <c r="Y377" s="62">
        <v>262918.0</v>
      </c>
      <c r="Z377" s="72"/>
      <c r="AA377" s="63">
        <v>126136.0</v>
      </c>
      <c r="AB377" s="63">
        <v>6.8704653E7</v>
      </c>
      <c r="AC377" s="73"/>
      <c r="AD377" s="73"/>
      <c r="AE377" s="73"/>
      <c r="AF377" s="73"/>
      <c r="AG377" s="74">
        <f>VLOOKUP(A377, 'АСВ'!$A$2:$C$48, 2, False)</f>
        <v>42475</v>
      </c>
      <c r="AH377" s="75">
        <f>VLOOKUP(A377, 'АСВ'!$A$2:$C$48, 3, False)</f>
        <v>69868</v>
      </c>
      <c r="AI377" s="73">
        <f t="shared" si="5"/>
        <v>0</v>
      </c>
    </row>
    <row r="378">
      <c r="A378" s="39" t="s">
        <v>219</v>
      </c>
      <c r="B378" s="65">
        <v>42122.0</v>
      </c>
      <c r="C378" s="39"/>
      <c r="D378" s="60">
        <v>419489.0</v>
      </c>
      <c r="E378" s="67">
        <f t="shared" si="352"/>
        <v>67801791</v>
      </c>
      <c r="F378" s="60">
        <v>0.0</v>
      </c>
      <c r="G378" s="60">
        <v>7.0757943E7</v>
      </c>
      <c r="H378" s="60">
        <v>195006.0</v>
      </c>
      <c r="I378" s="66">
        <f t="shared" si="401"/>
        <v>69967783</v>
      </c>
      <c r="J378" s="84">
        <f t="shared" si="354"/>
        <v>69765388</v>
      </c>
      <c r="K378" s="60">
        <v>790160.0</v>
      </c>
      <c r="L378" s="60">
        <v>3458497.0</v>
      </c>
      <c r="M378" s="60">
        <v>0.0</v>
      </c>
      <c r="N378" s="60">
        <v>0.0</v>
      </c>
      <c r="O378" s="60">
        <v>6.3085873E7</v>
      </c>
      <c r="P378" s="60">
        <v>6679515.0</v>
      </c>
      <c r="Q378" s="69"/>
      <c r="R378" s="69">
        <f t="shared" ref="R378:W378" si="405">SUBSTITUTE((SUBSTITUTE(AA378, " ", "")), ",", ".")  * 1</f>
        <v>1955473</v>
      </c>
      <c r="S378" s="69">
        <f t="shared" si="405"/>
        <v>65846318</v>
      </c>
      <c r="T378" s="69">
        <f t="shared" si="405"/>
        <v>0</v>
      </c>
      <c r="U378" s="69">
        <f t="shared" si="405"/>
        <v>0</v>
      </c>
      <c r="V378" s="69">
        <f t="shared" si="405"/>
        <v>0</v>
      </c>
      <c r="W378" s="69">
        <f t="shared" si="405"/>
        <v>0</v>
      </c>
      <c r="X378" s="76"/>
      <c r="Y378" s="62">
        <v>202395.0</v>
      </c>
      <c r="Z378" s="72"/>
      <c r="AA378" s="63">
        <v>1955473.0</v>
      </c>
      <c r="AB378" s="63">
        <v>6.5846318E7</v>
      </c>
      <c r="AC378" s="73"/>
      <c r="AD378" s="73"/>
      <c r="AE378" s="73"/>
      <c r="AF378" s="73"/>
      <c r="AG378" s="74">
        <f>VLOOKUP(A378, 'АСВ'!$A$2:$C$48, 2, False)</f>
        <v>42475</v>
      </c>
      <c r="AH378" s="75">
        <f>VLOOKUP(A378, 'АСВ'!$A$2:$C$48, 3, False)</f>
        <v>69868</v>
      </c>
      <c r="AI378" s="73">
        <f t="shared" si="5"/>
        <v>0</v>
      </c>
    </row>
    <row r="379">
      <c r="A379" s="39" t="s">
        <v>219</v>
      </c>
      <c r="B379" s="65">
        <v>41759.0</v>
      </c>
      <c r="C379" s="39"/>
      <c r="D379" s="60">
        <v>1603805.0</v>
      </c>
      <c r="E379" s="67">
        <f t="shared" si="352"/>
        <v>55149831</v>
      </c>
      <c r="F379" s="60">
        <v>0.0</v>
      </c>
      <c r="G379" s="60">
        <v>5.7339633E7</v>
      </c>
      <c r="H379" s="60">
        <v>138185.0</v>
      </c>
      <c r="I379" s="66">
        <f t="shared" si="401"/>
        <v>56629797</v>
      </c>
      <c r="J379" s="84">
        <f t="shared" si="354"/>
        <v>56480820</v>
      </c>
      <c r="K379" s="60">
        <v>709836.0</v>
      </c>
      <c r="L379" s="60">
        <v>3678394.0</v>
      </c>
      <c r="M379" s="60">
        <v>0.0</v>
      </c>
      <c r="N379" s="60">
        <v>0.0</v>
      </c>
      <c r="O379" s="60">
        <v>5.0289474E7</v>
      </c>
      <c r="P379" s="60">
        <v>6191346.0</v>
      </c>
      <c r="Q379" s="69"/>
      <c r="R379" s="69">
        <f t="shared" ref="R379:W379" si="406">SUBSTITUTE((SUBSTITUTE(AA379, " ", "")), ",", ".")  * 1</f>
        <v>126146</v>
      </c>
      <c r="S379" s="69">
        <f t="shared" si="406"/>
        <v>55023685</v>
      </c>
      <c r="T379" s="69">
        <f t="shared" si="406"/>
        <v>0</v>
      </c>
      <c r="U379" s="69">
        <f t="shared" si="406"/>
        <v>0</v>
      </c>
      <c r="V379" s="69">
        <f t="shared" si="406"/>
        <v>0</v>
      </c>
      <c r="W379" s="69">
        <f t="shared" si="406"/>
        <v>0</v>
      </c>
      <c r="X379" s="76"/>
      <c r="Y379" s="62">
        <v>148977.0</v>
      </c>
      <c r="Z379" s="72"/>
      <c r="AA379" s="63">
        <v>126146.0</v>
      </c>
      <c r="AB379" s="63">
        <v>5.5023685E7</v>
      </c>
      <c r="AC379" s="73"/>
      <c r="AD379" s="73"/>
      <c r="AE379" s="73"/>
      <c r="AF379" s="73"/>
      <c r="AG379" s="74">
        <f>VLOOKUP(A379, 'АСВ'!$A$2:$C$48, 2, False)</f>
        <v>42475</v>
      </c>
      <c r="AH379" s="75">
        <f>VLOOKUP(A379, 'АСВ'!$A$2:$C$48, 3, False)</f>
        <v>69868</v>
      </c>
      <c r="AI379" s="73">
        <f t="shared" si="5"/>
        <v>0</v>
      </c>
    </row>
    <row r="380">
      <c r="A380" s="39" t="s">
        <v>219</v>
      </c>
      <c r="B380" s="65">
        <v>41492.0</v>
      </c>
      <c r="C380" s="39"/>
      <c r="D380" s="60">
        <v>1603805.0</v>
      </c>
      <c r="E380" s="67">
        <f t="shared" si="352"/>
        <v>55149831</v>
      </c>
      <c r="F380" s="60">
        <v>0.0</v>
      </c>
      <c r="G380" s="60">
        <v>5.7200548E7</v>
      </c>
      <c r="H380" s="60">
        <v>138185.0</v>
      </c>
      <c r="I380" s="66">
        <f t="shared" si="401"/>
        <v>56629797</v>
      </c>
      <c r="J380" s="84">
        <f t="shared" si="354"/>
        <v>56480820</v>
      </c>
      <c r="K380" s="60">
        <v>709836.0</v>
      </c>
      <c r="L380" s="60">
        <v>3678394.0</v>
      </c>
      <c r="M380" s="60">
        <v>0.0</v>
      </c>
      <c r="N380" s="60">
        <v>0.0</v>
      </c>
      <c r="O380" s="60">
        <v>5.0289474E7</v>
      </c>
      <c r="P380" s="60">
        <v>6191346.0</v>
      </c>
      <c r="Q380" s="69"/>
      <c r="R380" s="69">
        <f t="shared" ref="R380:W380" si="407">SUBSTITUTE((SUBSTITUTE(AA380, " ", "")), ",", ".")  * 1</f>
        <v>126146</v>
      </c>
      <c r="S380" s="69">
        <f t="shared" si="407"/>
        <v>55023685</v>
      </c>
      <c r="T380" s="69">
        <f t="shared" si="407"/>
        <v>0</v>
      </c>
      <c r="U380" s="69">
        <f t="shared" si="407"/>
        <v>0</v>
      </c>
      <c r="V380" s="69">
        <f t="shared" si="407"/>
        <v>0</v>
      </c>
      <c r="W380" s="69">
        <f t="shared" si="407"/>
        <v>0</v>
      </c>
      <c r="X380" s="76"/>
      <c r="Y380" s="62">
        <v>148977.0</v>
      </c>
      <c r="Z380" s="72"/>
      <c r="AA380" s="63">
        <v>126146.0</v>
      </c>
      <c r="AB380" s="63">
        <v>5.5023685E7</v>
      </c>
      <c r="AC380" s="73"/>
      <c r="AD380" s="73"/>
      <c r="AE380" s="73"/>
      <c r="AF380" s="73"/>
      <c r="AG380" s="74">
        <f>VLOOKUP(A380, 'АСВ'!$A$2:$C$48, 2, False)</f>
        <v>42475</v>
      </c>
      <c r="AH380" s="75">
        <f>VLOOKUP(A380, 'АСВ'!$A$2:$C$48, 3, False)</f>
        <v>69868</v>
      </c>
      <c r="AI380" s="73">
        <f t="shared" si="5"/>
        <v>0</v>
      </c>
    </row>
    <row r="381">
      <c r="A381" s="39" t="s">
        <v>219</v>
      </c>
      <c r="B381" s="65">
        <v>40905.0</v>
      </c>
      <c r="C381" s="39"/>
      <c r="D381" s="60">
        <v>209790.0</v>
      </c>
      <c r="E381" s="67">
        <f t="shared" si="352"/>
        <v>35198106</v>
      </c>
      <c r="F381" s="60">
        <v>0.0</v>
      </c>
      <c r="G381" s="60">
        <v>3.7811599E7</v>
      </c>
      <c r="H381" s="60">
        <v>89401.0</v>
      </c>
      <c r="I381" s="66">
        <f t="shared" si="401"/>
        <v>37438513</v>
      </c>
      <c r="J381" s="84">
        <f t="shared" si="354"/>
        <v>37438513</v>
      </c>
      <c r="K381" s="60">
        <v>265995.0</v>
      </c>
      <c r="L381" s="60">
        <v>1190522.0</v>
      </c>
      <c r="M381" s="60">
        <v>0.0</v>
      </c>
      <c r="N381" s="60">
        <v>0.0</v>
      </c>
      <c r="O381" s="60">
        <v>3.4317573E7</v>
      </c>
      <c r="P381" s="60">
        <v>3120940.0</v>
      </c>
      <c r="Q381" s="69"/>
      <c r="R381" s="69">
        <f t="shared" ref="R381:W381" si="408">SUBSTITUTE((SUBSTITUTE(AA381, " ", "")), ",", ".")  * 1</f>
        <v>59512</v>
      </c>
      <c r="S381" s="69">
        <f t="shared" si="408"/>
        <v>35138594</v>
      </c>
      <c r="T381" s="69">
        <f t="shared" si="408"/>
        <v>0</v>
      </c>
      <c r="U381" s="69">
        <f t="shared" si="408"/>
        <v>0</v>
      </c>
      <c r="V381" s="69">
        <f t="shared" si="408"/>
        <v>0</v>
      </c>
      <c r="W381" s="69">
        <f t="shared" si="408"/>
        <v>0</v>
      </c>
      <c r="X381" s="76"/>
      <c r="Y381" s="72"/>
      <c r="Z381" s="72"/>
      <c r="AA381" s="63">
        <v>59512.0</v>
      </c>
      <c r="AB381" s="63">
        <v>3.5138594E7</v>
      </c>
      <c r="AC381" s="73"/>
      <c r="AD381" s="73"/>
      <c r="AE381" s="73"/>
      <c r="AF381" s="73"/>
      <c r="AG381" s="74">
        <f>VLOOKUP(A381, 'АСВ'!$A$2:$C$48, 2, False)</f>
        <v>42475</v>
      </c>
      <c r="AH381" s="75">
        <f>VLOOKUP(A381, 'АСВ'!$A$2:$C$48, 3, False)</f>
        <v>69868</v>
      </c>
      <c r="AI381" s="73">
        <f t="shared" si="5"/>
        <v>0</v>
      </c>
    </row>
    <row r="382">
      <c r="A382" s="39" t="s">
        <v>225</v>
      </c>
      <c r="B382" s="65">
        <v>43014.0</v>
      </c>
      <c r="C382" s="39"/>
      <c r="D382" s="60">
        <v>1232928.0</v>
      </c>
      <c r="E382" s="67">
        <f t="shared" si="352"/>
        <v>9619057</v>
      </c>
      <c r="F382" s="60">
        <v>0.0</v>
      </c>
      <c r="G382" s="60">
        <v>1.1029128E7</v>
      </c>
      <c r="H382" s="60">
        <v>55608.0</v>
      </c>
      <c r="I382" s="60">
        <v>9856908.0</v>
      </c>
      <c r="J382" s="84">
        <f t="shared" si="354"/>
        <v>9772223</v>
      </c>
      <c r="K382" s="60">
        <v>1172220.0</v>
      </c>
      <c r="L382" s="60">
        <v>994816.0</v>
      </c>
      <c r="M382" s="60">
        <v>979959.0</v>
      </c>
      <c r="N382" s="60">
        <v>695244.0</v>
      </c>
      <c r="O382" s="60">
        <v>1815936.0</v>
      </c>
      <c r="P382" s="60">
        <v>7956287.0</v>
      </c>
      <c r="Q382" s="69"/>
      <c r="R382" s="69">
        <f t="shared" ref="R382:W382" si="409">SUBSTITUTE((SUBSTITUTE(AA382, " ", "")), ",", ".")  * 1</f>
        <v>0</v>
      </c>
      <c r="S382" s="69">
        <f t="shared" si="409"/>
        <v>8619418</v>
      </c>
      <c r="T382" s="69">
        <f t="shared" si="409"/>
        <v>0</v>
      </c>
      <c r="U382" s="69">
        <f t="shared" si="409"/>
        <v>0</v>
      </c>
      <c r="V382" s="69">
        <f t="shared" si="409"/>
        <v>0</v>
      </c>
      <c r="W382" s="69">
        <f t="shared" si="409"/>
        <v>0</v>
      </c>
      <c r="X382" s="90">
        <v>999639.0</v>
      </c>
      <c r="Y382" s="72"/>
      <c r="Z382" s="72"/>
      <c r="AA382" s="63">
        <v>0.0</v>
      </c>
      <c r="AB382" s="63">
        <v>8619418.0</v>
      </c>
      <c r="AC382" s="73"/>
      <c r="AD382" s="73"/>
      <c r="AE382" s="73"/>
      <c r="AF382" s="73"/>
      <c r="AG382" s="74">
        <f>VLOOKUP(A382, 'АСВ'!$A$2:$C$48, 2, False)</f>
        <v>42277</v>
      </c>
      <c r="AH382" s="75">
        <f>VLOOKUP(A382, 'АСВ'!$A$2:$C$48, 3, False)</f>
        <v>69671</v>
      </c>
      <c r="AI382" s="73">
        <f t="shared" si="5"/>
        <v>1</v>
      </c>
    </row>
    <row r="383">
      <c r="A383" s="39" t="s">
        <v>225</v>
      </c>
      <c r="B383" s="65">
        <v>43014.0</v>
      </c>
      <c r="C383" s="39"/>
      <c r="D383" s="60">
        <v>1232928.0</v>
      </c>
      <c r="E383" s="67">
        <f t="shared" si="352"/>
        <v>9619057</v>
      </c>
      <c r="F383" s="60">
        <v>0.0</v>
      </c>
      <c r="G383" s="60">
        <v>1.1029128E7</v>
      </c>
      <c r="H383" s="60">
        <v>55608.0</v>
      </c>
      <c r="I383" s="60">
        <v>9856908.0</v>
      </c>
      <c r="J383" s="84">
        <f t="shared" si="354"/>
        <v>9772223</v>
      </c>
      <c r="K383" s="60">
        <v>1172220.0</v>
      </c>
      <c r="L383" s="60">
        <v>994816.0</v>
      </c>
      <c r="M383" s="60">
        <v>979959.0</v>
      </c>
      <c r="N383" s="60">
        <v>695244.0</v>
      </c>
      <c r="O383" s="60">
        <v>1815936.0</v>
      </c>
      <c r="P383" s="60">
        <v>7956287.0</v>
      </c>
      <c r="Q383" s="69"/>
      <c r="R383" s="69">
        <f t="shared" ref="R383:W383" si="410">SUBSTITUTE((SUBSTITUTE(AA383, " ", "")), ",", ".")  * 1</f>
        <v>0</v>
      </c>
      <c r="S383" s="69">
        <f t="shared" si="410"/>
        <v>8619418</v>
      </c>
      <c r="T383" s="69">
        <f t="shared" si="410"/>
        <v>0</v>
      </c>
      <c r="U383" s="69">
        <f t="shared" si="410"/>
        <v>0</v>
      </c>
      <c r="V383" s="69">
        <f t="shared" si="410"/>
        <v>0</v>
      </c>
      <c r="W383" s="69">
        <f t="shared" si="410"/>
        <v>0</v>
      </c>
      <c r="X383" s="90">
        <v>999639.0</v>
      </c>
      <c r="Y383" s="72"/>
      <c r="Z383" s="72"/>
      <c r="AA383" s="63">
        <v>0.0</v>
      </c>
      <c r="AB383" s="63">
        <v>8619418.0</v>
      </c>
      <c r="AC383" s="73"/>
      <c r="AD383" s="73"/>
      <c r="AE383" s="73"/>
      <c r="AF383" s="73"/>
      <c r="AG383" s="74">
        <f>VLOOKUP(A383, 'АСВ'!$A$2:$C$48, 2, False)</f>
        <v>42277</v>
      </c>
      <c r="AH383" s="75">
        <f>VLOOKUP(A383, 'АСВ'!$A$2:$C$48, 3, False)</f>
        <v>69671</v>
      </c>
      <c r="AI383" s="73">
        <f t="shared" si="5"/>
        <v>1</v>
      </c>
    </row>
    <row r="384">
      <c r="A384" s="39" t="s">
        <v>225</v>
      </c>
      <c r="B384" s="65">
        <v>42943.0</v>
      </c>
      <c r="C384" s="39"/>
      <c r="D384" s="60">
        <v>553058.0</v>
      </c>
      <c r="E384" s="67">
        <f t="shared" si="352"/>
        <v>9759357</v>
      </c>
      <c r="F384" s="60">
        <v>0.0</v>
      </c>
      <c r="G384" s="60">
        <v>1.0538387E7</v>
      </c>
      <c r="H384" s="60">
        <v>40.0</v>
      </c>
      <c r="I384" s="60">
        <v>9031213.0</v>
      </c>
      <c r="J384" s="84">
        <f t="shared" si="354"/>
        <v>9026308</v>
      </c>
      <c r="K384" s="60">
        <v>1507174.0</v>
      </c>
      <c r="L384" s="60">
        <v>555004.0</v>
      </c>
      <c r="M384" s="60">
        <v>900879.0</v>
      </c>
      <c r="N384" s="60">
        <v>585144.0</v>
      </c>
      <c r="O384" s="60">
        <v>7341401.0</v>
      </c>
      <c r="P384" s="60">
        <v>0.0</v>
      </c>
      <c r="Q384" s="60">
        <v>1684907.0</v>
      </c>
      <c r="R384" s="69">
        <f t="shared" ref="R384:W384" si="411">SUBSTITUTE((SUBSTITUTE(AA384, " ", "")), ",", ".")  * 1</f>
        <v>8064131</v>
      </c>
      <c r="S384" s="69">
        <f t="shared" si="411"/>
        <v>0</v>
      </c>
      <c r="T384" s="69">
        <f t="shared" si="411"/>
        <v>0</v>
      </c>
      <c r="U384" s="69">
        <f t="shared" si="411"/>
        <v>0</v>
      </c>
      <c r="V384" s="69">
        <f t="shared" si="411"/>
        <v>0</v>
      </c>
      <c r="W384" s="69">
        <f t="shared" si="411"/>
        <v>0</v>
      </c>
      <c r="X384" s="90">
        <v>1695226.0</v>
      </c>
      <c r="Y384" s="62"/>
      <c r="Z384" s="72"/>
      <c r="AA384" s="63">
        <v>8064131.0</v>
      </c>
      <c r="AB384" s="73"/>
      <c r="AC384" s="73"/>
      <c r="AD384" s="73"/>
      <c r="AE384" s="73"/>
      <c r="AF384" s="73"/>
      <c r="AG384" s="74">
        <f>VLOOKUP(A384, 'АСВ'!$A$2:$C$48, 2, False)</f>
        <v>42277</v>
      </c>
      <c r="AH384" s="75">
        <f>VLOOKUP(A384, 'АСВ'!$A$2:$C$48, 3, False)</f>
        <v>69671</v>
      </c>
      <c r="AI384" s="73">
        <f t="shared" si="5"/>
        <v>1</v>
      </c>
    </row>
    <row r="385">
      <c r="A385" s="39" t="s">
        <v>225</v>
      </c>
      <c r="B385" s="65">
        <v>42636.0</v>
      </c>
      <c r="C385" s="39"/>
      <c r="D385" s="60">
        <v>449520.0</v>
      </c>
      <c r="E385" s="67">
        <f t="shared" si="352"/>
        <v>9204048</v>
      </c>
      <c r="F385" s="60">
        <v>0.0</v>
      </c>
      <c r="G385" s="60">
        <v>9781635.0</v>
      </c>
      <c r="H385" s="60">
        <v>45520.0</v>
      </c>
      <c r="I385" s="60">
        <v>8827665.0</v>
      </c>
      <c r="J385" s="84">
        <f t="shared" si="354"/>
        <v>8759087</v>
      </c>
      <c r="K385" s="60">
        <v>953970.0</v>
      </c>
      <c r="L385" s="60">
        <v>1002755.0</v>
      </c>
      <c r="M385" s="60">
        <v>1851677.0</v>
      </c>
      <c r="N385" s="60">
        <v>664434.0</v>
      </c>
      <c r="O385" s="60">
        <v>1674689.0</v>
      </c>
      <c r="P385" s="60">
        <v>7084398.0</v>
      </c>
      <c r="Q385" s="69"/>
      <c r="R385" s="69">
        <f t="shared" ref="R385:W385" si="412">SUBSTITUTE((SUBSTITUTE(AA385, " ", "")), ",", ".")  * 1</f>
        <v>7044964</v>
      </c>
      <c r="S385" s="69">
        <f t="shared" si="412"/>
        <v>41463</v>
      </c>
      <c r="T385" s="69">
        <f t="shared" si="412"/>
        <v>0</v>
      </c>
      <c r="U385" s="69">
        <f t="shared" si="412"/>
        <v>0</v>
      </c>
      <c r="V385" s="69">
        <f t="shared" si="412"/>
        <v>0</v>
      </c>
      <c r="W385" s="69">
        <f t="shared" si="412"/>
        <v>0</v>
      </c>
      <c r="X385" s="90">
        <v>2117621.0</v>
      </c>
      <c r="Y385" s="72"/>
      <c r="Z385" s="72"/>
      <c r="AA385" s="63">
        <v>7044964.0</v>
      </c>
      <c r="AB385" s="63">
        <v>41463.0</v>
      </c>
      <c r="AC385" s="73"/>
      <c r="AD385" s="73"/>
      <c r="AE385" s="73"/>
      <c r="AF385" s="73"/>
      <c r="AG385" s="74">
        <f>VLOOKUP(A385, 'АСВ'!$A$2:$C$48, 2, False)</f>
        <v>42277</v>
      </c>
      <c r="AH385" s="75">
        <f>VLOOKUP(A385, 'АСВ'!$A$2:$C$48, 3, False)</f>
        <v>69671</v>
      </c>
      <c r="AI385" s="73">
        <f t="shared" si="5"/>
        <v>1</v>
      </c>
    </row>
    <row r="386">
      <c r="A386" s="106" t="s">
        <v>228</v>
      </c>
      <c r="B386" s="107">
        <v>44032.0</v>
      </c>
      <c r="C386" s="106"/>
      <c r="D386" s="108"/>
      <c r="E386" s="109">
        <f t="shared" si="352"/>
        <v>0</v>
      </c>
      <c r="F386" s="108"/>
      <c r="G386" s="108"/>
      <c r="H386" s="108"/>
      <c r="I386" s="108"/>
      <c r="J386" s="112">
        <f t="shared" si="354"/>
        <v>0</v>
      </c>
      <c r="K386" s="108"/>
      <c r="L386" s="108"/>
      <c r="M386" s="108"/>
      <c r="N386" s="108"/>
      <c r="O386" s="108"/>
      <c r="P386" s="108"/>
      <c r="Q386" s="108"/>
      <c r="R386" s="108">
        <f t="shared" ref="R386:W386" si="413">SUBSTITUTE((SUBSTITUTE(AA386, " ", "")), ",", ".")  * 1</f>
        <v>0</v>
      </c>
      <c r="S386" s="108">
        <f t="shared" si="413"/>
        <v>0</v>
      </c>
      <c r="T386" s="108">
        <f t="shared" si="413"/>
        <v>0</v>
      </c>
      <c r="U386" s="108">
        <f t="shared" si="413"/>
        <v>0</v>
      </c>
      <c r="V386" s="108">
        <f t="shared" si="413"/>
        <v>0</v>
      </c>
      <c r="W386" s="108">
        <f t="shared" si="413"/>
        <v>0</v>
      </c>
      <c r="X386" s="76"/>
      <c r="Y386" s="72"/>
      <c r="Z386" s="72"/>
      <c r="AA386" s="73"/>
      <c r="AB386" s="73"/>
      <c r="AC386" s="73"/>
      <c r="AD386" s="73"/>
      <c r="AE386" s="73"/>
      <c r="AF386" s="73"/>
      <c r="AG386" s="74">
        <f>VLOOKUP(A386, 'АСВ'!$A$2:$C$48, 2, False)</f>
        <v>42417</v>
      </c>
      <c r="AH386" s="75">
        <f>VLOOKUP(A386, 'АСВ'!$A$2:$C$48, 3, False)</f>
        <v>69811</v>
      </c>
      <c r="AI386" s="73">
        <f t="shared" si="5"/>
        <v>1</v>
      </c>
    </row>
    <row r="387">
      <c r="A387" s="39" t="s">
        <v>228</v>
      </c>
      <c r="B387" s="65">
        <v>43675.0</v>
      </c>
      <c r="C387" s="39"/>
      <c r="D387" s="125" t="s">
        <v>764</v>
      </c>
      <c r="E387" s="67">
        <f t="shared" si="352"/>
        <v>26247595</v>
      </c>
      <c r="F387" s="60">
        <v>0.0</v>
      </c>
      <c r="G387" s="125" t="s">
        <v>765</v>
      </c>
      <c r="H387" s="125" t="s">
        <v>766</v>
      </c>
      <c r="I387" s="125" t="s">
        <v>767</v>
      </c>
      <c r="J387" s="84">
        <f t="shared" si="354"/>
        <v>31087952</v>
      </c>
      <c r="K387" s="125" t="s">
        <v>768</v>
      </c>
      <c r="L387" s="125" t="s">
        <v>769</v>
      </c>
      <c r="M387" s="125" t="s">
        <v>770</v>
      </c>
      <c r="N387" s="125" t="s">
        <v>771</v>
      </c>
      <c r="O387" s="125" t="s">
        <v>772</v>
      </c>
      <c r="P387" s="125" t="s">
        <v>773</v>
      </c>
      <c r="Q387" s="125" t="s">
        <v>774</v>
      </c>
      <c r="R387" s="69">
        <f t="shared" ref="R387:W387" si="414">SUBSTITUTE((SUBSTITUTE(AA387, " ", "")), ",", ".")  * 1</f>
        <v>1832498</v>
      </c>
      <c r="S387" s="69">
        <f t="shared" si="414"/>
        <v>22361275</v>
      </c>
      <c r="T387" s="69">
        <f t="shared" si="414"/>
        <v>0</v>
      </c>
      <c r="U387" s="69">
        <f t="shared" si="414"/>
        <v>0</v>
      </c>
      <c r="V387" s="69">
        <f t="shared" si="414"/>
        <v>0</v>
      </c>
      <c r="W387" s="69">
        <f t="shared" si="414"/>
        <v>0</v>
      </c>
      <c r="X387" s="125" t="s">
        <v>775</v>
      </c>
      <c r="Y387" s="72"/>
      <c r="Z387" s="72"/>
      <c r="AA387" s="125" t="s">
        <v>776</v>
      </c>
      <c r="AB387" s="125" t="s">
        <v>777</v>
      </c>
      <c r="AC387" s="73"/>
      <c r="AD387" s="73"/>
      <c r="AE387" s="73"/>
      <c r="AF387" s="73"/>
      <c r="AG387" s="74">
        <f>VLOOKUP(A387, 'АСВ'!$A$2:$C$48, 2, False)</f>
        <v>42417</v>
      </c>
      <c r="AH387" s="75">
        <f>VLOOKUP(A387, 'АСВ'!$A$2:$C$48, 3, False)</f>
        <v>69811</v>
      </c>
      <c r="AI387" s="73">
        <f t="shared" si="5"/>
        <v>1</v>
      </c>
    </row>
    <row r="388">
      <c r="A388" s="39" t="s">
        <v>228</v>
      </c>
      <c r="B388" s="65">
        <v>43312.0</v>
      </c>
      <c r="C388" s="39"/>
      <c r="D388" s="125">
        <v>5072919.0</v>
      </c>
      <c r="E388" s="67">
        <f t="shared" si="352"/>
        <v>22273685</v>
      </c>
      <c r="F388" s="60">
        <v>0.0</v>
      </c>
      <c r="G388" s="125" t="s">
        <v>778</v>
      </c>
      <c r="H388" s="125">
        <v>1353278.0</v>
      </c>
      <c r="I388" s="125" t="s">
        <v>779</v>
      </c>
      <c r="J388" s="84">
        <f t="shared" si="354"/>
        <v>32421353</v>
      </c>
      <c r="K388" s="125">
        <v>574918.0</v>
      </c>
      <c r="L388" s="125">
        <v>698844.0</v>
      </c>
      <c r="M388" s="125">
        <v>6259474.0</v>
      </c>
      <c r="N388" s="125">
        <v>3870463.0</v>
      </c>
      <c r="O388" s="125">
        <v>1.4055181E7</v>
      </c>
      <c r="P388" s="125">
        <v>1.7297919E7</v>
      </c>
      <c r="Q388" s="125">
        <v>1068253.0</v>
      </c>
      <c r="R388" s="69">
        <f t="shared" ref="R388:W388" si="415">SUBSTITUTE((SUBSTITUTE(AA388, " ", "")), ",", ".")  * 1</f>
        <v>2291113</v>
      </c>
      <c r="S388" s="69">
        <f t="shared" si="415"/>
        <v>18105802</v>
      </c>
      <c r="T388" s="69">
        <f t="shared" si="415"/>
        <v>0</v>
      </c>
      <c r="U388" s="69">
        <f t="shared" si="415"/>
        <v>0</v>
      </c>
      <c r="V388" s="69">
        <f t="shared" si="415"/>
        <v>0</v>
      </c>
      <c r="W388" s="69">
        <f t="shared" si="415"/>
        <v>0</v>
      </c>
      <c r="X388" s="125">
        <v>1876770.0</v>
      </c>
      <c r="Y388" s="72"/>
      <c r="Z388" s="72"/>
      <c r="AA388" s="125">
        <v>2291113.0</v>
      </c>
      <c r="AB388" s="125">
        <v>1.8105802E7</v>
      </c>
      <c r="AC388" s="73"/>
      <c r="AD388" s="73"/>
      <c r="AE388" s="73"/>
      <c r="AF388" s="73"/>
      <c r="AG388" s="74">
        <f>VLOOKUP(A388, 'АСВ'!$A$2:$C$48, 2, False)</f>
        <v>42417</v>
      </c>
      <c r="AH388" s="75">
        <f>VLOOKUP(A388, 'АСВ'!$A$2:$C$48, 3, False)</f>
        <v>69811</v>
      </c>
      <c r="AI388" s="73">
        <f t="shared" si="5"/>
        <v>1</v>
      </c>
    </row>
    <row r="389">
      <c r="A389" s="39" t="s">
        <v>228</v>
      </c>
      <c r="B389" s="65">
        <v>42955.0</v>
      </c>
      <c r="C389" s="39"/>
      <c r="D389" s="125" t="s">
        <v>780</v>
      </c>
      <c r="E389" s="67">
        <f t="shared" si="352"/>
        <v>16975048</v>
      </c>
      <c r="F389" s="60">
        <v>0.0</v>
      </c>
      <c r="G389" s="125" t="s">
        <v>781</v>
      </c>
      <c r="H389" s="125" t="s">
        <v>782</v>
      </c>
      <c r="I389" s="125" t="s">
        <v>783</v>
      </c>
      <c r="J389" s="84">
        <f t="shared" si="354"/>
        <v>28461276</v>
      </c>
      <c r="K389" s="125" t="s">
        <v>784</v>
      </c>
      <c r="L389" s="125" t="s">
        <v>785</v>
      </c>
      <c r="M389" s="125" t="s">
        <v>786</v>
      </c>
      <c r="N389" s="125" t="s">
        <v>787</v>
      </c>
      <c r="O389" s="125" t="s">
        <v>788</v>
      </c>
      <c r="P389" s="125" t="s">
        <v>789</v>
      </c>
      <c r="Q389" s="69"/>
      <c r="R389" s="69">
        <f t="shared" ref="R389:W389" si="416">SUBSTITUTE((SUBSTITUTE(AA389, " ", "")), ",", ".")  * 1</f>
        <v>15031314</v>
      </c>
      <c r="S389" s="69">
        <f t="shared" si="416"/>
        <v>0</v>
      </c>
      <c r="T389" s="69">
        <f t="shared" si="416"/>
        <v>0</v>
      </c>
      <c r="U389" s="69">
        <f t="shared" si="416"/>
        <v>0</v>
      </c>
      <c r="V389" s="69">
        <f t="shared" si="416"/>
        <v>0</v>
      </c>
      <c r="W389" s="69">
        <f t="shared" si="416"/>
        <v>0</v>
      </c>
      <c r="X389" s="125" t="s">
        <v>790</v>
      </c>
      <c r="Y389" s="72"/>
      <c r="Z389" s="72"/>
      <c r="AA389" s="125" t="s">
        <v>791</v>
      </c>
      <c r="AB389" s="73"/>
      <c r="AC389" s="73"/>
      <c r="AD389" s="73"/>
      <c r="AE389" s="73"/>
      <c r="AF389" s="73"/>
      <c r="AG389" s="74">
        <f>VLOOKUP(A389, 'АСВ'!$A$2:$C$48, 2, False)</f>
        <v>42417</v>
      </c>
      <c r="AH389" s="75">
        <f>VLOOKUP(A389, 'АСВ'!$A$2:$C$48, 3, False)</f>
        <v>69811</v>
      </c>
      <c r="AI389" s="73">
        <f t="shared" si="5"/>
        <v>1</v>
      </c>
    </row>
    <row r="390">
      <c r="A390" s="39" t="s">
        <v>228</v>
      </c>
      <c r="B390" s="65">
        <v>42664.0</v>
      </c>
      <c r="C390" s="39"/>
      <c r="D390" s="125" t="s">
        <v>792</v>
      </c>
      <c r="E390" s="67">
        <f t="shared" si="352"/>
        <v>16317065</v>
      </c>
      <c r="F390" s="60">
        <v>0.0</v>
      </c>
      <c r="G390" s="125" t="s">
        <v>793</v>
      </c>
      <c r="H390" s="125" t="s">
        <v>794</v>
      </c>
      <c r="I390" s="125" t="s">
        <v>795</v>
      </c>
      <c r="J390" s="84">
        <f t="shared" si="354"/>
        <v>29416505</v>
      </c>
      <c r="K390" s="125" t="s">
        <v>796</v>
      </c>
      <c r="L390" s="125" t="s">
        <v>797</v>
      </c>
      <c r="M390" s="125" t="s">
        <v>798</v>
      </c>
      <c r="N390" s="125" t="s">
        <v>799</v>
      </c>
      <c r="O390" s="125" t="s">
        <v>800</v>
      </c>
      <c r="P390" s="125" t="s">
        <v>801</v>
      </c>
      <c r="Q390" s="69"/>
      <c r="R390" s="69">
        <f t="shared" ref="R390:W390" si="417">SUBSTITUTE((SUBSTITUTE(AA390, " ", "")), ",", ".")  * 1</f>
        <v>13369064</v>
      </c>
      <c r="S390" s="69">
        <f t="shared" si="417"/>
        <v>0</v>
      </c>
      <c r="T390" s="69">
        <f t="shared" si="417"/>
        <v>0</v>
      </c>
      <c r="U390" s="69">
        <f t="shared" si="417"/>
        <v>0</v>
      </c>
      <c r="V390" s="69">
        <f t="shared" si="417"/>
        <v>0</v>
      </c>
      <c r="W390" s="69">
        <f t="shared" si="417"/>
        <v>0</v>
      </c>
      <c r="X390" s="125" t="s">
        <v>802</v>
      </c>
      <c r="Y390" s="72"/>
      <c r="Z390" s="72"/>
      <c r="AA390" s="125" t="s">
        <v>803</v>
      </c>
      <c r="AB390" s="73"/>
      <c r="AC390" s="73"/>
      <c r="AD390" s="73"/>
      <c r="AE390" s="73"/>
      <c r="AF390" s="73"/>
      <c r="AG390" s="74">
        <f>VLOOKUP(A390, 'АСВ'!$A$2:$C$48, 2, False)</f>
        <v>42417</v>
      </c>
      <c r="AH390" s="75">
        <f>VLOOKUP(A390, 'АСВ'!$A$2:$C$48, 3, False)</f>
        <v>69811</v>
      </c>
      <c r="AI390" s="73">
        <f t="shared" si="5"/>
        <v>1</v>
      </c>
    </row>
    <row r="391">
      <c r="A391" s="106" t="s">
        <v>228</v>
      </c>
      <c r="B391" s="107">
        <v>42432.0</v>
      </c>
      <c r="C391" s="106"/>
      <c r="D391" s="108"/>
      <c r="E391" s="109">
        <f t="shared" si="352"/>
        <v>0</v>
      </c>
      <c r="F391" s="108"/>
      <c r="G391" s="108"/>
      <c r="H391" s="108"/>
      <c r="I391" s="108"/>
      <c r="J391" s="112">
        <f t="shared" si="354"/>
        <v>0</v>
      </c>
      <c r="K391" s="108"/>
      <c r="L391" s="108"/>
      <c r="M391" s="108"/>
      <c r="N391" s="108"/>
      <c r="O391" s="108"/>
      <c r="P391" s="108"/>
      <c r="Q391" s="108"/>
      <c r="R391" s="108">
        <f t="shared" ref="R391:W391" si="418">SUBSTITUTE((SUBSTITUTE(AA391, " ", "")), ",", ".")  * 1</f>
        <v>0</v>
      </c>
      <c r="S391" s="108">
        <f t="shared" si="418"/>
        <v>0</v>
      </c>
      <c r="T391" s="108">
        <f t="shared" si="418"/>
        <v>0</v>
      </c>
      <c r="U391" s="108">
        <f t="shared" si="418"/>
        <v>0</v>
      </c>
      <c r="V391" s="108">
        <f t="shared" si="418"/>
        <v>0</v>
      </c>
      <c r="W391" s="108">
        <f t="shared" si="418"/>
        <v>0</v>
      </c>
      <c r="X391" s="76"/>
      <c r="Y391" s="72"/>
      <c r="Z391" s="72"/>
      <c r="AA391" s="73"/>
      <c r="AB391" s="73"/>
      <c r="AC391" s="73"/>
      <c r="AD391" s="73"/>
      <c r="AE391" s="73"/>
      <c r="AF391" s="73"/>
      <c r="AG391" s="74">
        <f>VLOOKUP(A391, 'АСВ'!$A$2:$C$48, 2, False)</f>
        <v>42417</v>
      </c>
      <c r="AH391" s="75">
        <f>VLOOKUP(A391, 'АСВ'!$A$2:$C$48, 3, False)</f>
        <v>69811</v>
      </c>
      <c r="AI391" s="73">
        <f t="shared" si="5"/>
        <v>1</v>
      </c>
    </row>
    <row r="392">
      <c r="A392" s="39" t="s">
        <v>228</v>
      </c>
      <c r="B392" s="65">
        <v>42359.0</v>
      </c>
      <c r="C392" s="39"/>
      <c r="D392" s="126" t="s">
        <v>804</v>
      </c>
      <c r="E392" s="67">
        <f t="shared" si="352"/>
        <v>13149215</v>
      </c>
      <c r="F392" s="60">
        <v>0.0</v>
      </c>
      <c r="G392" s="126">
        <v>3.3260575E7</v>
      </c>
      <c r="H392" s="126" t="s">
        <v>805</v>
      </c>
      <c r="I392" s="126" t="s">
        <v>806</v>
      </c>
      <c r="J392" s="84">
        <f t="shared" si="354"/>
        <v>25763870</v>
      </c>
      <c r="K392" s="126" t="s">
        <v>807</v>
      </c>
      <c r="L392" s="126" t="s">
        <v>808</v>
      </c>
      <c r="M392" s="126" t="s">
        <v>809</v>
      </c>
      <c r="N392" s="126" t="s">
        <v>810</v>
      </c>
      <c r="O392" s="126" t="s">
        <v>811</v>
      </c>
      <c r="P392" s="126" t="s">
        <v>812</v>
      </c>
      <c r="Q392" s="69"/>
      <c r="R392" s="69">
        <f t="shared" ref="R392:W392" si="419">SUBSTITUTE((SUBSTITUTE(AA392, " ", "")), ",", ".")  * 1</f>
        <v>9813155</v>
      </c>
      <c r="S392" s="69">
        <f t="shared" si="419"/>
        <v>0</v>
      </c>
      <c r="T392" s="69">
        <f t="shared" si="419"/>
        <v>0</v>
      </c>
      <c r="U392" s="69">
        <f t="shared" si="419"/>
        <v>0</v>
      </c>
      <c r="V392" s="69">
        <f t="shared" si="419"/>
        <v>0</v>
      </c>
      <c r="W392" s="69">
        <f t="shared" si="419"/>
        <v>0</v>
      </c>
      <c r="X392" s="126" t="s">
        <v>813</v>
      </c>
      <c r="Y392" s="72"/>
      <c r="Z392" s="72"/>
      <c r="AA392" s="126" t="s">
        <v>814</v>
      </c>
      <c r="AB392" s="73"/>
      <c r="AC392" s="73"/>
      <c r="AD392" s="73"/>
      <c r="AE392" s="73"/>
      <c r="AF392" s="73"/>
      <c r="AG392" s="74">
        <f>VLOOKUP(A392, 'АСВ'!$A$2:$C$48, 2, False)</f>
        <v>42417</v>
      </c>
      <c r="AH392" s="75">
        <f>VLOOKUP(A392, 'АСВ'!$A$2:$C$48, 3, False)</f>
        <v>69811</v>
      </c>
      <c r="AI392" s="73">
        <f t="shared" si="5"/>
        <v>0</v>
      </c>
    </row>
    <row r="393">
      <c r="A393" s="39" t="s">
        <v>228</v>
      </c>
      <c r="B393" s="65">
        <v>42307.0</v>
      </c>
      <c r="C393" s="39"/>
      <c r="D393" s="126" t="s">
        <v>804</v>
      </c>
      <c r="E393" s="67">
        <f t="shared" si="352"/>
        <v>13149215</v>
      </c>
      <c r="F393" s="60">
        <v>0.0</v>
      </c>
      <c r="G393" s="126">
        <v>3.3260575E7</v>
      </c>
      <c r="H393" s="126" t="s">
        <v>805</v>
      </c>
      <c r="I393" s="126" t="s">
        <v>806</v>
      </c>
      <c r="J393" s="84">
        <f t="shared" si="354"/>
        <v>25763870</v>
      </c>
      <c r="K393" s="126" t="s">
        <v>807</v>
      </c>
      <c r="L393" s="126" t="s">
        <v>808</v>
      </c>
      <c r="M393" s="126" t="s">
        <v>809</v>
      </c>
      <c r="N393" s="126" t="s">
        <v>810</v>
      </c>
      <c r="O393" s="126" t="s">
        <v>811</v>
      </c>
      <c r="P393" s="126" t="s">
        <v>812</v>
      </c>
      <c r="Q393" s="69"/>
      <c r="R393" s="69">
        <f t="shared" ref="R393:W393" si="420">SUBSTITUTE((SUBSTITUTE(AA393, " ", "")), ",", ".")  * 1</f>
        <v>9813155</v>
      </c>
      <c r="S393" s="69">
        <f t="shared" si="420"/>
        <v>0</v>
      </c>
      <c r="T393" s="69">
        <f t="shared" si="420"/>
        <v>0</v>
      </c>
      <c r="U393" s="69">
        <f t="shared" si="420"/>
        <v>0</v>
      </c>
      <c r="V393" s="69">
        <f t="shared" si="420"/>
        <v>0</v>
      </c>
      <c r="W393" s="69">
        <f t="shared" si="420"/>
        <v>0</v>
      </c>
      <c r="X393" s="126" t="s">
        <v>813</v>
      </c>
      <c r="Y393" s="72"/>
      <c r="Z393" s="72"/>
      <c r="AA393" s="126" t="s">
        <v>814</v>
      </c>
      <c r="AB393" s="73"/>
      <c r="AC393" s="73"/>
      <c r="AD393" s="73"/>
      <c r="AE393" s="73"/>
      <c r="AF393" s="73"/>
      <c r="AG393" s="74">
        <f>VLOOKUP(A393, 'АСВ'!$A$2:$C$48, 2, False)</f>
        <v>42417</v>
      </c>
      <c r="AH393" s="75">
        <f>VLOOKUP(A393, 'АСВ'!$A$2:$C$48, 3, False)</f>
        <v>69811</v>
      </c>
      <c r="AI393" s="73">
        <f t="shared" si="5"/>
        <v>0</v>
      </c>
    </row>
    <row r="394">
      <c r="A394" s="39" t="s">
        <v>228</v>
      </c>
      <c r="B394" s="65">
        <v>41905.0</v>
      </c>
      <c r="C394" s="39"/>
      <c r="D394" s="60">
        <v>1751999.0</v>
      </c>
      <c r="E394" s="67">
        <f t="shared" si="352"/>
        <v>23291497</v>
      </c>
      <c r="F394" s="60">
        <v>0.0</v>
      </c>
      <c r="G394" s="60">
        <v>2.7785866E7</v>
      </c>
      <c r="H394" s="60">
        <v>120900.0</v>
      </c>
      <c r="I394" s="66">
        <f t="shared" ref="I394:I401" si="422">SUBSTITUTE((SUBSTITUTE(J394, " ", "")), ",", ".") + SUBSTITUTE((SUBSTITUTE(Y394, " ", "")), ",", ".") + SUBSTITUTE((SUBSTITUTE(Z394, " ", "")), ",", ".")</f>
        <v>27151149</v>
      </c>
      <c r="J394" s="84">
        <f t="shared" si="354"/>
        <v>27136069</v>
      </c>
      <c r="K394" s="60">
        <v>382586.0</v>
      </c>
      <c r="L394" s="60">
        <v>361831.0</v>
      </c>
      <c r="M394" s="60">
        <v>0.0</v>
      </c>
      <c r="N394" s="60">
        <v>0.0</v>
      </c>
      <c r="O394" s="60">
        <v>1.6934184E7</v>
      </c>
      <c r="P394" s="60">
        <v>1.0201885E7</v>
      </c>
      <c r="Q394" s="69"/>
      <c r="R394" s="69">
        <f t="shared" ref="R394:W394" si="421">SUBSTITUTE((SUBSTITUTE(AA394, " ", "")), ",", ".")  * 1</f>
        <v>16838155</v>
      </c>
      <c r="S394" s="69">
        <f t="shared" si="421"/>
        <v>6453342</v>
      </c>
      <c r="T394" s="69">
        <f t="shared" si="421"/>
        <v>0</v>
      </c>
      <c r="U394" s="69">
        <f t="shared" si="421"/>
        <v>0</v>
      </c>
      <c r="V394" s="69">
        <f t="shared" si="421"/>
        <v>0</v>
      </c>
      <c r="W394" s="69">
        <f t="shared" si="421"/>
        <v>0</v>
      </c>
      <c r="X394" s="76"/>
      <c r="Y394" s="62">
        <v>46.0</v>
      </c>
      <c r="Z394" s="62">
        <v>15034.0</v>
      </c>
      <c r="AA394" s="63">
        <v>1.6838155E7</v>
      </c>
      <c r="AB394" s="63">
        <v>6453342.0</v>
      </c>
      <c r="AC394" s="73"/>
      <c r="AD394" s="73"/>
      <c r="AE394" s="73"/>
      <c r="AF394" s="73"/>
      <c r="AG394" s="74">
        <f>VLOOKUP(A394, 'АСВ'!$A$2:$C$48, 2, False)</f>
        <v>42417</v>
      </c>
      <c r="AH394" s="75">
        <f>VLOOKUP(A394, 'АСВ'!$A$2:$C$48, 3, False)</f>
        <v>69811</v>
      </c>
      <c r="AI394" s="73">
        <f t="shared" si="5"/>
        <v>0</v>
      </c>
    </row>
    <row r="395">
      <c r="A395" s="39" t="s">
        <v>228</v>
      </c>
      <c r="B395" s="65">
        <v>41467.0</v>
      </c>
      <c r="C395" s="39"/>
      <c r="D395" s="60">
        <v>662515.0</v>
      </c>
      <c r="E395" s="67">
        <f t="shared" si="352"/>
        <v>23291497</v>
      </c>
      <c r="F395" s="60">
        <v>0.0</v>
      </c>
      <c r="G395" s="60">
        <v>2.7785866E7</v>
      </c>
      <c r="H395" s="60">
        <v>120900.0</v>
      </c>
      <c r="I395" s="66">
        <f t="shared" si="422"/>
        <v>27289830</v>
      </c>
      <c r="J395" s="84">
        <f t="shared" si="354"/>
        <v>27161051</v>
      </c>
      <c r="K395" s="60">
        <v>496036.0</v>
      </c>
      <c r="L395" s="60">
        <v>3057246.0</v>
      </c>
      <c r="M395" s="60">
        <v>0.0</v>
      </c>
      <c r="N395" s="60">
        <v>0.0</v>
      </c>
      <c r="O395" s="60">
        <v>1.0085244E7</v>
      </c>
      <c r="P395" s="60">
        <v>1.7075807E7</v>
      </c>
      <c r="Q395" s="69"/>
      <c r="R395" s="69">
        <f t="shared" ref="R395:W395" si="423">SUBSTITUTE((SUBSTITUTE(AA395, " ", "")), ",", ".")  * 1</f>
        <v>16838155</v>
      </c>
      <c r="S395" s="69">
        <f t="shared" si="423"/>
        <v>6453342</v>
      </c>
      <c r="T395" s="69">
        <f t="shared" si="423"/>
        <v>0</v>
      </c>
      <c r="U395" s="69">
        <f t="shared" si="423"/>
        <v>0</v>
      </c>
      <c r="V395" s="69">
        <f t="shared" si="423"/>
        <v>0</v>
      </c>
      <c r="W395" s="69">
        <f t="shared" si="423"/>
        <v>0</v>
      </c>
      <c r="X395" s="76"/>
      <c r="Y395" s="62">
        <v>7461.0</v>
      </c>
      <c r="Z395" s="62">
        <v>121318.0</v>
      </c>
      <c r="AA395" s="63">
        <v>1.6838155E7</v>
      </c>
      <c r="AB395" s="63">
        <v>6453342.0</v>
      </c>
      <c r="AC395" s="73"/>
      <c r="AD395" s="73"/>
      <c r="AE395" s="73"/>
      <c r="AF395" s="73"/>
      <c r="AG395" s="74">
        <f>VLOOKUP(A395, 'АСВ'!$A$2:$C$48, 2, False)</f>
        <v>42417</v>
      </c>
      <c r="AH395" s="75">
        <f>VLOOKUP(A395, 'АСВ'!$A$2:$C$48, 3, False)</f>
        <v>69811</v>
      </c>
      <c r="AI395" s="73">
        <f t="shared" si="5"/>
        <v>0</v>
      </c>
    </row>
    <row r="396">
      <c r="A396" s="39" t="s">
        <v>228</v>
      </c>
      <c r="B396" s="65">
        <v>41208.0</v>
      </c>
      <c r="C396" s="39"/>
      <c r="D396" s="60">
        <v>515097.0</v>
      </c>
      <c r="E396" s="67">
        <f t="shared" si="352"/>
        <v>22819126</v>
      </c>
      <c r="F396" s="60">
        <v>0.0</v>
      </c>
      <c r="G396" s="60">
        <v>2.5365815E7</v>
      </c>
      <c r="H396" s="60">
        <v>130398.0</v>
      </c>
      <c r="I396" s="66">
        <f t="shared" si="422"/>
        <v>25267493</v>
      </c>
      <c r="J396" s="84">
        <f t="shared" si="354"/>
        <v>25063165</v>
      </c>
      <c r="K396" s="60">
        <v>638332.0</v>
      </c>
      <c r="L396" s="60">
        <v>1797197.0</v>
      </c>
      <c r="M396" s="60">
        <v>0.0</v>
      </c>
      <c r="N396" s="60">
        <v>0.0</v>
      </c>
      <c r="O396" s="60">
        <v>1.6713526E7</v>
      </c>
      <c r="P396" s="60">
        <v>8349639.0</v>
      </c>
      <c r="Q396" s="69"/>
      <c r="R396" s="69">
        <f t="shared" ref="R396:W396" si="424">SUBSTITUTE((SUBSTITUTE(AA396, " ", "")), ",", ".")  * 1</f>
        <v>19993602</v>
      </c>
      <c r="S396" s="69">
        <f t="shared" si="424"/>
        <v>2825524</v>
      </c>
      <c r="T396" s="69">
        <f t="shared" si="424"/>
        <v>0</v>
      </c>
      <c r="U396" s="69">
        <f t="shared" si="424"/>
        <v>0</v>
      </c>
      <c r="V396" s="69">
        <f t="shared" si="424"/>
        <v>0</v>
      </c>
      <c r="W396" s="69">
        <f t="shared" si="424"/>
        <v>0</v>
      </c>
      <c r="X396" s="76"/>
      <c r="Y396" s="62">
        <v>7748.0</v>
      </c>
      <c r="Z396" s="62">
        <v>196580.0</v>
      </c>
      <c r="AA396" s="63">
        <v>1.9993602E7</v>
      </c>
      <c r="AB396" s="63">
        <v>2825524.0</v>
      </c>
      <c r="AC396" s="73"/>
      <c r="AD396" s="73"/>
      <c r="AE396" s="73"/>
      <c r="AF396" s="73"/>
      <c r="AG396" s="74">
        <f>VLOOKUP(A396, 'АСВ'!$A$2:$C$48, 2, False)</f>
        <v>42417</v>
      </c>
      <c r="AH396" s="75">
        <f>VLOOKUP(A396, 'АСВ'!$A$2:$C$48, 3, False)</f>
        <v>69811</v>
      </c>
      <c r="AI396" s="73">
        <f t="shared" si="5"/>
        <v>0</v>
      </c>
    </row>
    <row r="397">
      <c r="A397" s="39" t="s">
        <v>228</v>
      </c>
      <c r="B397" s="65">
        <v>40843.0</v>
      </c>
      <c r="C397" s="39"/>
      <c r="D397" s="60">
        <v>344151.0</v>
      </c>
      <c r="E397" s="67">
        <f t="shared" si="352"/>
        <v>20026889</v>
      </c>
      <c r="F397" s="60">
        <v>0.0</v>
      </c>
      <c r="G397" s="60">
        <v>2.3129108E7</v>
      </c>
      <c r="H397" s="60">
        <v>19473.0</v>
      </c>
      <c r="I397" s="66">
        <f t="shared" si="422"/>
        <v>22898141</v>
      </c>
      <c r="J397" s="84">
        <f t="shared" si="354"/>
        <v>22870877</v>
      </c>
      <c r="K397" s="60">
        <v>230967.0</v>
      </c>
      <c r="L397" s="60">
        <v>-4088390.0</v>
      </c>
      <c r="M397" s="60">
        <v>0.0</v>
      </c>
      <c r="N397" s="60">
        <v>0.0</v>
      </c>
      <c r="O397" s="60">
        <v>1.6233157E7</v>
      </c>
      <c r="P397" s="60">
        <v>6637720.0</v>
      </c>
      <c r="Q397" s="69"/>
      <c r="R397" s="69">
        <f t="shared" ref="R397:W397" si="425">SUBSTITUTE((SUBSTITUTE(AA397, " ", "")), ",", ".")  * 1</f>
        <v>16621438</v>
      </c>
      <c r="S397" s="69">
        <f t="shared" si="425"/>
        <v>3405451</v>
      </c>
      <c r="T397" s="69">
        <f t="shared" si="425"/>
        <v>0</v>
      </c>
      <c r="U397" s="69">
        <f t="shared" si="425"/>
        <v>0</v>
      </c>
      <c r="V397" s="69">
        <f t="shared" si="425"/>
        <v>0</v>
      </c>
      <c r="W397" s="69">
        <f t="shared" si="425"/>
        <v>0</v>
      </c>
      <c r="X397" s="76"/>
      <c r="Y397" s="62">
        <v>7748.0</v>
      </c>
      <c r="Z397" s="62">
        <v>19516.0</v>
      </c>
      <c r="AA397" s="63">
        <v>1.6621438E7</v>
      </c>
      <c r="AB397" s="63">
        <v>3405451.0</v>
      </c>
      <c r="AC397" s="73"/>
      <c r="AD397" s="73"/>
      <c r="AE397" s="73"/>
      <c r="AF397" s="73"/>
      <c r="AG397" s="74">
        <f>VLOOKUP(A397, 'АСВ'!$A$2:$C$48, 2, False)</f>
        <v>42417</v>
      </c>
      <c r="AH397" s="75">
        <f>VLOOKUP(A397, 'АСВ'!$A$2:$C$48, 3, False)</f>
        <v>69811</v>
      </c>
      <c r="AI397" s="73">
        <f t="shared" si="5"/>
        <v>0</v>
      </c>
    </row>
    <row r="398">
      <c r="A398" s="39" t="s">
        <v>228</v>
      </c>
      <c r="B398" s="65">
        <v>40834.0</v>
      </c>
      <c r="C398" s="39"/>
      <c r="D398" s="60">
        <v>344151.0</v>
      </c>
      <c r="E398" s="67">
        <f t="shared" si="352"/>
        <v>20026889</v>
      </c>
      <c r="F398" s="60">
        <v>0.0</v>
      </c>
      <c r="G398" s="60">
        <v>2.3129108E7</v>
      </c>
      <c r="H398" s="60">
        <v>19473.0</v>
      </c>
      <c r="I398" s="66">
        <f t="shared" si="422"/>
        <v>22898141</v>
      </c>
      <c r="J398" s="84">
        <f t="shared" si="354"/>
        <v>22870877</v>
      </c>
      <c r="K398" s="60">
        <v>230967.0</v>
      </c>
      <c r="L398" s="60">
        <v>-4088390.0</v>
      </c>
      <c r="M398" s="60">
        <v>0.0</v>
      </c>
      <c r="N398" s="60">
        <v>0.0</v>
      </c>
      <c r="O398" s="60">
        <v>1.6233157E7</v>
      </c>
      <c r="P398" s="60">
        <v>6637720.0</v>
      </c>
      <c r="Q398" s="69"/>
      <c r="R398" s="69">
        <f t="shared" ref="R398:W398" si="426">SUBSTITUTE((SUBSTITUTE(AA398, " ", "")), ",", ".")  * 1</f>
        <v>16621438</v>
      </c>
      <c r="S398" s="69">
        <f t="shared" si="426"/>
        <v>3405451</v>
      </c>
      <c r="T398" s="69">
        <f t="shared" si="426"/>
        <v>0</v>
      </c>
      <c r="U398" s="69">
        <f t="shared" si="426"/>
        <v>0</v>
      </c>
      <c r="V398" s="69">
        <f t="shared" si="426"/>
        <v>0</v>
      </c>
      <c r="W398" s="69">
        <f t="shared" si="426"/>
        <v>0</v>
      </c>
      <c r="X398" s="76"/>
      <c r="Y398" s="62">
        <v>7748.0</v>
      </c>
      <c r="Z398" s="62">
        <v>19516.0</v>
      </c>
      <c r="AA398" s="63">
        <v>1.6621438E7</v>
      </c>
      <c r="AB398" s="63">
        <v>3405451.0</v>
      </c>
      <c r="AC398" s="73"/>
      <c r="AD398" s="73"/>
      <c r="AE398" s="73"/>
      <c r="AF398" s="73"/>
      <c r="AG398" s="74">
        <f>VLOOKUP(A398, 'АСВ'!$A$2:$C$48, 2, False)</f>
        <v>42417</v>
      </c>
      <c r="AH398" s="75">
        <f>VLOOKUP(A398, 'АСВ'!$A$2:$C$48, 3, False)</f>
        <v>69811</v>
      </c>
      <c r="AI398" s="73">
        <f t="shared" si="5"/>
        <v>0</v>
      </c>
    </row>
    <row r="399">
      <c r="A399" s="39" t="s">
        <v>228</v>
      </c>
      <c r="B399" s="65">
        <v>40730.0</v>
      </c>
      <c r="C399" s="39"/>
      <c r="D399" s="60">
        <v>344151.0</v>
      </c>
      <c r="E399" s="67">
        <f t="shared" si="352"/>
        <v>20026889</v>
      </c>
      <c r="F399" s="60">
        <v>0.0</v>
      </c>
      <c r="G399" s="60">
        <v>2.3129108E7</v>
      </c>
      <c r="H399" s="60">
        <v>19473.0</v>
      </c>
      <c r="I399" s="66">
        <f t="shared" si="422"/>
        <v>22898141</v>
      </c>
      <c r="J399" s="84">
        <f t="shared" si="354"/>
        <v>22870877</v>
      </c>
      <c r="K399" s="60">
        <v>230967.0</v>
      </c>
      <c r="L399" s="60">
        <v>-4088390.0</v>
      </c>
      <c r="M399" s="60">
        <v>0.0</v>
      </c>
      <c r="N399" s="60">
        <v>0.0</v>
      </c>
      <c r="O399" s="60">
        <v>1.6233157E7</v>
      </c>
      <c r="P399" s="60">
        <v>6637720.0</v>
      </c>
      <c r="Q399" s="69"/>
      <c r="R399" s="69">
        <f t="shared" ref="R399:W399" si="427">SUBSTITUTE((SUBSTITUTE(AA399, " ", "")), ",", ".")  * 1</f>
        <v>16621438</v>
      </c>
      <c r="S399" s="69">
        <f t="shared" si="427"/>
        <v>3405451</v>
      </c>
      <c r="T399" s="69">
        <f t="shared" si="427"/>
        <v>0</v>
      </c>
      <c r="U399" s="69">
        <f t="shared" si="427"/>
        <v>0</v>
      </c>
      <c r="V399" s="69">
        <f t="shared" si="427"/>
        <v>0</v>
      </c>
      <c r="W399" s="69">
        <f t="shared" si="427"/>
        <v>0</v>
      </c>
      <c r="X399" s="76"/>
      <c r="Y399" s="62">
        <v>7748.0</v>
      </c>
      <c r="Z399" s="62">
        <v>19516.0</v>
      </c>
      <c r="AA399" s="63">
        <v>1.6621438E7</v>
      </c>
      <c r="AB399" s="63">
        <v>3405451.0</v>
      </c>
      <c r="AC399" s="73"/>
      <c r="AD399" s="73"/>
      <c r="AE399" s="73"/>
      <c r="AF399" s="73"/>
      <c r="AG399" s="74">
        <f>VLOOKUP(A399, 'АСВ'!$A$2:$C$48, 2, False)</f>
        <v>42417</v>
      </c>
      <c r="AH399" s="75">
        <f>VLOOKUP(A399, 'АСВ'!$A$2:$C$48, 3, False)</f>
        <v>69811</v>
      </c>
      <c r="AI399" s="73">
        <f t="shared" si="5"/>
        <v>0</v>
      </c>
    </row>
    <row r="400">
      <c r="A400" s="39" t="s">
        <v>228</v>
      </c>
      <c r="B400" s="65">
        <v>40730.0</v>
      </c>
      <c r="C400" s="39"/>
      <c r="D400" s="60">
        <v>344151.0</v>
      </c>
      <c r="E400" s="67">
        <f t="shared" si="352"/>
        <v>20026889</v>
      </c>
      <c r="F400" s="60">
        <v>0.0</v>
      </c>
      <c r="G400" s="60">
        <v>2.3129108E7</v>
      </c>
      <c r="H400" s="60">
        <v>19473.0</v>
      </c>
      <c r="I400" s="66">
        <f t="shared" si="422"/>
        <v>22898141</v>
      </c>
      <c r="J400" s="84">
        <f t="shared" si="354"/>
        <v>22870877</v>
      </c>
      <c r="K400" s="60">
        <v>230967.0</v>
      </c>
      <c r="L400" s="60">
        <v>-4088390.0</v>
      </c>
      <c r="M400" s="60">
        <v>0.0</v>
      </c>
      <c r="N400" s="60">
        <v>0.0</v>
      </c>
      <c r="O400" s="60">
        <v>1.6233157E7</v>
      </c>
      <c r="P400" s="60">
        <v>6637720.0</v>
      </c>
      <c r="Q400" s="69"/>
      <c r="R400" s="69">
        <f t="shared" ref="R400:W400" si="428">SUBSTITUTE((SUBSTITUTE(AA400, " ", "")), ",", ".")  * 1</f>
        <v>16621438</v>
      </c>
      <c r="S400" s="69">
        <f t="shared" si="428"/>
        <v>3405451</v>
      </c>
      <c r="T400" s="69">
        <f t="shared" si="428"/>
        <v>0</v>
      </c>
      <c r="U400" s="69">
        <f t="shared" si="428"/>
        <v>0</v>
      </c>
      <c r="V400" s="69">
        <f t="shared" si="428"/>
        <v>0</v>
      </c>
      <c r="W400" s="69">
        <f t="shared" si="428"/>
        <v>0</v>
      </c>
      <c r="X400" s="76"/>
      <c r="Y400" s="62">
        <v>7748.0</v>
      </c>
      <c r="Z400" s="62">
        <v>19516.0</v>
      </c>
      <c r="AA400" s="63">
        <v>1.6621438E7</v>
      </c>
      <c r="AB400" s="63">
        <v>3405451.0</v>
      </c>
      <c r="AC400" s="73"/>
      <c r="AD400" s="73"/>
      <c r="AE400" s="73"/>
      <c r="AF400" s="73"/>
      <c r="AG400" s="74">
        <f>VLOOKUP(A400, 'АСВ'!$A$2:$C$48, 2, False)</f>
        <v>42417</v>
      </c>
      <c r="AH400" s="75">
        <f>VLOOKUP(A400, 'АСВ'!$A$2:$C$48, 3, False)</f>
        <v>69811</v>
      </c>
      <c r="AI400" s="73">
        <f t="shared" si="5"/>
        <v>0</v>
      </c>
    </row>
    <row r="401">
      <c r="A401" s="39" t="s">
        <v>228</v>
      </c>
      <c r="B401" s="65">
        <v>40126.0</v>
      </c>
      <c r="C401" s="39"/>
      <c r="D401" s="60">
        <v>903146.0</v>
      </c>
      <c r="E401" s="67">
        <f t="shared" si="352"/>
        <v>19501580</v>
      </c>
      <c r="F401" s="60">
        <v>0.0</v>
      </c>
      <c r="G401" s="60">
        <v>2.6157528E7</v>
      </c>
      <c r="H401" s="60">
        <v>131701.0</v>
      </c>
      <c r="I401" s="66">
        <f t="shared" si="422"/>
        <v>25300372</v>
      </c>
      <c r="J401" s="84">
        <f t="shared" si="354"/>
        <v>25168671</v>
      </c>
      <c r="K401" s="60">
        <v>857156.0</v>
      </c>
      <c r="L401" s="60">
        <v>2112129.0</v>
      </c>
      <c r="M401" s="60">
        <v>0.0</v>
      </c>
      <c r="N401" s="60">
        <v>0.0</v>
      </c>
      <c r="O401" s="60">
        <v>2.29165E7</v>
      </c>
      <c r="P401" s="60">
        <v>2252171.0</v>
      </c>
      <c r="Q401" s="69"/>
      <c r="R401" s="69">
        <f t="shared" ref="R401:W401" si="429">SUBSTITUTE((SUBSTITUTE(AA401, " ", "")), ",", ".")  * 1</f>
        <v>15347955</v>
      </c>
      <c r="S401" s="69">
        <f t="shared" si="429"/>
        <v>4153625</v>
      </c>
      <c r="T401" s="69">
        <f t="shared" si="429"/>
        <v>0</v>
      </c>
      <c r="U401" s="69">
        <f t="shared" si="429"/>
        <v>0</v>
      </c>
      <c r="V401" s="69">
        <f t="shared" si="429"/>
        <v>0</v>
      </c>
      <c r="W401" s="69">
        <f t="shared" si="429"/>
        <v>0</v>
      </c>
      <c r="X401" s="76"/>
      <c r="Y401" s="72"/>
      <c r="Z401" s="62">
        <v>131701.0</v>
      </c>
      <c r="AA401" s="63">
        <v>1.5347955E7</v>
      </c>
      <c r="AB401" s="63">
        <v>4153625.0</v>
      </c>
      <c r="AC401" s="73"/>
      <c r="AD401" s="73"/>
      <c r="AE401" s="73"/>
      <c r="AF401" s="73"/>
      <c r="AG401" s="74">
        <f>VLOOKUP(A401, 'АСВ'!$A$2:$C$48, 2, False)</f>
        <v>42417</v>
      </c>
      <c r="AH401" s="75">
        <f>VLOOKUP(A401, 'АСВ'!$A$2:$C$48, 3, False)</f>
        <v>69811</v>
      </c>
      <c r="AI401" s="73">
        <f t="shared" si="5"/>
        <v>0</v>
      </c>
    </row>
    <row r="402">
      <c r="A402" s="106" t="s">
        <v>228</v>
      </c>
      <c r="B402" s="107">
        <v>39768.0</v>
      </c>
      <c r="C402" s="106"/>
      <c r="D402" s="108"/>
      <c r="E402" s="109">
        <f t="shared" si="352"/>
        <v>0</v>
      </c>
      <c r="F402" s="108"/>
      <c r="G402" s="108"/>
      <c r="H402" s="108"/>
      <c r="I402" s="108"/>
      <c r="J402" s="112">
        <f t="shared" si="354"/>
        <v>0</v>
      </c>
      <c r="K402" s="108"/>
      <c r="L402" s="108"/>
      <c r="M402" s="108"/>
      <c r="N402" s="108"/>
      <c r="O402" s="108"/>
      <c r="P402" s="108"/>
      <c r="Q402" s="108"/>
      <c r="R402" s="108">
        <f t="shared" ref="R402:W402" si="430">SUBSTITUTE((SUBSTITUTE(AA402, " ", "")), ",", ".")  * 1</f>
        <v>0</v>
      </c>
      <c r="S402" s="108">
        <f t="shared" si="430"/>
        <v>0</v>
      </c>
      <c r="T402" s="108">
        <f t="shared" si="430"/>
        <v>0</v>
      </c>
      <c r="U402" s="108">
        <f t="shared" si="430"/>
        <v>0</v>
      </c>
      <c r="V402" s="108">
        <f t="shared" si="430"/>
        <v>0</v>
      </c>
      <c r="W402" s="108">
        <f t="shared" si="430"/>
        <v>0</v>
      </c>
      <c r="X402" s="76"/>
      <c r="Y402" s="72"/>
      <c r="Z402" s="72"/>
      <c r="AA402" s="73"/>
      <c r="AB402" s="73"/>
      <c r="AC402" s="73"/>
      <c r="AD402" s="73"/>
      <c r="AE402" s="73"/>
      <c r="AF402" s="73"/>
      <c r="AG402" s="74">
        <f>VLOOKUP(A402, 'АСВ'!$A$2:$C$48, 2, False)</f>
        <v>42417</v>
      </c>
      <c r="AH402" s="75">
        <f>VLOOKUP(A402, 'АСВ'!$A$2:$C$48, 3, False)</f>
        <v>69811</v>
      </c>
      <c r="AI402" s="73">
        <f t="shared" si="5"/>
        <v>0</v>
      </c>
    </row>
    <row r="403">
      <c r="A403" s="106" t="s">
        <v>279</v>
      </c>
      <c r="B403" s="107">
        <v>40204.0</v>
      </c>
      <c r="C403" s="106"/>
      <c r="D403" s="108"/>
      <c r="E403" s="109">
        <f t="shared" si="352"/>
        <v>0</v>
      </c>
      <c r="F403" s="108"/>
      <c r="G403" s="108"/>
      <c r="H403" s="108"/>
      <c r="I403" s="108"/>
      <c r="J403" s="112">
        <f t="shared" si="354"/>
        <v>0</v>
      </c>
      <c r="K403" s="108"/>
      <c r="L403" s="108"/>
      <c r="M403" s="108"/>
      <c r="N403" s="108"/>
      <c r="O403" s="108"/>
      <c r="P403" s="108"/>
      <c r="Q403" s="108"/>
      <c r="R403" s="108">
        <f t="shared" ref="R403:W403" si="431">SUBSTITUTE((SUBSTITUTE(AA403, " ", "")), ",", ".")  * 1</f>
        <v>0</v>
      </c>
      <c r="S403" s="108">
        <f t="shared" si="431"/>
        <v>0</v>
      </c>
      <c r="T403" s="108">
        <f t="shared" si="431"/>
        <v>0</v>
      </c>
      <c r="U403" s="108">
        <f t="shared" si="431"/>
        <v>0</v>
      </c>
      <c r="V403" s="108">
        <f t="shared" si="431"/>
        <v>0</v>
      </c>
      <c r="W403" s="108">
        <f t="shared" si="431"/>
        <v>0</v>
      </c>
      <c r="X403" s="76"/>
      <c r="Y403" s="72"/>
      <c r="Z403" s="72"/>
      <c r="AA403" s="73"/>
      <c r="AB403" s="73"/>
      <c r="AC403" s="73"/>
      <c r="AD403" s="73"/>
      <c r="AE403" s="73"/>
      <c r="AF403" s="73"/>
      <c r="AG403" s="73" t="str">
        <f>VLOOKUP(A403, 'АСВ'!$A$2:$C$48, 2, False)</f>
        <v>#N/A</v>
      </c>
      <c r="AH403" s="73" t="str">
        <f>VLOOKUP(A403, 'АСВ'!$A$2:$C$48, 3, False)</f>
        <v>#N/A</v>
      </c>
      <c r="AI403" s="73" t="str">
        <f t="shared" si="5"/>
        <v>#N/A</v>
      </c>
    </row>
    <row r="404">
      <c r="A404" s="106" t="s">
        <v>279</v>
      </c>
      <c r="B404" s="107">
        <v>39768.0</v>
      </c>
      <c r="C404" s="106"/>
      <c r="D404" s="108"/>
      <c r="E404" s="109">
        <f t="shared" si="352"/>
        <v>0</v>
      </c>
      <c r="F404" s="108"/>
      <c r="G404" s="108"/>
      <c r="H404" s="108"/>
      <c r="I404" s="108"/>
      <c r="J404" s="112">
        <f t="shared" si="354"/>
        <v>0</v>
      </c>
      <c r="K404" s="108"/>
      <c r="L404" s="108"/>
      <c r="M404" s="108"/>
      <c r="N404" s="108"/>
      <c r="O404" s="108"/>
      <c r="P404" s="108"/>
      <c r="Q404" s="108"/>
      <c r="R404" s="108">
        <f t="shared" ref="R404:W404" si="432">SUBSTITUTE((SUBSTITUTE(AA404, " ", "")), ",", ".")  * 1</f>
        <v>0</v>
      </c>
      <c r="S404" s="108">
        <f t="shared" si="432"/>
        <v>0</v>
      </c>
      <c r="T404" s="108">
        <f t="shared" si="432"/>
        <v>0</v>
      </c>
      <c r="U404" s="108">
        <f t="shared" si="432"/>
        <v>0</v>
      </c>
      <c r="V404" s="108">
        <f t="shared" si="432"/>
        <v>0</v>
      </c>
      <c r="W404" s="108">
        <f t="shared" si="432"/>
        <v>0</v>
      </c>
      <c r="X404" s="76"/>
      <c r="Y404" s="72"/>
      <c r="Z404" s="72"/>
      <c r="AA404" s="73"/>
      <c r="AB404" s="73"/>
      <c r="AC404" s="73"/>
      <c r="AD404" s="73"/>
      <c r="AE404" s="73"/>
      <c r="AF404" s="73"/>
      <c r="AG404" s="73" t="str">
        <f>VLOOKUP(A404, 'АСВ'!$A$2:$C$48, 2, False)</f>
        <v>#N/A</v>
      </c>
      <c r="AH404" s="73" t="str">
        <f>VLOOKUP(A404, 'АСВ'!$A$2:$C$48, 3, False)</f>
        <v>#N/A</v>
      </c>
      <c r="AI404" s="73" t="str">
        <f t="shared" si="5"/>
        <v>#N/A</v>
      </c>
    </row>
    <row r="405">
      <c r="A405" s="80" t="s">
        <v>280</v>
      </c>
      <c r="B405" s="81">
        <v>42159.0</v>
      </c>
      <c r="C405" s="80"/>
      <c r="D405" s="127"/>
      <c r="E405" s="128">
        <f t="shared" si="352"/>
        <v>0</v>
      </c>
      <c r="F405" s="127"/>
      <c r="G405" s="127"/>
      <c r="H405" s="127"/>
      <c r="I405" s="127"/>
      <c r="J405" s="129">
        <f t="shared" si="354"/>
        <v>0</v>
      </c>
      <c r="K405" s="127"/>
      <c r="L405" s="127"/>
      <c r="M405" s="127"/>
      <c r="N405" s="127"/>
      <c r="O405" s="127"/>
      <c r="P405" s="127"/>
      <c r="Q405" s="127"/>
      <c r="R405" s="127">
        <f t="shared" ref="R405:W405" si="433">SUBSTITUTE((SUBSTITUTE(AA405, " ", "")), ",", ".")  * 1</f>
        <v>0</v>
      </c>
      <c r="S405" s="127">
        <f t="shared" si="433"/>
        <v>0</v>
      </c>
      <c r="T405" s="127">
        <f t="shared" si="433"/>
        <v>0</v>
      </c>
      <c r="U405" s="127">
        <f t="shared" si="433"/>
        <v>0</v>
      </c>
      <c r="V405" s="127">
        <f t="shared" si="433"/>
        <v>0</v>
      </c>
      <c r="W405" s="127">
        <f t="shared" si="433"/>
        <v>0</v>
      </c>
      <c r="X405" s="76"/>
      <c r="Y405" s="72"/>
      <c r="Z405" s="72"/>
      <c r="AA405" s="73"/>
      <c r="AB405" s="73"/>
      <c r="AC405" s="73"/>
      <c r="AD405" s="73"/>
      <c r="AE405" s="73"/>
      <c r="AF405" s="73"/>
      <c r="AG405" s="74">
        <f>VLOOKUP(A405, 'АСВ'!$A$2:$C$48, 2, False)</f>
        <v>42005</v>
      </c>
      <c r="AH405" s="74">
        <f>VLOOKUP(A405, 'АСВ'!$A$2:$C$48, 3, False)</f>
        <v>43335</v>
      </c>
      <c r="AI405" s="73">
        <f t="shared" si="5"/>
        <v>1</v>
      </c>
    </row>
    <row r="406">
      <c r="A406" s="80" t="s">
        <v>280</v>
      </c>
      <c r="B406" s="81">
        <v>42159.0</v>
      </c>
      <c r="C406" s="80"/>
      <c r="D406" s="127"/>
      <c r="E406" s="128">
        <f t="shared" si="352"/>
        <v>0</v>
      </c>
      <c r="F406" s="127"/>
      <c r="G406" s="127"/>
      <c r="H406" s="127"/>
      <c r="I406" s="127"/>
      <c r="J406" s="129">
        <f t="shared" si="354"/>
        <v>0</v>
      </c>
      <c r="K406" s="127"/>
      <c r="L406" s="127"/>
      <c r="M406" s="127"/>
      <c r="N406" s="127"/>
      <c r="O406" s="127"/>
      <c r="P406" s="127"/>
      <c r="Q406" s="127"/>
      <c r="R406" s="127">
        <f t="shared" ref="R406:W406" si="434">SUBSTITUTE((SUBSTITUTE(AA406, " ", "")), ",", ".")  * 1</f>
        <v>0</v>
      </c>
      <c r="S406" s="127">
        <f t="shared" si="434"/>
        <v>0</v>
      </c>
      <c r="T406" s="127">
        <f t="shared" si="434"/>
        <v>0</v>
      </c>
      <c r="U406" s="127">
        <f t="shared" si="434"/>
        <v>0</v>
      </c>
      <c r="V406" s="127">
        <f t="shared" si="434"/>
        <v>0</v>
      </c>
      <c r="W406" s="127">
        <f t="shared" si="434"/>
        <v>0</v>
      </c>
      <c r="X406" s="76"/>
      <c r="Y406" s="72"/>
      <c r="Z406" s="72"/>
      <c r="AA406" s="73"/>
      <c r="AB406" s="73"/>
      <c r="AC406" s="73"/>
      <c r="AD406" s="73"/>
      <c r="AE406" s="73"/>
      <c r="AF406" s="73"/>
      <c r="AG406" s="74">
        <f>VLOOKUP(A406, 'АСВ'!$A$2:$C$48, 2, False)</f>
        <v>42005</v>
      </c>
      <c r="AH406" s="74">
        <f>VLOOKUP(A406, 'АСВ'!$A$2:$C$48, 3, False)</f>
        <v>43335</v>
      </c>
      <c r="AI406" s="73">
        <f t="shared" si="5"/>
        <v>1</v>
      </c>
    </row>
    <row r="407">
      <c r="A407" s="80" t="s">
        <v>280</v>
      </c>
      <c r="B407" s="81">
        <v>41710.0</v>
      </c>
      <c r="C407" s="80"/>
      <c r="D407" s="127"/>
      <c r="E407" s="128">
        <f t="shared" si="352"/>
        <v>0</v>
      </c>
      <c r="F407" s="127"/>
      <c r="G407" s="127"/>
      <c r="H407" s="127"/>
      <c r="I407" s="127"/>
      <c r="J407" s="129">
        <f t="shared" si="354"/>
        <v>0</v>
      </c>
      <c r="K407" s="127"/>
      <c r="L407" s="127"/>
      <c r="M407" s="127"/>
      <c r="N407" s="127"/>
      <c r="O407" s="127"/>
      <c r="P407" s="127"/>
      <c r="Q407" s="127"/>
      <c r="R407" s="127">
        <f t="shared" ref="R407:W407" si="435">SUBSTITUTE((SUBSTITUTE(AA407, " ", "")), ",", ".")  * 1</f>
        <v>0</v>
      </c>
      <c r="S407" s="127">
        <f t="shared" si="435"/>
        <v>0</v>
      </c>
      <c r="T407" s="127">
        <f t="shared" si="435"/>
        <v>0</v>
      </c>
      <c r="U407" s="127">
        <f t="shared" si="435"/>
        <v>0</v>
      </c>
      <c r="V407" s="127">
        <f t="shared" si="435"/>
        <v>0</v>
      </c>
      <c r="W407" s="127">
        <f t="shared" si="435"/>
        <v>0</v>
      </c>
      <c r="X407" s="76"/>
      <c r="Y407" s="72"/>
      <c r="Z407" s="72"/>
      <c r="AA407" s="73"/>
      <c r="AB407" s="73"/>
      <c r="AC407" s="73"/>
      <c r="AD407" s="73"/>
      <c r="AE407" s="73"/>
      <c r="AF407" s="73"/>
      <c r="AG407" s="74">
        <f>VLOOKUP(A407, 'АСВ'!$A$2:$C$48, 2, False)</f>
        <v>42005</v>
      </c>
      <c r="AH407" s="74">
        <f>VLOOKUP(A407, 'АСВ'!$A$2:$C$48, 3, False)</f>
        <v>43335</v>
      </c>
      <c r="AI407" s="73">
        <f t="shared" si="5"/>
        <v>0</v>
      </c>
    </row>
    <row r="408">
      <c r="A408" s="80" t="s">
        <v>280</v>
      </c>
      <c r="B408" s="81">
        <v>41226.0</v>
      </c>
      <c r="C408" s="80"/>
      <c r="D408" s="127"/>
      <c r="E408" s="128">
        <f t="shared" si="352"/>
        <v>0</v>
      </c>
      <c r="F408" s="127"/>
      <c r="G408" s="127"/>
      <c r="H408" s="127"/>
      <c r="I408" s="127"/>
      <c r="J408" s="129">
        <f t="shared" si="354"/>
        <v>0</v>
      </c>
      <c r="K408" s="127"/>
      <c r="L408" s="127"/>
      <c r="M408" s="127"/>
      <c r="N408" s="127"/>
      <c r="O408" s="127"/>
      <c r="P408" s="127"/>
      <c r="Q408" s="127"/>
      <c r="R408" s="127">
        <f t="shared" ref="R408:W408" si="436">SUBSTITUTE((SUBSTITUTE(AA408, " ", "")), ",", ".")  * 1</f>
        <v>0</v>
      </c>
      <c r="S408" s="127">
        <f t="shared" si="436"/>
        <v>0</v>
      </c>
      <c r="T408" s="127">
        <f t="shared" si="436"/>
        <v>0</v>
      </c>
      <c r="U408" s="127">
        <f t="shared" si="436"/>
        <v>0</v>
      </c>
      <c r="V408" s="127">
        <f t="shared" si="436"/>
        <v>0</v>
      </c>
      <c r="W408" s="127">
        <f t="shared" si="436"/>
        <v>0</v>
      </c>
      <c r="X408" s="76"/>
      <c r="Y408" s="72"/>
      <c r="Z408" s="72"/>
      <c r="AA408" s="73"/>
      <c r="AB408" s="73"/>
      <c r="AC408" s="73"/>
      <c r="AD408" s="73"/>
      <c r="AE408" s="73"/>
      <c r="AF408" s="73"/>
      <c r="AG408" s="74">
        <f>VLOOKUP(A408, 'АСВ'!$A$2:$C$48, 2, False)</f>
        <v>42005</v>
      </c>
      <c r="AH408" s="74">
        <f>VLOOKUP(A408, 'АСВ'!$A$2:$C$48, 3, False)</f>
        <v>43335</v>
      </c>
      <c r="AI408" s="73">
        <f t="shared" si="5"/>
        <v>0</v>
      </c>
    </row>
    <row r="409">
      <c r="A409" s="80" t="s">
        <v>280</v>
      </c>
      <c r="B409" s="81">
        <v>40843.0</v>
      </c>
      <c r="C409" s="80"/>
      <c r="D409" s="127"/>
      <c r="E409" s="128">
        <f t="shared" si="352"/>
        <v>0</v>
      </c>
      <c r="F409" s="127"/>
      <c r="G409" s="127"/>
      <c r="H409" s="127"/>
      <c r="I409" s="127"/>
      <c r="J409" s="129">
        <f t="shared" si="354"/>
        <v>0</v>
      </c>
      <c r="K409" s="127"/>
      <c r="L409" s="127"/>
      <c r="M409" s="127"/>
      <c r="N409" s="127"/>
      <c r="O409" s="127"/>
      <c r="P409" s="127"/>
      <c r="Q409" s="127"/>
      <c r="R409" s="127">
        <f t="shared" ref="R409:W409" si="437">SUBSTITUTE((SUBSTITUTE(AA409, " ", "")), ",", ".")  * 1</f>
        <v>0</v>
      </c>
      <c r="S409" s="127">
        <f t="shared" si="437"/>
        <v>0</v>
      </c>
      <c r="T409" s="127">
        <f t="shared" si="437"/>
        <v>0</v>
      </c>
      <c r="U409" s="127">
        <f t="shared" si="437"/>
        <v>0</v>
      </c>
      <c r="V409" s="127">
        <f t="shared" si="437"/>
        <v>0</v>
      </c>
      <c r="W409" s="127">
        <f t="shared" si="437"/>
        <v>0</v>
      </c>
      <c r="X409" s="76"/>
      <c r="Y409" s="72"/>
      <c r="Z409" s="72"/>
      <c r="AA409" s="73"/>
      <c r="AB409" s="73"/>
      <c r="AC409" s="73"/>
      <c r="AD409" s="73"/>
      <c r="AE409" s="73"/>
      <c r="AF409" s="73"/>
      <c r="AG409" s="74">
        <f>VLOOKUP(A409, 'АСВ'!$A$2:$C$48, 2, False)</f>
        <v>42005</v>
      </c>
      <c r="AH409" s="74">
        <f>VLOOKUP(A409, 'АСВ'!$A$2:$C$48, 3, False)</f>
        <v>43335</v>
      </c>
      <c r="AI409" s="73">
        <f t="shared" si="5"/>
        <v>0</v>
      </c>
    </row>
    <row r="410">
      <c r="A410" s="80" t="s">
        <v>280</v>
      </c>
      <c r="B410" s="81">
        <v>40834.0</v>
      </c>
      <c r="C410" s="80"/>
      <c r="D410" s="127"/>
      <c r="E410" s="128">
        <f t="shared" si="352"/>
        <v>0</v>
      </c>
      <c r="F410" s="127"/>
      <c r="G410" s="127"/>
      <c r="H410" s="127"/>
      <c r="I410" s="127"/>
      <c r="J410" s="129">
        <f t="shared" si="354"/>
        <v>0</v>
      </c>
      <c r="K410" s="127"/>
      <c r="L410" s="127"/>
      <c r="M410" s="127"/>
      <c r="N410" s="127"/>
      <c r="O410" s="127"/>
      <c r="P410" s="127"/>
      <c r="Q410" s="127"/>
      <c r="R410" s="127">
        <f t="shared" ref="R410:W410" si="438">SUBSTITUTE((SUBSTITUTE(AA410, " ", "")), ",", ".")  * 1</f>
        <v>0</v>
      </c>
      <c r="S410" s="127">
        <f t="shared" si="438"/>
        <v>0</v>
      </c>
      <c r="T410" s="127">
        <f t="shared" si="438"/>
        <v>0</v>
      </c>
      <c r="U410" s="127">
        <f t="shared" si="438"/>
        <v>0</v>
      </c>
      <c r="V410" s="127">
        <f t="shared" si="438"/>
        <v>0</v>
      </c>
      <c r="W410" s="127">
        <f t="shared" si="438"/>
        <v>0</v>
      </c>
      <c r="X410" s="76"/>
      <c r="Y410" s="72"/>
      <c r="Z410" s="72"/>
      <c r="AA410" s="73"/>
      <c r="AB410" s="73"/>
      <c r="AC410" s="73"/>
      <c r="AD410" s="73"/>
      <c r="AE410" s="73"/>
      <c r="AF410" s="73"/>
      <c r="AG410" s="74">
        <f>VLOOKUP(A410, 'АСВ'!$A$2:$C$48, 2, False)</f>
        <v>42005</v>
      </c>
      <c r="AH410" s="74">
        <f>VLOOKUP(A410, 'АСВ'!$A$2:$C$48, 3, False)</f>
        <v>43335</v>
      </c>
      <c r="AI410" s="73">
        <f t="shared" si="5"/>
        <v>0</v>
      </c>
    </row>
    <row r="411">
      <c r="A411" s="80" t="s">
        <v>280</v>
      </c>
      <c r="B411" s="81">
        <v>40763.0</v>
      </c>
      <c r="C411" s="80"/>
      <c r="D411" s="127"/>
      <c r="E411" s="128">
        <f t="shared" si="352"/>
        <v>0</v>
      </c>
      <c r="F411" s="127"/>
      <c r="G411" s="127"/>
      <c r="H411" s="127"/>
      <c r="I411" s="127"/>
      <c r="J411" s="129">
        <f t="shared" si="354"/>
        <v>0</v>
      </c>
      <c r="K411" s="127"/>
      <c r="L411" s="127"/>
      <c r="M411" s="127"/>
      <c r="N411" s="127"/>
      <c r="O411" s="127"/>
      <c r="P411" s="127"/>
      <c r="Q411" s="127"/>
      <c r="R411" s="127">
        <f t="shared" ref="R411:W411" si="439">SUBSTITUTE((SUBSTITUTE(AA411, " ", "")), ",", ".")  * 1</f>
        <v>0</v>
      </c>
      <c r="S411" s="127">
        <f t="shared" si="439"/>
        <v>0</v>
      </c>
      <c r="T411" s="127">
        <f t="shared" si="439"/>
        <v>0</v>
      </c>
      <c r="U411" s="127">
        <f t="shared" si="439"/>
        <v>0</v>
      </c>
      <c r="V411" s="127">
        <f t="shared" si="439"/>
        <v>0</v>
      </c>
      <c r="W411" s="127">
        <f t="shared" si="439"/>
        <v>0</v>
      </c>
      <c r="X411" s="76"/>
      <c r="Y411" s="72"/>
      <c r="Z411" s="72"/>
      <c r="AA411" s="73"/>
      <c r="AB411" s="73"/>
      <c r="AC411" s="73"/>
      <c r="AD411" s="73"/>
      <c r="AE411" s="73"/>
      <c r="AF411" s="73"/>
      <c r="AG411" s="74">
        <f>VLOOKUP(A411, 'АСВ'!$A$2:$C$48, 2, False)</f>
        <v>42005</v>
      </c>
      <c r="AH411" s="74">
        <f>VLOOKUP(A411, 'АСВ'!$A$2:$C$48, 3, False)</f>
        <v>43335</v>
      </c>
      <c r="AI411" s="73">
        <f t="shared" si="5"/>
        <v>0</v>
      </c>
    </row>
    <row r="412">
      <c r="A412" s="80" t="s">
        <v>280</v>
      </c>
      <c r="B412" s="81">
        <v>40252.0</v>
      </c>
      <c r="C412" s="80"/>
      <c r="D412" s="127"/>
      <c r="E412" s="128">
        <f t="shared" si="352"/>
        <v>0</v>
      </c>
      <c r="F412" s="127"/>
      <c r="G412" s="127"/>
      <c r="H412" s="127"/>
      <c r="I412" s="127"/>
      <c r="J412" s="129">
        <f t="shared" si="354"/>
        <v>0</v>
      </c>
      <c r="K412" s="127"/>
      <c r="L412" s="127"/>
      <c r="M412" s="127"/>
      <c r="N412" s="127"/>
      <c r="O412" s="127"/>
      <c r="P412" s="127"/>
      <c r="Q412" s="127"/>
      <c r="R412" s="127">
        <f t="shared" ref="R412:W412" si="440">SUBSTITUTE((SUBSTITUTE(AA412, " ", "")), ",", ".")  * 1</f>
        <v>0</v>
      </c>
      <c r="S412" s="127">
        <f t="shared" si="440"/>
        <v>0</v>
      </c>
      <c r="T412" s="127">
        <f t="shared" si="440"/>
        <v>0</v>
      </c>
      <c r="U412" s="127">
        <f t="shared" si="440"/>
        <v>0</v>
      </c>
      <c r="V412" s="127">
        <f t="shared" si="440"/>
        <v>0</v>
      </c>
      <c r="W412" s="127">
        <f t="shared" si="440"/>
        <v>0</v>
      </c>
      <c r="X412" s="76"/>
      <c r="Y412" s="72"/>
      <c r="Z412" s="72"/>
      <c r="AA412" s="73"/>
      <c r="AB412" s="73"/>
      <c r="AC412" s="73"/>
      <c r="AD412" s="73"/>
      <c r="AE412" s="73"/>
      <c r="AF412" s="73"/>
      <c r="AG412" s="74">
        <f>VLOOKUP(A412, 'АСВ'!$A$2:$C$48, 2, False)</f>
        <v>42005</v>
      </c>
      <c r="AH412" s="74">
        <f>VLOOKUP(A412, 'АСВ'!$A$2:$C$48, 3, False)</f>
        <v>43335</v>
      </c>
      <c r="AI412" s="73">
        <f t="shared" si="5"/>
        <v>0</v>
      </c>
    </row>
    <row r="413">
      <c r="A413" s="80" t="s">
        <v>280</v>
      </c>
      <c r="B413" s="81">
        <v>39768.0</v>
      </c>
      <c r="C413" s="80"/>
      <c r="D413" s="127"/>
      <c r="E413" s="128">
        <f t="shared" si="352"/>
        <v>0</v>
      </c>
      <c r="F413" s="127"/>
      <c r="G413" s="127"/>
      <c r="H413" s="127"/>
      <c r="I413" s="127"/>
      <c r="J413" s="129">
        <f t="shared" si="354"/>
        <v>0</v>
      </c>
      <c r="K413" s="127"/>
      <c r="L413" s="127"/>
      <c r="M413" s="127"/>
      <c r="N413" s="127"/>
      <c r="O413" s="127"/>
      <c r="P413" s="127"/>
      <c r="Q413" s="127"/>
      <c r="R413" s="127">
        <f t="shared" ref="R413:W413" si="441">SUBSTITUTE((SUBSTITUTE(AA413, " ", "")), ",", ".")  * 1</f>
        <v>0</v>
      </c>
      <c r="S413" s="127">
        <f t="shared" si="441"/>
        <v>0</v>
      </c>
      <c r="T413" s="127">
        <f t="shared" si="441"/>
        <v>0</v>
      </c>
      <c r="U413" s="127">
        <f t="shared" si="441"/>
        <v>0</v>
      </c>
      <c r="V413" s="127">
        <f t="shared" si="441"/>
        <v>0</v>
      </c>
      <c r="W413" s="127">
        <f t="shared" si="441"/>
        <v>0</v>
      </c>
      <c r="X413" s="76"/>
      <c r="Y413" s="72"/>
      <c r="Z413" s="72"/>
      <c r="AA413" s="73"/>
      <c r="AB413" s="73"/>
      <c r="AC413" s="73"/>
      <c r="AD413" s="73"/>
      <c r="AE413" s="73"/>
      <c r="AF413" s="73"/>
      <c r="AG413" s="74">
        <f>VLOOKUP(A413, 'АСВ'!$A$2:$C$48, 2, False)</f>
        <v>42005</v>
      </c>
      <c r="AH413" s="74">
        <f>VLOOKUP(A413, 'АСВ'!$A$2:$C$48, 3, False)</f>
        <v>43335</v>
      </c>
      <c r="AI413" s="73">
        <f t="shared" si="5"/>
        <v>0</v>
      </c>
    </row>
    <row r="414">
      <c r="A414" s="80" t="s">
        <v>281</v>
      </c>
      <c r="B414" s="81">
        <v>40329.0</v>
      </c>
      <c r="C414" s="80"/>
      <c r="D414" s="127"/>
      <c r="E414" s="128">
        <f t="shared" si="352"/>
        <v>0</v>
      </c>
      <c r="F414" s="127"/>
      <c r="G414" s="127"/>
      <c r="H414" s="127"/>
      <c r="I414" s="127"/>
      <c r="J414" s="129">
        <f t="shared" si="354"/>
        <v>0</v>
      </c>
      <c r="K414" s="127"/>
      <c r="L414" s="127"/>
      <c r="M414" s="127"/>
      <c r="N414" s="127"/>
      <c r="O414" s="127"/>
      <c r="P414" s="127"/>
      <c r="Q414" s="127"/>
      <c r="R414" s="127">
        <f t="shared" ref="R414:W414" si="442">SUBSTITUTE((SUBSTITUTE(AA414, " ", "")), ",", ".")  * 1</f>
        <v>0</v>
      </c>
      <c r="S414" s="127">
        <f t="shared" si="442"/>
        <v>0</v>
      </c>
      <c r="T414" s="127">
        <f t="shared" si="442"/>
        <v>0</v>
      </c>
      <c r="U414" s="127">
        <f t="shared" si="442"/>
        <v>0</v>
      </c>
      <c r="V414" s="127">
        <f t="shared" si="442"/>
        <v>0</v>
      </c>
      <c r="W414" s="127">
        <f t="shared" si="442"/>
        <v>0</v>
      </c>
      <c r="X414" s="76"/>
      <c r="Y414" s="72"/>
      <c r="Z414" s="72"/>
      <c r="AA414" s="73"/>
      <c r="AB414" s="73"/>
      <c r="AC414" s="73"/>
      <c r="AD414" s="73"/>
      <c r="AE414" s="73"/>
      <c r="AF414" s="73"/>
      <c r="AG414" s="73" t="str">
        <f>VLOOKUP(A414, 'АСВ'!$A$2:$C$48, 2, False)</f>
        <v>#N/A</v>
      </c>
      <c r="AH414" s="73" t="str">
        <f>VLOOKUP(A414, 'АСВ'!$A$2:$C$48, 3, False)</f>
        <v>#N/A</v>
      </c>
      <c r="AI414" s="73" t="str">
        <f t="shared" si="5"/>
        <v>#N/A</v>
      </c>
    </row>
    <row r="415">
      <c r="A415" s="80" t="s">
        <v>281</v>
      </c>
      <c r="B415" s="81">
        <v>39768.0</v>
      </c>
      <c r="C415" s="80"/>
      <c r="D415" s="127"/>
      <c r="E415" s="128">
        <f t="shared" si="352"/>
        <v>0</v>
      </c>
      <c r="F415" s="127"/>
      <c r="G415" s="127"/>
      <c r="H415" s="127"/>
      <c r="I415" s="127"/>
      <c r="J415" s="129">
        <f t="shared" si="354"/>
        <v>0</v>
      </c>
      <c r="K415" s="127"/>
      <c r="L415" s="127"/>
      <c r="M415" s="127"/>
      <c r="N415" s="127"/>
      <c r="O415" s="127"/>
      <c r="P415" s="127"/>
      <c r="Q415" s="127"/>
      <c r="R415" s="127">
        <f t="shared" ref="R415:W415" si="443">SUBSTITUTE((SUBSTITUTE(AA415, " ", "")), ",", ".")  * 1</f>
        <v>0</v>
      </c>
      <c r="S415" s="127">
        <f t="shared" si="443"/>
        <v>0</v>
      </c>
      <c r="T415" s="127">
        <f t="shared" si="443"/>
        <v>0</v>
      </c>
      <c r="U415" s="127">
        <f t="shared" si="443"/>
        <v>0</v>
      </c>
      <c r="V415" s="127">
        <f t="shared" si="443"/>
        <v>0</v>
      </c>
      <c r="W415" s="127">
        <f t="shared" si="443"/>
        <v>0</v>
      </c>
      <c r="X415" s="76"/>
      <c r="Y415" s="72"/>
      <c r="Z415" s="72"/>
      <c r="AA415" s="73"/>
      <c r="AB415" s="73"/>
      <c r="AC415" s="73"/>
      <c r="AD415" s="73"/>
      <c r="AE415" s="73"/>
      <c r="AF415" s="73"/>
      <c r="AG415" s="73" t="str">
        <f>VLOOKUP(A415, 'АСВ'!$A$2:$C$48, 2, False)</f>
        <v>#N/A</v>
      </c>
      <c r="AH415" s="73" t="str">
        <f>VLOOKUP(A415, 'АСВ'!$A$2:$C$48, 3, False)</f>
        <v>#N/A</v>
      </c>
      <c r="AI415" s="73" t="str">
        <f t="shared" si="5"/>
        <v>#N/A</v>
      </c>
    </row>
    <row r="416">
      <c r="A416" s="39"/>
      <c r="B416" s="130"/>
      <c r="C416" s="39"/>
      <c r="D416" s="69"/>
      <c r="E416" s="69"/>
      <c r="F416" s="69"/>
      <c r="G416" s="69"/>
      <c r="H416" s="69"/>
      <c r="I416" s="69"/>
      <c r="J416" s="84">
        <f t="shared" si="354"/>
        <v>0</v>
      </c>
      <c r="K416" s="69"/>
      <c r="L416" s="69"/>
      <c r="M416" s="69"/>
      <c r="N416" s="69"/>
      <c r="O416" s="69"/>
      <c r="P416" s="69"/>
      <c r="Q416" s="69"/>
      <c r="R416" s="69">
        <f t="shared" ref="R416:W416" si="444">SUBSTITUTE((SUBSTITUTE(AA416, " ", "")), ",", ".")  * 1</f>
        <v>0</v>
      </c>
      <c r="S416" s="69">
        <f t="shared" si="444"/>
        <v>0</v>
      </c>
      <c r="T416" s="69">
        <f t="shared" si="444"/>
        <v>0</v>
      </c>
      <c r="U416" s="69">
        <f t="shared" si="444"/>
        <v>0</v>
      </c>
      <c r="V416" s="69">
        <f t="shared" si="444"/>
        <v>0</v>
      </c>
      <c r="W416" s="69">
        <f t="shared" si="444"/>
        <v>0</v>
      </c>
      <c r="X416" s="76"/>
      <c r="Y416" s="72"/>
      <c r="Z416" s="72"/>
      <c r="AA416" s="73"/>
      <c r="AB416" s="73"/>
      <c r="AC416" s="73"/>
      <c r="AD416" s="73"/>
      <c r="AE416" s="73"/>
      <c r="AF416" s="73"/>
      <c r="AG416" s="73" t="str">
        <f>VLOOKUP(A416, 'АСВ'!$A$2:$C$48, 2, False)</f>
        <v>#N/A</v>
      </c>
      <c r="AH416" s="73" t="str">
        <f>VLOOKUP(A416, 'АСВ'!$A$2:$C$48, 3, False)</f>
        <v>#N/A</v>
      </c>
      <c r="AI416" s="73" t="str">
        <f t="shared" si="5"/>
        <v>#N/A</v>
      </c>
    </row>
    <row r="417">
      <c r="A417" s="39"/>
      <c r="B417" s="130"/>
      <c r="C417" s="39"/>
      <c r="D417" s="69"/>
      <c r="E417" s="69"/>
      <c r="F417" s="69"/>
      <c r="G417" s="69"/>
      <c r="H417" s="69"/>
      <c r="I417" s="69"/>
      <c r="J417" s="84">
        <f t="shared" si="354"/>
        <v>0</v>
      </c>
      <c r="K417" s="69"/>
      <c r="L417" s="69"/>
      <c r="M417" s="69"/>
      <c r="N417" s="69"/>
      <c r="O417" s="69"/>
      <c r="P417" s="69"/>
      <c r="Q417" s="69"/>
      <c r="R417" s="69">
        <f t="shared" ref="R417:W417" si="445">SUBSTITUTE((SUBSTITUTE(AA417, " ", "")), ",", ".")  * 1</f>
        <v>0</v>
      </c>
      <c r="S417" s="69">
        <f t="shared" si="445"/>
        <v>0</v>
      </c>
      <c r="T417" s="69">
        <f t="shared" si="445"/>
        <v>0</v>
      </c>
      <c r="U417" s="69">
        <f t="shared" si="445"/>
        <v>0</v>
      </c>
      <c r="V417" s="69">
        <f t="shared" si="445"/>
        <v>0</v>
      </c>
      <c r="W417" s="69">
        <f t="shared" si="445"/>
        <v>0</v>
      </c>
      <c r="X417" s="76"/>
      <c r="Y417" s="72"/>
      <c r="Z417" s="72"/>
      <c r="AA417" s="73"/>
      <c r="AB417" s="73"/>
      <c r="AC417" s="73"/>
      <c r="AD417" s="73"/>
      <c r="AE417" s="73"/>
      <c r="AF417" s="73"/>
      <c r="AG417" s="73" t="str">
        <f>VLOOKUP(A417, 'АСВ'!$A$2:$C$48, 2, False)</f>
        <v>#N/A</v>
      </c>
      <c r="AH417" s="73" t="str">
        <f>VLOOKUP(A417, 'АСВ'!$A$2:$C$48, 3, False)</f>
        <v>#N/A</v>
      </c>
      <c r="AI417" s="73" t="str">
        <f t="shared" si="5"/>
        <v>#N/A</v>
      </c>
    </row>
    <row r="418">
      <c r="A418" s="39"/>
      <c r="B418" s="130"/>
      <c r="C418" s="39"/>
      <c r="D418" s="69"/>
      <c r="E418" s="69"/>
      <c r="F418" s="69"/>
      <c r="G418" s="69"/>
      <c r="H418" s="69"/>
      <c r="I418" s="69"/>
      <c r="J418" s="84">
        <f t="shared" si="354"/>
        <v>0</v>
      </c>
      <c r="K418" s="69"/>
      <c r="L418" s="69"/>
      <c r="M418" s="69"/>
      <c r="N418" s="69"/>
      <c r="O418" s="69"/>
      <c r="P418" s="69"/>
      <c r="Q418" s="69"/>
      <c r="R418" s="69">
        <f t="shared" ref="R418:W418" si="446">SUBSTITUTE((SUBSTITUTE(AA418, " ", "")), ",", ".")  * 1</f>
        <v>0</v>
      </c>
      <c r="S418" s="69">
        <f t="shared" si="446"/>
        <v>0</v>
      </c>
      <c r="T418" s="69">
        <f t="shared" si="446"/>
        <v>0</v>
      </c>
      <c r="U418" s="69">
        <f t="shared" si="446"/>
        <v>0</v>
      </c>
      <c r="V418" s="69">
        <f t="shared" si="446"/>
        <v>0</v>
      </c>
      <c r="W418" s="69">
        <f t="shared" si="446"/>
        <v>0</v>
      </c>
      <c r="X418" s="76"/>
      <c r="Y418" s="72"/>
      <c r="Z418" s="72"/>
      <c r="AA418" s="73"/>
      <c r="AB418" s="73"/>
      <c r="AC418" s="73"/>
      <c r="AD418" s="73"/>
      <c r="AE418" s="73"/>
      <c r="AF418" s="73"/>
      <c r="AG418" s="73" t="str">
        <f>VLOOKUP(A418, 'АСВ'!$A$2:$C$48, 2, False)</f>
        <v>#N/A</v>
      </c>
      <c r="AH418" s="73" t="str">
        <f>VLOOKUP(A418, 'АСВ'!$A$2:$C$48, 3, False)</f>
        <v>#N/A</v>
      </c>
      <c r="AI418" s="73" t="str">
        <f t="shared" si="5"/>
        <v>#N/A</v>
      </c>
    </row>
    <row r="419">
      <c r="A419" s="39"/>
      <c r="B419" s="130"/>
      <c r="C419" s="39"/>
      <c r="D419" s="69"/>
      <c r="E419" s="69"/>
      <c r="F419" s="69"/>
      <c r="G419" s="69"/>
      <c r="H419" s="69"/>
      <c r="I419" s="69"/>
      <c r="J419" s="84">
        <f t="shared" si="354"/>
        <v>0</v>
      </c>
      <c r="K419" s="69"/>
      <c r="L419" s="69"/>
      <c r="M419" s="69"/>
      <c r="N419" s="69"/>
      <c r="O419" s="69"/>
      <c r="P419" s="69"/>
      <c r="Q419" s="69"/>
      <c r="R419" s="69">
        <f t="shared" ref="R419:W419" si="447">SUBSTITUTE((SUBSTITUTE(AA419, " ", "")), ",", ".")  * 1</f>
        <v>0</v>
      </c>
      <c r="S419" s="69">
        <f t="shared" si="447"/>
        <v>0</v>
      </c>
      <c r="T419" s="69">
        <f t="shared" si="447"/>
        <v>0</v>
      </c>
      <c r="U419" s="69">
        <f t="shared" si="447"/>
        <v>0</v>
      </c>
      <c r="V419" s="69">
        <f t="shared" si="447"/>
        <v>0</v>
      </c>
      <c r="W419" s="69">
        <f t="shared" si="447"/>
        <v>0</v>
      </c>
      <c r="X419" s="76"/>
      <c r="Y419" s="72"/>
      <c r="Z419" s="72"/>
      <c r="AA419" s="73"/>
      <c r="AB419" s="73"/>
      <c r="AC419" s="73"/>
      <c r="AD419" s="73"/>
      <c r="AE419" s="73"/>
      <c r="AF419" s="73"/>
      <c r="AG419" s="73" t="str">
        <f>VLOOKUP(A419, 'АСВ'!$A$2:$C$48, 2, False)</f>
        <v>#N/A</v>
      </c>
      <c r="AH419" s="73" t="str">
        <f>VLOOKUP(A419, 'АСВ'!$A$2:$C$48, 3, False)</f>
        <v>#N/A</v>
      </c>
      <c r="AI419" s="73" t="str">
        <f t="shared" si="5"/>
        <v>#N/A</v>
      </c>
    </row>
    <row r="420">
      <c r="A420" s="39"/>
      <c r="B420" s="130"/>
      <c r="C420" s="39"/>
      <c r="D420" s="69"/>
      <c r="E420" s="69"/>
      <c r="F420" s="69"/>
      <c r="G420" s="69"/>
      <c r="H420" s="69"/>
      <c r="I420" s="69"/>
      <c r="J420" s="84">
        <f t="shared" si="354"/>
        <v>0</v>
      </c>
      <c r="K420" s="69"/>
      <c r="L420" s="69"/>
      <c r="M420" s="69"/>
      <c r="N420" s="69"/>
      <c r="O420" s="69"/>
      <c r="P420" s="69"/>
      <c r="Q420" s="69"/>
      <c r="R420" s="69">
        <f t="shared" ref="R420:W420" si="448">SUBSTITUTE((SUBSTITUTE(AA420, " ", "")), ",", ".")  * 1</f>
        <v>0</v>
      </c>
      <c r="S420" s="69">
        <f t="shared" si="448"/>
        <v>0</v>
      </c>
      <c r="T420" s="69">
        <f t="shared" si="448"/>
        <v>0</v>
      </c>
      <c r="U420" s="69">
        <f t="shared" si="448"/>
        <v>0</v>
      </c>
      <c r="V420" s="69">
        <f t="shared" si="448"/>
        <v>0</v>
      </c>
      <c r="W420" s="69">
        <f t="shared" si="448"/>
        <v>0</v>
      </c>
      <c r="X420" s="76"/>
      <c r="Y420" s="72"/>
      <c r="Z420" s="72"/>
      <c r="AA420" s="73"/>
      <c r="AB420" s="73"/>
      <c r="AC420" s="73"/>
      <c r="AD420" s="73"/>
      <c r="AE420" s="73"/>
      <c r="AF420" s="73"/>
      <c r="AG420" s="73" t="str">
        <f>VLOOKUP(A420, 'АСВ'!$A$2:$C$48, 2, False)</f>
        <v>#N/A</v>
      </c>
      <c r="AH420" s="73" t="str">
        <f>VLOOKUP(A420, 'АСВ'!$A$2:$C$48, 3, False)</f>
        <v>#N/A</v>
      </c>
      <c r="AI420" s="73" t="str">
        <f t="shared" si="5"/>
        <v>#N/A</v>
      </c>
    </row>
    <row r="421">
      <c r="A421" s="39"/>
      <c r="B421" s="130"/>
      <c r="C421" s="39"/>
      <c r="D421" s="69"/>
      <c r="E421" s="69"/>
      <c r="F421" s="69"/>
      <c r="G421" s="69"/>
      <c r="H421" s="69"/>
      <c r="I421" s="69"/>
      <c r="J421" s="84">
        <f t="shared" si="354"/>
        <v>0</v>
      </c>
      <c r="K421" s="69"/>
      <c r="L421" s="69"/>
      <c r="M421" s="69"/>
      <c r="N421" s="69"/>
      <c r="O421" s="69"/>
      <c r="P421" s="69"/>
      <c r="Q421" s="69"/>
      <c r="R421" s="69">
        <f t="shared" ref="R421:W421" si="449">SUBSTITUTE((SUBSTITUTE(AA421, " ", "")), ",", ".")  * 1</f>
        <v>0</v>
      </c>
      <c r="S421" s="69">
        <f t="shared" si="449"/>
        <v>0</v>
      </c>
      <c r="T421" s="69">
        <f t="shared" si="449"/>
        <v>0</v>
      </c>
      <c r="U421" s="69">
        <f t="shared" si="449"/>
        <v>0</v>
      </c>
      <c r="V421" s="69">
        <f t="shared" si="449"/>
        <v>0</v>
      </c>
      <c r="W421" s="69">
        <f t="shared" si="449"/>
        <v>0</v>
      </c>
      <c r="X421" s="76"/>
      <c r="Y421" s="72"/>
      <c r="Z421" s="72"/>
      <c r="AA421" s="73"/>
      <c r="AB421" s="73"/>
      <c r="AC421" s="73"/>
      <c r="AD421" s="73"/>
      <c r="AE421" s="73"/>
      <c r="AF421" s="73"/>
      <c r="AG421" s="73" t="str">
        <f>VLOOKUP(A421, 'АСВ'!$A$2:$C$48, 2, False)</f>
        <v>#N/A</v>
      </c>
      <c r="AH421" s="73" t="str">
        <f>VLOOKUP(A421, 'АСВ'!$A$2:$C$48, 3, False)</f>
        <v>#N/A</v>
      </c>
      <c r="AI421" s="73" t="str">
        <f t="shared" si="5"/>
        <v>#N/A</v>
      </c>
    </row>
    <row r="422">
      <c r="A422" s="39"/>
      <c r="B422" s="130"/>
      <c r="C422" s="39"/>
      <c r="D422" s="69"/>
      <c r="E422" s="69"/>
      <c r="F422" s="69"/>
      <c r="G422" s="69"/>
      <c r="H422" s="69"/>
      <c r="I422" s="69"/>
      <c r="J422" s="84">
        <f t="shared" si="354"/>
        <v>0</v>
      </c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76"/>
      <c r="Y422" s="72"/>
      <c r="Z422" s="72"/>
      <c r="AA422" s="73"/>
      <c r="AB422" s="73"/>
      <c r="AC422" s="73"/>
      <c r="AD422" s="73"/>
      <c r="AE422" s="73"/>
      <c r="AF422" s="73"/>
      <c r="AG422" s="73" t="str">
        <f>VLOOKUP(A422, 'АСВ'!$A$2:$C$48, 2, False)</f>
        <v>#N/A</v>
      </c>
      <c r="AH422" s="73" t="str">
        <f>VLOOKUP(A422, 'АСВ'!$A$2:$C$48, 3, False)</f>
        <v>#N/A</v>
      </c>
      <c r="AI422" s="73" t="str">
        <f t="shared" si="5"/>
        <v>#N/A</v>
      </c>
    </row>
    <row r="423">
      <c r="A423" s="39"/>
      <c r="B423" s="130"/>
      <c r="C423" s="39"/>
      <c r="D423" s="69"/>
      <c r="E423" s="69"/>
      <c r="F423" s="69"/>
      <c r="G423" s="69"/>
      <c r="H423" s="69"/>
      <c r="I423" s="69"/>
      <c r="J423" s="84">
        <f t="shared" si="354"/>
        <v>0</v>
      </c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76"/>
      <c r="Y423" s="72"/>
      <c r="Z423" s="72"/>
      <c r="AA423" s="73"/>
      <c r="AB423" s="73"/>
      <c r="AC423" s="73"/>
      <c r="AD423" s="73"/>
      <c r="AE423" s="73"/>
      <c r="AF423" s="73"/>
      <c r="AG423" s="73"/>
      <c r="AH423" s="73" t="str">
        <f>VLOOKUP(A423, 'АСВ'!$A$2:$C$48, 3, False)</f>
        <v>#N/A</v>
      </c>
      <c r="AI423" s="73" t="str">
        <f t="shared" si="5"/>
        <v>#N/A</v>
      </c>
    </row>
    <row r="424">
      <c r="A424" s="39"/>
      <c r="B424" s="130"/>
      <c r="C424" s="39"/>
      <c r="D424" s="69"/>
      <c r="E424" s="69"/>
      <c r="F424" s="69"/>
      <c r="G424" s="69"/>
      <c r="H424" s="69"/>
      <c r="I424" s="69"/>
      <c r="J424" s="84">
        <f t="shared" si="354"/>
        <v>0</v>
      </c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76"/>
      <c r="Y424" s="72"/>
      <c r="Z424" s="72"/>
      <c r="AA424" s="73"/>
      <c r="AB424" s="73"/>
      <c r="AC424" s="73"/>
      <c r="AD424" s="73"/>
      <c r="AE424" s="73"/>
      <c r="AF424" s="73"/>
      <c r="AG424" s="73"/>
      <c r="AH424" s="73" t="str">
        <f>VLOOKUP(A424, 'АСВ'!$A$2:$C$48, 3, False)</f>
        <v>#N/A</v>
      </c>
      <c r="AI424" s="73" t="str">
        <f t="shared" si="5"/>
        <v>#N/A</v>
      </c>
    </row>
    <row r="425">
      <c r="A425" s="39"/>
      <c r="B425" s="130"/>
      <c r="C425" s="39"/>
      <c r="D425" s="69"/>
      <c r="E425" s="69"/>
      <c r="F425" s="69"/>
      <c r="G425" s="69"/>
      <c r="H425" s="69"/>
      <c r="I425" s="69"/>
      <c r="J425" s="84">
        <f t="shared" si="354"/>
        <v>0</v>
      </c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76"/>
      <c r="Y425" s="72"/>
      <c r="Z425" s="72"/>
      <c r="AA425" s="73"/>
      <c r="AB425" s="73"/>
      <c r="AC425" s="73"/>
      <c r="AD425" s="73"/>
      <c r="AE425" s="73"/>
      <c r="AF425" s="73"/>
      <c r="AG425" s="73"/>
      <c r="AH425" s="73" t="str">
        <f>VLOOKUP(A425, 'АСВ'!$A$2:$C$48, 3, False)</f>
        <v>#N/A</v>
      </c>
      <c r="AI425" s="73" t="str">
        <f t="shared" si="5"/>
        <v>#N/A</v>
      </c>
    </row>
    <row r="426">
      <c r="A426" s="39"/>
      <c r="B426" s="130"/>
      <c r="C426" s="39"/>
      <c r="D426" s="69"/>
      <c r="E426" s="69"/>
      <c r="F426" s="69"/>
      <c r="G426" s="69"/>
      <c r="H426" s="69"/>
      <c r="I426" s="69"/>
      <c r="J426" s="84">
        <f t="shared" si="354"/>
        <v>0</v>
      </c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76"/>
      <c r="Y426" s="72"/>
      <c r="Z426" s="72"/>
      <c r="AA426" s="73"/>
      <c r="AB426" s="73"/>
      <c r="AC426" s="73"/>
      <c r="AD426" s="73"/>
      <c r="AE426" s="73"/>
      <c r="AF426" s="73"/>
      <c r="AG426" s="73"/>
      <c r="AH426" s="73" t="str">
        <f>VLOOKUP(A426, 'АСВ'!$A$2:$C$48, 3, False)</f>
        <v>#N/A</v>
      </c>
      <c r="AI426" s="73" t="str">
        <f t="shared" si="5"/>
        <v>#N/A</v>
      </c>
    </row>
    <row r="427">
      <c r="A427" s="39"/>
      <c r="B427" s="130"/>
      <c r="C427" s="39"/>
      <c r="D427" s="69"/>
      <c r="E427" s="69"/>
      <c r="F427" s="69"/>
      <c r="G427" s="69"/>
      <c r="H427" s="69"/>
      <c r="I427" s="69"/>
      <c r="J427" s="84">
        <f t="shared" si="354"/>
        <v>0</v>
      </c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76"/>
      <c r="Y427" s="72"/>
      <c r="Z427" s="72"/>
      <c r="AA427" s="73"/>
      <c r="AB427" s="73"/>
      <c r="AC427" s="73"/>
      <c r="AD427" s="73"/>
      <c r="AE427" s="73"/>
      <c r="AF427" s="73"/>
      <c r="AG427" s="73"/>
      <c r="AH427" s="73" t="str">
        <f>VLOOKUP(A427, 'АСВ'!$A$2:$C$48, 3, False)</f>
        <v>#N/A</v>
      </c>
      <c r="AI427" s="73" t="str">
        <f t="shared" si="5"/>
        <v>#N/A</v>
      </c>
    </row>
    <row r="428">
      <c r="A428" s="39"/>
      <c r="B428" s="130"/>
      <c r="C428" s="39"/>
      <c r="D428" s="69"/>
      <c r="E428" s="69"/>
      <c r="F428" s="69"/>
      <c r="G428" s="69"/>
      <c r="H428" s="69"/>
      <c r="I428" s="69"/>
      <c r="J428" s="84">
        <f t="shared" si="354"/>
        <v>0</v>
      </c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76"/>
      <c r="Y428" s="72"/>
      <c r="Z428" s="72"/>
      <c r="AA428" s="73"/>
      <c r="AB428" s="73"/>
      <c r="AC428" s="73"/>
      <c r="AD428" s="73"/>
      <c r="AE428" s="73"/>
      <c r="AF428" s="73"/>
      <c r="AG428" s="73"/>
      <c r="AH428" s="73" t="str">
        <f>VLOOKUP(A428, 'АСВ'!$A$2:$C$48, 3, False)</f>
        <v>#N/A</v>
      </c>
      <c r="AI428" s="73" t="str">
        <f t="shared" si="5"/>
        <v>#N/A</v>
      </c>
    </row>
    <row r="429">
      <c r="A429" s="39"/>
      <c r="B429" s="130"/>
      <c r="C429" s="39"/>
      <c r="D429" s="69"/>
      <c r="E429" s="69"/>
      <c r="F429" s="69"/>
      <c r="G429" s="69"/>
      <c r="H429" s="69"/>
      <c r="I429" s="69"/>
      <c r="J429" s="84">
        <f t="shared" si="354"/>
        <v>0</v>
      </c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76"/>
      <c r="Y429" s="72"/>
      <c r="Z429" s="72"/>
      <c r="AA429" s="73"/>
      <c r="AB429" s="73"/>
      <c r="AC429" s="73"/>
      <c r="AD429" s="73"/>
      <c r="AE429" s="73"/>
      <c r="AF429" s="73"/>
      <c r="AG429" s="73"/>
      <c r="AH429" s="73" t="str">
        <f>VLOOKUP(A429, 'АСВ'!$A$2:$C$48, 3, False)</f>
        <v>#N/A</v>
      </c>
      <c r="AI429" s="73" t="str">
        <f t="shared" si="5"/>
        <v>#N/A</v>
      </c>
    </row>
    <row r="430">
      <c r="A430" s="39"/>
      <c r="B430" s="130"/>
      <c r="C430" s="39"/>
      <c r="D430" s="69"/>
      <c r="E430" s="69"/>
      <c r="F430" s="69"/>
      <c r="G430" s="69"/>
      <c r="H430" s="69"/>
      <c r="I430" s="69"/>
      <c r="J430" s="84">
        <f t="shared" si="354"/>
        <v>0</v>
      </c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76"/>
      <c r="Y430" s="72"/>
      <c r="Z430" s="72"/>
      <c r="AA430" s="73"/>
      <c r="AB430" s="73"/>
      <c r="AC430" s="73"/>
      <c r="AD430" s="73"/>
      <c r="AE430" s="73"/>
      <c r="AF430" s="73"/>
      <c r="AG430" s="73"/>
      <c r="AH430" s="73" t="str">
        <f>VLOOKUP(A430, 'АСВ'!$A$2:$C$48, 3, False)</f>
        <v>#N/A</v>
      </c>
      <c r="AI430" s="73" t="str">
        <f t="shared" si="5"/>
        <v>#N/A</v>
      </c>
    </row>
    <row r="431">
      <c r="A431" s="39"/>
      <c r="B431" s="130"/>
      <c r="C431" s="39"/>
      <c r="D431" s="69"/>
      <c r="E431" s="69"/>
      <c r="F431" s="69"/>
      <c r="G431" s="69"/>
      <c r="H431" s="69"/>
      <c r="I431" s="69"/>
      <c r="J431" s="84">
        <f t="shared" si="354"/>
        <v>0</v>
      </c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76"/>
      <c r="Y431" s="72"/>
      <c r="Z431" s="72"/>
      <c r="AA431" s="73"/>
      <c r="AB431" s="73"/>
      <c r="AC431" s="73"/>
      <c r="AD431" s="73"/>
      <c r="AE431" s="73"/>
      <c r="AF431" s="73"/>
      <c r="AG431" s="73"/>
      <c r="AH431" s="73" t="str">
        <f>VLOOKUP(A431, 'АСВ'!$A$2:$C$48, 3, False)</f>
        <v>#N/A</v>
      </c>
      <c r="AI431" s="73" t="str">
        <f t="shared" si="5"/>
        <v>#N/A</v>
      </c>
    </row>
    <row r="432">
      <c r="A432" s="39"/>
      <c r="B432" s="130"/>
      <c r="C432" s="39"/>
      <c r="D432" s="69"/>
      <c r="E432" s="69"/>
      <c r="F432" s="69"/>
      <c r="G432" s="69"/>
      <c r="H432" s="69"/>
      <c r="I432" s="69"/>
      <c r="J432" s="84">
        <f t="shared" si="354"/>
        <v>0</v>
      </c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76"/>
      <c r="Y432" s="72"/>
      <c r="Z432" s="72"/>
      <c r="AA432" s="73"/>
      <c r="AB432" s="73"/>
      <c r="AC432" s="73"/>
      <c r="AD432" s="73"/>
      <c r="AE432" s="73"/>
      <c r="AF432" s="73"/>
      <c r="AG432" s="73"/>
      <c r="AH432" s="73" t="str">
        <f>VLOOKUP(A432, 'АСВ'!$A$2:$C$48, 3, False)</f>
        <v>#N/A</v>
      </c>
      <c r="AI432" s="73" t="str">
        <f t="shared" si="5"/>
        <v>#N/A</v>
      </c>
    </row>
    <row r="433">
      <c r="A433" s="69"/>
      <c r="B433" s="130"/>
      <c r="C433" s="69"/>
      <c r="D433" s="69"/>
      <c r="E433" s="69"/>
      <c r="F433" s="69"/>
      <c r="G433" s="69"/>
      <c r="H433" s="69"/>
      <c r="I433" s="69"/>
      <c r="J433" s="84">
        <f t="shared" si="354"/>
        <v>0</v>
      </c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76"/>
      <c r="Y433" s="72"/>
      <c r="Z433" s="72"/>
      <c r="AA433" s="73"/>
      <c r="AB433" s="73"/>
      <c r="AC433" s="73"/>
      <c r="AD433" s="73"/>
      <c r="AE433" s="73"/>
      <c r="AF433" s="73"/>
      <c r="AG433" s="73"/>
      <c r="AH433" s="73" t="str">
        <f>VLOOKUP(A433, 'АСВ'!$A$2:$C$48, 3, False)</f>
        <v>#N/A</v>
      </c>
      <c r="AI433" s="73" t="str">
        <f t="shared" si="5"/>
        <v>#N/A</v>
      </c>
    </row>
    <row r="434">
      <c r="A434" s="69"/>
      <c r="B434" s="130"/>
      <c r="C434" s="69"/>
      <c r="D434" s="69"/>
      <c r="E434" s="69"/>
      <c r="F434" s="69"/>
      <c r="G434" s="69"/>
      <c r="H434" s="69"/>
      <c r="I434" s="69"/>
      <c r="J434" s="84">
        <f t="shared" si="354"/>
        <v>0</v>
      </c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76"/>
      <c r="Y434" s="72"/>
      <c r="Z434" s="72"/>
      <c r="AA434" s="73"/>
      <c r="AB434" s="73"/>
      <c r="AC434" s="73"/>
      <c r="AD434" s="73"/>
      <c r="AE434" s="73"/>
      <c r="AF434" s="73"/>
      <c r="AG434" s="73"/>
      <c r="AH434" s="73" t="str">
        <f>VLOOKUP(A434, 'АСВ'!$A$2:$C$48, 3, False)</f>
        <v>#N/A</v>
      </c>
      <c r="AI434" s="73" t="str">
        <f t="shared" si="5"/>
        <v>#N/A</v>
      </c>
    </row>
    <row r="435">
      <c r="A435" s="69"/>
      <c r="B435" s="130"/>
      <c r="C435" s="69"/>
      <c r="D435" s="69"/>
      <c r="E435" s="69"/>
      <c r="F435" s="69"/>
      <c r="G435" s="69"/>
      <c r="H435" s="69"/>
      <c r="I435" s="69"/>
      <c r="J435" s="84">
        <f t="shared" si="354"/>
        <v>0</v>
      </c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76"/>
      <c r="Y435" s="72"/>
      <c r="Z435" s="72"/>
      <c r="AA435" s="73"/>
      <c r="AB435" s="73"/>
      <c r="AC435" s="73"/>
      <c r="AD435" s="73"/>
      <c r="AE435" s="73"/>
      <c r="AF435" s="73"/>
      <c r="AG435" s="73"/>
      <c r="AH435" s="73" t="str">
        <f>VLOOKUP(A435, 'АСВ'!$A$2:$C$48, 3, False)</f>
        <v>#N/A</v>
      </c>
      <c r="AI435" s="73" t="str">
        <f t="shared" si="5"/>
        <v>#N/A</v>
      </c>
    </row>
    <row r="436">
      <c r="A436" s="69"/>
      <c r="B436" s="130"/>
      <c r="C436" s="69"/>
      <c r="D436" s="69"/>
      <c r="E436" s="69"/>
      <c r="F436" s="69"/>
      <c r="G436" s="69"/>
      <c r="H436" s="69"/>
      <c r="I436" s="69"/>
      <c r="J436" s="84">
        <f t="shared" si="354"/>
        <v>0</v>
      </c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76"/>
      <c r="Y436" s="72"/>
      <c r="Z436" s="72"/>
      <c r="AA436" s="73"/>
      <c r="AB436" s="73"/>
      <c r="AC436" s="73"/>
      <c r="AD436" s="73"/>
      <c r="AE436" s="73"/>
      <c r="AF436" s="73"/>
      <c r="AG436" s="73"/>
      <c r="AH436" s="73" t="str">
        <f>VLOOKUP(A436, 'АСВ'!$A$2:$C$48, 3, False)</f>
        <v>#N/A</v>
      </c>
      <c r="AI436" s="73" t="str">
        <f t="shared" si="5"/>
        <v>#N/A</v>
      </c>
    </row>
    <row r="437">
      <c r="A437" s="69"/>
      <c r="B437" s="130"/>
      <c r="C437" s="69"/>
      <c r="D437" s="69"/>
      <c r="E437" s="69"/>
      <c r="F437" s="69"/>
      <c r="G437" s="69"/>
      <c r="H437" s="69"/>
      <c r="I437" s="69"/>
      <c r="J437" s="84">
        <f t="shared" si="354"/>
        <v>0</v>
      </c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76"/>
      <c r="Y437" s="72"/>
      <c r="Z437" s="72"/>
      <c r="AA437" s="73"/>
      <c r="AB437" s="73"/>
      <c r="AC437" s="73"/>
      <c r="AD437" s="73"/>
      <c r="AE437" s="73"/>
      <c r="AF437" s="73"/>
      <c r="AG437" s="73"/>
      <c r="AH437" s="73" t="str">
        <f>VLOOKUP(A437, 'АСВ'!$A$2:$C$48, 3, False)</f>
        <v>#N/A</v>
      </c>
      <c r="AI437" s="73" t="str">
        <f t="shared" si="5"/>
        <v>#N/A</v>
      </c>
    </row>
    <row r="438">
      <c r="B438" s="131"/>
      <c r="X438" s="132"/>
      <c r="Y438" s="133"/>
      <c r="Z438" s="133"/>
      <c r="AA438" s="134"/>
      <c r="AB438" s="134"/>
      <c r="AC438" s="134"/>
      <c r="AD438" s="134"/>
      <c r="AE438" s="134"/>
      <c r="AF438" s="134"/>
      <c r="AG438" s="134"/>
      <c r="AH438" s="134"/>
      <c r="AI438" s="134"/>
    </row>
    <row r="439">
      <c r="B439" s="131"/>
      <c r="X439" s="132"/>
      <c r="Y439" s="133"/>
      <c r="Z439" s="133"/>
      <c r="AA439" s="134"/>
      <c r="AB439" s="134"/>
      <c r="AC439" s="134"/>
      <c r="AD439" s="134"/>
      <c r="AE439" s="134"/>
      <c r="AF439" s="134"/>
      <c r="AG439" s="134"/>
      <c r="AH439" s="134"/>
      <c r="AI439" s="134"/>
    </row>
    <row r="440">
      <c r="B440" s="131"/>
      <c r="X440" s="132"/>
      <c r="Y440" s="133"/>
      <c r="Z440" s="133"/>
      <c r="AA440" s="134"/>
      <c r="AB440" s="134"/>
      <c r="AC440" s="134"/>
      <c r="AD440" s="134"/>
      <c r="AE440" s="134"/>
      <c r="AF440" s="134"/>
      <c r="AG440" s="134"/>
      <c r="AH440" s="134"/>
      <c r="AI440" s="134"/>
    </row>
    <row r="441">
      <c r="B441" s="131"/>
      <c r="X441" s="132"/>
      <c r="Y441" s="133"/>
      <c r="Z441" s="133"/>
      <c r="AA441" s="134"/>
      <c r="AB441" s="134"/>
      <c r="AC441" s="134"/>
      <c r="AD441" s="134"/>
      <c r="AE441" s="134"/>
      <c r="AF441" s="134"/>
      <c r="AG441" s="134"/>
      <c r="AH441" s="134"/>
      <c r="AI441" s="134"/>
    </row>
    <row r="442">
      <c r="B442" s="131"/>
      <c r="X442" s="132"/>
      <c r="Y442" s="133"/>
      <c r="Z442" s="133"/>
      <c r="AA442" s="134"/>
      <c r="AB442" s="134"/>
      <c r="AC442" s="134"/>
      <c r="AD442" s="134"/>
      <c r="AE442" s="134"/>
      <c r="AF442" s="134"/>
      <c r="AG442" s="134"/>
      <c r="AH442" s="134"/>
      <c r="AI442" s="134"/>
    </row>
    <row r="443">
      <c r="B443" s="131"/>
      <c r="X443" s="132"/>
      <c r="Y443" s="133"/>
      <c r="Z443" s="133"/>
      <c r="AA443" s="134"/>
      <c r="AB443" s="134"/>
      <c r="AC443" s="134"/>
      <c r="AD443" s="134"/>
      <c r="AE443" s="134"/>
      <c r="AF443" s="134"/>
      <c r="AG443" s="134"/>
      <c r="AH443" s="134"/>
      <c r="AI443" s="134"/>
    </row>
    <row r="444">
      <c r="B444" s="131"/>
      <c r="X444" s="132"/>
      <c r="Y444" s="133"/>
      <c r="Z444" s="133"/>
      <c r="AA444" s="134"/>
      <c r="AB444" s="134"/>
      <c r="AC444" s="134"/>
      <c r="AD444" s="134"/>
      <c r="AE444" s="134"/>
      <c r="AF444" s="134"/>
      <c r="AG444" s="134"/>
      <c r="AH444" s="134"/>
      <c r="AI444" s="134"/>
    </row>
    <row r="445">
      <c r="B445" s="131"/>
      <c r="X445" s="132"/>
      <c r="Y445" s="133"/>
      <c r="Z445" s="133"/>
      <c r="AA445" s="134"/>
      <c r="AB445" s="134"/>
      <c r="AC445" s="134"/>
      <c r="AD445" s="134"/>
      <c r="AE445" s="134"/>
      <c r="AF445" s="134"/>
      <c r="AG445" s="134"/>
      <c r="AH445" s="134"/>
      <c r="AI445" s="134"/>
    </row>
    <row r="446">
      <c r="B446" s="131"/>
      <c r="X446" s="132"/>
      <c r="Y446" s="133"/>
      <c r="Z446" s="133"/>
      <c r="AA446" s="134"/>
      <c r="AB446" s="134"/>
      <c r="AC446" s="134"/>
      <c r="AD446" s="134"/>
      <c r="AE446" s="134"/>
      <c r="AF446" s="134"/>
      <c r="AG446" s="134"/>
      <c r="AH446" s="134"/>
      <c r="AI446" s="134"/>
    </row>
    <row r="447">
      <c r="B447" s="131"/>
      <c r="X447" s="132"/>
      <c r="Y447" s="133"/>
      <c r="Z447" s="133"/>
      <c r="AA447" s="134"/>
      <c r="AB447" s="134"/>
      <c r="AC447" s="134"/>
      <c r="AD447" s="134"/>
      <c r="AE447" s="134"/>
      <c r="AF447" s="134"/>
      <c r="AG447" s="134"/>
      <c r="AH447" s="134"/>
      <c r="AI447" s="134"/>
    </row>
    <row r="448">
      <c r="B448" s="131"/>
      <c r="X448" s="132"/>
      <c r="Y448" s="133"/>
      <c r="Z448" s="133"/>
      <c r="AA448" s="134"/>
      <c r="AB448" s="134"/>
      <c r="AC448" s="134"/>
      <c r="AD448" s="134"/>
      <c r="AE448" s="134"/>
      <c r="AF448" s="134"/>
      <c r="AG448" s="134"/>
      <c r="AH448" s="134"/>
      <c r="AI448" s="134"/>
    </row>
    <row r="449">
      <c r="B449" s="131"/>
      <c r="X449" s="132"/>
      <c r="Y449" s="133"/>
      <c r="Z449" s="133"/>
      <c r="AA449" s="134"/>
      <c r="AB449" s="134"/>
      <c r="AC449" s="134"/>
      <c r="AD449" s="134"/>
      <c r="AE449" s="134"/>
      <c r="AF449" s="134"/>
      <c r="AG449" s="134"/>
      <c r="AH449" s="134"/>
      <c r="AI449" s="134"/>
    </row>
    <row r="450">
      <c r="B450" s="131"/>
      <c r="X450" s="132"/>
      <c r="Y450" s="133"/>
      <c r="Z450" s="133"/>
      <c r="AA450" s="134"/>
      <c r="AB450" s="134"/>
      <c r="AC450" s="134"/>
      <c r="AD450" s="134"/>
      <c r="AE450" s="134"/>
      <c r="AF450" s="134"/>
      <c r="AG450" s="134"/>
      <c r="AH450" s="134"/>
      <c r="AI450" s="134"/>
    </row>
    <row r="451">
      <c r="B451" s="131"/>
      <c r="X451" s="132"/>
      <c r="Y451" s="133"/>
      <c r="Z451" s="133"/>
      <c r="AA451" s="134"/>
      <c r="AB451" s="134"/>
      <c r="AC451" s="134"/>
      <c r="AD451" s="134"/>
      <c r="AE451" s="134"/>
      <c r="AF451" s="134"/>
      <c r="AG451" s="134"/>
      <c r="AH451" s="134"/>
      <c r="AI451" s="134"/>
    </row>
    <row r="452">
      <c r="B452" s="131"/>
      <c r="X452" s="132"/>
      <c r="Y452" s="133"/>
      <c r="Z452" s="133"/>
      <c r="AA452" s="134"/>
      <c r="AB452" s="134"/>
      <c r="AC452" s="134"/>
      <c r="AD452" s="134"/>
      <c r="AE452" s="134"/>
      <c r="AF452" s="134"/>
      <c r="AG452" s="134"/>
      <c r="AH452" s="134"/>
      <c r="AI452" s="134"/>
    </row>
    <row r="453">
      <c r="B453" s="131"/>
      <c r="X453" s="132"/>
      <c r="Y453" s="133"/>
      <c r="Z453" s="133"/>
      <c r="AA453" s="134"/>
      <c r="AB453" s="134"/>
      <c r="AC453" s="134"/>
      <c r="AD453" s="134"/>
      <c r="AE453" s="134"/>
      <c r="AF453" s="134"/>
      <c r="AG453" s="134"/>
      <c r="AH453" s="134"/>
      <c r="AI453" s="134"/>
    </row>
    <row r="454">
      <c r="B454" s="131"/>
      <c r="X454" s="132"/>
      <c r="Y454" s="133"/>
      <c r="Z454" s="133"/>
      <c r="AA454" s="134"/>
      <c r="AB454" s="134"/>
      <c r="AC454" s="134"/>
      <c r="AD454" s="134"/>
      <c r="AE454" s="134"/>
      <c r="AF454" s="134"/>
      <c r="AG454" s="134"/>
      <c r="AH454" s="134"/>
      <c r="AI454" s="134"/>
    </row>
    <row r="455">
      <c r="B455" s="131"/>
      <c r="X455" s="132"/>
      <c r="Y455" s="133"/>
      <c r="Z455" s="133"/>
      <c r="AA455" s="134"/>
      <c r="AB455" s="134"/>
      <c r="AC455" s="134"/>
      <c r="AD455" s="134"/>
      <c r="AE455" s="134"/>
      <c r="AF455" s="134"/>
      <c r="AG455" s="134"/>
      <c r="AH455" s="134"/>
      <c r="AI455" s="134"/>
    </row>
    <row r="456">
      <c r="B456" s="131"/>
      <c r="X456" s="132"/>
      <c r="Y456" s="133"/>
      <c r="Z456" s="133"/>
      <c r="AA456" s="134"/>
      <c r="AB456" s="134"/>
      <c r="AC456" s="134"/>
      <c r="AD456" s="134"/>
      <c r="AE456" s="134"/>
      <c r="AF456" s="134"/>
      <c r="AG456" s="134"/>
      <c r="AH456" s="134"/>
      <c r="AI456" s="134"/>
    </row>
    <row r="457">
      <c r="B457" s="131"/>
      <c r="X457" s="132"/>
      <c r="Y457" s="133"/>
      <c r="Z457" s="133"/>
      <c r="AA457" s="134"/>
      <c r="AB457" s="134"/>
      <c r="AC457" s="134"/>
      <c r="AD457" s="134"/>
      <c r="AE457" s="134"/>
      <c r="AF457" s="134"/>
      <c r="AG457" s="134"/>
      <c r="AH457" s="134"/>
      <c r="AI457" s="134"/>
    </row>
    <row r="458">
      <c r="B458" s="131"/>
      <c r="X458" s="132"/>
      <c r="Y458" s="133"/>
      <c r="Z458" s="133"/>
      <c r="AA458" s="134"/>
      <c r="AB458" s="134"/>
      <c r="AC458" s="134"/>
      <c r="AD458" s="134"/>
      <c r="AE458" s="134"/>
      <c r="AF458" s="134"/>
      <c r="AG458" s="134"/>
      <c r="AH458" s="134"/>
      <c r="AI458" s="134"/>
    </row>
    <row r="459">
      <c r="B459" s="131"/>
      <c r="X459" s="132"/>
      <c r="Y459" s="133"/>
      <c r="Z459" s="133"/>
      <c r="AA459" s="134"/>
      <c r="AB459" s="134"/>
      <c r="AC459" s="134"/>
      <c r="AD459" s="134"/>
      <c r="AE459" s="134"/>
      <c r="AF459" s="134"/>
      <c r="AG459" s="134"/>
      <c r="AH459" s="134"/>
      <c r="AI459" s="134"/>
    </row>
    <row r="460">
      <c r="B460" s="131"/>
      <c r="X460" s="132"/>
      <c r="Y460" s="133"/>
      <c r="Z460" s="133"/>
      <c r="AA460" s="134"/>
      <c r="AB460" s="134"/>
      <c r="AC460" s="134"/>
      <c r="AD460" s="134"/>
      <c r="AE460" s="134"/>
      <c r="AF460" s="134"/>
      <c r="AG460" s="134"/>
      <c r="AH460" s="134"/>
      <c r="AI460" s="134"/>
    </row>
    <row r="461">
      <c r="B461" s="131"/>
      <c r="X461" s="132"/>
      <c r="Y461" s="133"/>
      <c r="Z461" s="133"/>
      <c r="AA461" s="134"/>
      <c r="AB461" s="134"/>
      <c r="AC461" s="134"/>
      <c r="AD461" s="134"/>
      <c r="AE461" s="134"/>
      <c r="AF461" s="134"/>
      <c r="AG461" s="134"/>
      <c r="AH461" s="134"/>
      <c r="AI461" s="134"/>
    </row>
    <row r="462">
      <c r="B462" s="131"/>
      <c r="X462" s="132"/>
      <c r="Y462" s="133"/>
      <c r="Z462" s="133"/>
      <c r="AA462" s="134"/>
      <c r="AB462" s="134"/>
      <c r="AC462" s="134"/>
      <c r="AD462" s="134"/>
      <c r="AE462" s="134"/>
      <c r="AF462" s="134"/>
      <c r="AG462" s="134"/>
      <c r="AH462" s="134"/>
      <c r="AI462" s="134"/>
    </row>
    <row r="463">
      <c r="B463" s="131"/>
      <c r="X463" s="132"/>
      <c r="Y463" s="133"/>
      <c r="Z463" s="133"/>
      <c r="AA463" s="134"/>
      <c r="AB463" s="134"/>
      <c r="AC463" s="134"/>
      <c r="AD463" s="134"/>
      <c r="AE463" s="134"/>
      <c r="AF463" s="134"/>
      <c r="AG463" s="134"/>
      <c r="AH463" s="134"/>
      <c r="AI463" s="134"/>
    </row>
    <row r="464">
      <c r="B464" s="131"/>
      <c r="X464" s="132"/>
      <c r="Y464" s="133"/>
      <c r="Z464" s="133"/>
      <c r="AA464" s="134"/>
      <c r="AB464" s="134"/>
      <c r="AC464" s="134"/>
      <c r="AD464" s="134"/>
      <c r="AE464" s="134"/>
      <c r="AF464" s="134"/>
      <c r="AG464" s="134"/>
      <c r="AH464" s="134"/>
      <c r="AI464" s="134"/>
    </row>
    <row r="465">
      <c r="B465" s="131"/>
      <c r="X465" s="132"/>
      <c r="Y465" s="133"/>
      <c r="Z465" s="133"/>
      <c r="AA465" s="134"/>
      <c r="AB465" s="134"/>
      <c r="AC465" s="134"/>
      <c r="AD465" s="134"/>
      <c r="AE465" s="134"/>
      <c r="AF465" s="134"/>
      <c r="AG465" s="134"/>
      <c r="AH465" s="134"/>
      <c r="AI465" s="134"/>
    </row>
    <row r="466">
      <c r="B466" s="131"/>
      <c r="X466" s="132"/>
      <c r="Y466" s="133"/>
      <c r="Z466" s="133"/>
      <c r="AA466" s="134"/>
      <c r="AB466" s="134"/>
      <c r="AC466" s="134"/>
      <c r="AD466" s="134"/>
      <c r="AE466" s="134"/>
      <c r="AF466" s="134"/>
      <c r="AG466" s="134"/>
      <c r="AH466" s="134"/>
      <c r="AI466" s="134"/>
    </row>
    <row r="467">
      <c r="B467" s="131"/>
      <c r="X467" s="132"/>
      <c r="Y467" s="133"/>
      <c r="Z467" s="133"/>
      <c r="AA467" s="134"/>
      <c r="AB467" s="134"/>
      <c r="AC467" s="134"/>
      <c r="AD467" s="134"/>
      <c r="AE467" s="134"/>
      <c r="AF467" s="134"/>
      <c r="AG467" s="134"/>
      <c r="AH467" s="134"/>
      <c r="AI467" s="134"/>
    </row>
    <row r="468">
      <c r="B468" s="131"/>
      <c r="X468" s="132"/>
      <c r="Y468" s="133"/>
      <c r="Z468" s="133"/>
      <c r="AA468" s="134"/>
      <c r="AB468" s="134"/>
      <c r="AC468" s="134"/>
      <c r="AD468" s="134"/>
      <c r="AE468" s="134"/>
      <c r="AF468" s="134"/>
      <c r="AG468" s="134"/>
      <c r="AH468" s="134"/>
      <c r="AI468" s="134"/>
    </row>
    <row r="469">
      <c r="B469" s="131"/>
      <c r="X469" s="132"/>
      <c r="Y469" s="133"/>
      <c r="Z469" s="133"/>
      <c r="AA469" s="134"/>
      <c r="AB469" s="134"/>
      <c r="AC469" s="134"/>
      <c r="AD469" s="134"/>
      <c r="AE469" s="134"/>
      <c r="AF469" s="134"/>
      <c r="AG469" s="134"/>
      <c r="AH469" s="134"/>
      <c r="AI469" s="134"/>
    </row>
    <row r="470">
      <c r="B470" s="131"/>
      <c r="X470" s="132"/>
      <c r="Y470" s="133"/>
      <c r="Z470" s="133"/>
      <c r="AA470" s="134"/>
      <c r="AB470" s="134"/>
      <c r="AC470" s="134"/>
      <c r="AD470" s="134"/>
      <c r="AE470" s="134"/>
      <c r="AF470" s="134"/>
      <c r="AG470" s="134"/>
      <c r="AH470" s="134"/>
      <c r="AI470" s="134"/>
    </row>
    <row r="471">
      <c r="B471" s="131"/>
      <c r="X471" s="132"/>
      <c r="Y471" s="133"/>
      <c r="Z471" s="133"/>
      <c r="AA471" s="134"/>
      <c r="AB471" s="134"/>
      <c r="AC471" s="134"/>
      <c r="AD471" s="134"/>
      <c r="AE471" s="134"/>
      <c r="AF471" s="134"/>
      <c r="AG471" s="134"/>
      <c r="AH471" s="134"/>
      <c r="AI471" s="134"/>
    </row>
    <row r="472">
      <c r="B472" s="131"/>
      <c r="X472" s="132"/>
      <c r="Y472" s="133"/>
      <c r="Z472" s="133"/>
      <c r="AA472" s="134"/>
      <c r="AB472" s="134"/>
      <c r="AC472" s="134"/>
      <c r="AD472" s="134"/>
      <c r="AE472" s="134"/>
      <c r="AF472" s="134"/>
      <c r="AG472" s="134"/>
      <c r="AH472" s="134"/>
      <c r="AI472" s="134"/>
    </row>
    <row r="473">
      <c r="B473" s="131"/>
      <c r="X473" s="132"/>
      <c r="Y473" s="133"/>
      <c r="Z473" s="133"/>
      <c r="AA473" s="134"/>
      <c r="AB473" s="134"/>
      <c r="AC473" s="134"/>
      <c r="AD473" s="134"/>
      <c r="AE473" s="134"/>
      <c r="AF473" s="134"/>
      <c r="AG473" s="134"/>
      <c r="AH473" s="134"/>
      <c r="AI473" s="134"/>
    </row>
    <row r="474">
      <c r="B474" s="131"/>
      <c r="X474" s="132"/>
      <c r="Y474" s="133"/>
      <c r="Z474" s="133"/>
      <c r="AA474" s="134"/>
      <c r="AB474" s="134"/>
      <c r="AC474" s="134"/>
      <c r="AD474" s="134"/>
      <c r="AE474" s="134"/>
      <c r="AF474" s="134"/>
      <c r="AG474" s="134"/>
      <c r="AH474" s="134"/>
      <c r="AI474" s="134"/>
    </row>
    <row r="475">
      <c r="B475" s="131"/>
      <c r="X475" s="132"/>
      <c r="Y475" s="133"/>
      <c r="Z475" s="133"/>
      <c r="AA475" s="134"/>
      <c r="AB475" s="134"/>
      <c r="AC475" s="134"/>
      <c r="AD475" s="134"/>
      <c r="AE475" s="134"/>
      <c r="AF475" s="134"/>
      <c r="AG475" s="134"/>
      <c r="AH475" s="134"/>
      <c r="AI475" s="134"/>
    </row>
    <row r="476">
      <c r="B476" s="131"/>
      <c r="X476" s="132"/>
      <c r="Y476" s="133"/>
      <c r="Z476" s="133"/>
      <c r="AA476" s="134"/>
      <c r="AB476" s="134"/>
      <c r="AC476" s="134"/>
      <c r="AD476" s="134"/>
      <c r="AE476" s="134"/>
      <c r="AF476" s="134"/>
      <c r="AG476" s="134"/>
      <c r="AH476" s="134"/>
      <c r="AI476" s="134"/>
    </row>
    <row r="477">
      <c r="B477" s="131"/>
      <c r="X477" s="132"/>
      <c r="Y477" s="133"/>
      <c r="Z477" s="133"/>
      <c r="AA477" s="134"/>
      <c r="AB477" s="134"/>
      <c r="AC477" s="134"/>
      <c r="AD477" s="134"/>
      <c r="AE477" s="134"/>
      <c r="AF477" s="134"/>
      <c r="AG477" s="134"/>
      <c r="AH477" s="134"/>
      <c r="AI477" s="134"/>
    </row>
    <row r="478">
      <c r="B478" s="131"/>
      <c r="X478" s="132"/>
      <c r="Y478" s="133"/>
      <c r="Z478" s="133"/>
      <c r="AA478" s="134"/>
      <c r="AB478" s="134"/>
      <c r="AC478" s="134"/>
      <c r="AD478" s="134"/>
      <c r="AE478" s="134"/>
      <c r="AF478" s="134"/>
      <c r="AG478" s="134"/>
      <c r="AH478" s="134"/>
      <c r="AI478" s="134"/>
    </row>
    <row r="479">
      <c r="B479" s="131"/>
      <c r="X479" s="132"/>
      <c r="Y479" s="133"/>
      <c r="Z479" s="133"/>
      <c r="AA479" s="134"/>
      <c r="AB479" s="134"/>
      <c r="AC479" s="134"/>
      <c r="AD479" s="134"/>
      <c r="AE479" s="134"/>
      <c r="AF479" s="134"/>
      <c r="AG479" s="134"/>
      <c r="AH479" s="134"/>
      <c r="AI479" s="134"/>
    </row>
    <row r="480">
      <c r="B480" s="131"/>
      <c r="X480" s="132"/>
      <c r="Y480" s="133"/>
      <c r="Z480" s="133"/>
      <c r="AA480" s="134"/>
      <c r="AB480" s="134"/>
      <c r="AC480" s="134"/>
      <c r="AD480" s="134"/>
      <c r="AE480" s="134"/>
      <c r="AF480" s="134"/>
      <c r="AG480" s="134"/>
      <c r="AH480" s="134"/>
      <c r="AI480" s="134"/>
    </row>
    <row r="481">
      <c r="B481" s="131"/>
      <c r="X481" s="132"/>
      <c r="Y481" s="133"/>
      <c r="Z481" s="133"/>
      <c r="AA481" s="134"/>
      <c r="AB481" s="134"/>
      <c r="AC481" s="134"/>
      <c r="AD481" s="134"/>
      <c r="AE481" s="134"/>
      <c r="AF481" s="134"/>
      <c r="AG481" s="134"/>
      <c r="AH481" s="134"/>
      <c r="AI481" s="134"/>
    </row>
    <row r="482">
      <c r="B482" s="131"/>
      <c r="X482" s="132"/>
      <c r="Y482" s="133"/>
      <c r="Z482" s="133"/>
      <c r="AA482" s="134"/>
      <c r="AB482" s="134"/>
      <c r="AC482" s="134"/>
      <c r="AD482" s="134"/>
      <c r="AE482" s="134"/>
      <c r="AF482" s="134"/>
      <c r="AG482" s="134"/>
      <c r="AH482" s="134"/>
      <c r="AI482" s="134"/>
    </row>
    <row r="483">
      <c r="B483" s="131"/>
      <c r="X483" s="132"/>
      <c r="Y483" s="133"/>
      <c r="Z483" s="133"/>
      <c r="AA483" s="134"/>
      <c r="AB483" s="134"/>
      <c r="AC483" s="134"/>
      <c r="AD483" s="134"/>
      <c r="AE483" s="134"/>
      <c r="AF483" s="134"/>
      <c r="AG483" s="134"/>
      <c r="AH483" s="134"/>
      <c r="AI483" s="134"/>
    </row>
    <row r="484">
      <c r="B484" s="131"/>
      <c r="X484" s="132"/>
      <c r="Y484" s="133"/>
      <c r="Z484" s="133"/>
      <c r="AA484" s="134"/>
      <c r="AB484" s="134"/>
      <c r="AC484" s="134"/>
      <c r="AD484" s="134"/>
      <c r="AE484" s="134"/>
      <c r="AF484" s="134"/>
      <c r="AG484" s="134"/>
      <c r="AH484" s="134"/>
      <c r="AI484" s="134"/>
    </row>
    <row r="485">
      <c r="B485" s="131"/>
      <c r="X485" s="132"/>
      <c r="Y485" s="133"/>
      <c r="Z485" s="133"/>
      <c r="AA485" s="134"/>
      <c r="AB485" s="134"/>
      <c r="AC485" s="134"/>
      <c r="AD485" s="134"/>
      <c r="AE485" s="134"/>
      <c r="AF485" s="134"/>
      <c r="AG485" s="134"/>
      <c r="AH485" s="134"/>
      <c r="AI485" s="134"/>
    </row>
    <row r="486">
      <c r="B486" s="131"/>
      <c r="X486" s="132"/>
      <c r="Y486" s="133"/>
      <c r="Z486" s="133"/>
      <c r="AA486" s="134"/>
      <c r="AB486" s="134"/>
      <c r="AC486" s="134"/>
      <c r="AD486" s="134"/>
      <c r="AE486" s="134"/>
      <c r="AF486" s="134"/>
      <c r="AG486" s="134"/>
      <c r="AH486" s="134"/>
      <c r="AI486" s="134"/>
    </row>
    <row r="487">
      <c r="B487" s="131"/>
      <c r="X487" s="132"/>
      <c r="Y487" s="133"/>
      <c r="Z487" s="133"/>
      <c r="AA487" s="134"/>
      <c r="AB487" s="134"/>
      <c r="AC487" s="134"/>
      <c r="AD487" s="134"/>
      <c r="AE487" s="134"/>
      <c r="AF487" s="134"/>
      <c r="AG487" s="134"/>
      <c r="AH487" s="134"/>
      <c r="AI487" s="134"/>
    </row>
    <row r="488">
      <c r="B488" s="131"/>
      <c r="X488" s="132"/>
      <c r="Y488" s="133"/>
      <c r="Z488" s="133"/>
      <c r="AA488" s="134"/>
      <c r="AB488" s="134"/>
      <c r="AC488" s="134"/>
      <c r="AD488" s="134"/>
      <c r="AE488" s="134"/>
      <c r="AF488" s="134"/>
      <c r="AG488" s="134"/>
      <c r="AH488" s="134"/>
      <c r="AI488" s="134"/>
    </row>
    <row r="489">
      <c r="B489" s="131"/>
      <c r="X489" s="132"/>
      <c r="Y489" s="133"/>
      <c r="Z489" s="133"/>
      <c r="AA489" s="134"/>
      <c r="AB489" s="134"/>
      <c r="AC489" s="134"/>
      <c r="AD489" s="134"/>
      <c r="AE489" s="134"/>
      <c r="AF489" s="134"/>
      <c r="AG489" s="134"/>
      <c r="AH489" s="134"/>
      <c r="AI489" s="134"/>
    </row>
    <row r="490">
      <c r="B490" s="131"/>
      <c r="X490" s="132"/>
      <c r="Y490" s="133"/>
      <c r="Z490" s="133"/>
      <c r="AA490" s="134"/>
      <c r="AB490" s="134"/>
      <c r="AC490" s="134"/>
      <c r="AD490" s="134"/>
      <c r="AE490" s="134"/>
      <c r="AF490" s="134"/>
      <c r="AG490" s="134"/>
      <c r="AH490" s="134"/>
      <c r="AI490" s="134"/>
    </row>
    <row r="491">
      <c r="B491" s="131"/>
      <c r="X491" s="132"/>
      <c r="Y491" s="133"/>
      <c r="Z491" s="133"/>
      <c r="AA491" s="134"/>
      <c r="AB491" s="134"/>
      <c r="AC491" s="134"/>
      <c r="AD491" s="134"/>
      <c r="AE491" s="134"/>
      <c r="AF491" s="134"/>
      <c r="AG491" s="134"/>
      <c r="AH491" s="134"/>
      <c r="AI491" s="134"/>
    </row>
    <row r="492">
      <c r="B492" s="131"/>
      <c r="X492" s="132"/>
      <c r="Y492" s="133"/>
      <c r="Z492" s="133"/>
      <c r="AA492" s="134"/>
      <c r="AB492" s="134"/>
      <c r="AC492" s="134"/>
      <c r="AD492" s="134"/>
      <c r="AE492" s="134"/>
      <c r="AF492" s="134"/>
      <c r="AG492" s="134"/>
      <c r="AH492" s="134"/>
      <c r="AI492" s="134"/>
    </row>
    <row r="493">
      <c r="B493" s="131"/>
      <c r="X493" s="132"/>
      <c r="Y493" s="133"/>
      <c r="Z493" s="133"/>
      <c r="AA493" s="134"/>
      <c r="AB493" s="134"/>
      <c r="AC493" s="134"/>
      <c r="AD493" s="134"/>
      <c r="AE493" s="134"/>
      <c r="AF493" s="134"/>
      <c r="AG493" s="134"/>
      <c r="AH493" s="134"/>
      <c r="AI493" s="134"/>
    </row>
    <row r="494">
      <c r="B494" s="131"/>
      <c r="X494" s="132"/>
      <c r="Y494" s="133"/>
      <c r="Z494" s="133"/>
      <c r="AA494" s="134"/>
      <c r="AB494" s="134"/>
      <c r="AC494" s="134"/>
      <c r="AD494" s="134"/>
      <c r="AE494" s="134"/>
      <c r="AF494" s="134"/>
      <c r="AG494" s="134"/>
      <c r="AH494" s="134"/>
      <c r="AI494" s="134"/>
    </row>
    <row r="495">
      <c r="B495" s="131"/>
      <c r="X495" s="132"/>
      <c r="Y495" s="133"/>
      <c r="Z495" s="133"/>
      <c r="AA495" s="134"/>
      <c r="AB495" s="134"/>
      <c r="AC495" s="134"/>
      <c r="AD495" s="134"/>
      <c r="AE495" s="134"/>
      <c r="AF495" s="134"/>
      <c r="AG495" s="134"/>
      <c r="AH495" s="134"/>
      <c r="AI495" s="134"/>
    </row>
    <row r="496">
      <c r="B496" s="131"/>
      <c r="X496" s="132"/>
      <c r="Y496" s="133"/>
      <c r="Z496" s="133"/>
      <c r="AA496" s="134"/>
      <c r="AB496" s="134"/>
      <c r="AC496" s="134"/>
      <c r="AD496" s="134"/>
      <c r="AE496" s="134"/>
      <c r="AF496" s="134"/>
      <c r="AG496" s="134"/>
      <c r="AH496" s="134"/>
      <c r="AI496" s="134"/>
    </row>
    <row r="497">
      <c r="B497" s="131"/>
      <c r="X497" s="132"/>
      <c r="Y497" s="133"/>
      <c r="Z497" s="133"/>
      <c r="AA497" s="134"/>
      <c r="AB497" s="134"/>
      <c r="AC497" s="134"/>
      <c r="AD497" s="134"/>
      <c r="AE497" s="134"/>
      <c r="AF497" s="134"/>
      <c r="AG497" s="134"/>
      <c r="AH497" s="134"/>
      <c r="AI497" s="134"/>
    </row>
    <row r="498">
      <c r="B498" s="131"/>
      <c r="X498" s="132"/>
      <c r="Y498" s="133"/>
      <c r="Z498" s="133"/>
      <c r="AA498" s="134"/>
      <c r="AB498" s="134"/>
      <c r="AC498" s="134"/>
      <c r="AD498" s="134"/>
      <c r="AE498" s="134"/>
      <c r="AF498" s="134"/>
      <c r="AG498" s="134"/>
      <c r="AH498" s="134"/>
      <c r="AI498" s="134"/>
    </row>
    <row r="499">
      <c r="B499" s="131"/>
      <c r="X499" s="132"/>
      <c r="Y499" s="133"/>
      <c r="Z499" s="133"/>
      <c r="AA499" s="134"/>
      <c r="AB499" s="134"/>
      <c r="AC499" s="134"/>
      <c r="AD499" s="134"/>
      <c r="AE499" s="134"/>
      <c r="AF499" s="134"/>
      <c r="AG499" s="134"/>
      <c r="AH499" s="134"/>
      <c r="AI499" s="134"/>
    </row>
    <row r="500">
      <c r="B500" s="131"/>
      <c r="X500" s="132"/>
      <c r="Y500" s="133"/>
      <c r="Z500" s="133"/>
      <c r="AA500" s="134"/>
      <c r="AB500" s="134"/>
      <c r="AC500" s="134"/>
      <c r="AD500" s="134"/>
      <c r="AE500" s="134"/>
      <c r="AF500" s="134"/>
      <c r="AG500" s="134"/>
      <c r="AH500" s="134"/>
      <c r="AI500" s="134"/>
    </row>
    <row r="501">
      <c r="B501" s="131"/>
      <c r="X501" s="132"/>
      <c r="Y501" s="133"/>
      <c r="Z501" s="133"/>
      <c r="AA501" s="134"/>
      <c r="AB501" s="134"/>
      <c r="AC501" s="134"/>
      <c r="AD501" s="134"/>
      <c r="AE501" s="134"/>
      <c r="AF501" s="134"/>
      <c r="AG501" s="134"/>
      <c r="AH501" s="134"/>
      <c r="AI501" s="134"/>
    </row>
    <row r="502">
      <c r="B502" s="131"/>
      <c r="X502" s="132"/>
      <c r="Y502" s="133"/>
      <c r="Z502" s="133"/>
      <c r="AA502" s="134"/>
      <c r="AB502" s="134"/>
      <c r="AC502" s="134"/>
      <c r="AD502" s="134"/>
      <c r="AE502" s="134"/>
      <c r="AF502" s="134"/>
      <c r="AG502" s="134"/>
      <c r="AH502" s="134"/>
      <c r="AI502" s="134"/>
    </row>
    <row r="503">
      <c r="B503" s="131"/>
      <c r="X503" s="132"/>
      <c r="Y503" s="133"/>
      <c r="Z503" s="133"/>
      <c r="AA503" s="134"/>
      <c r="AB503" s="134"/>
      <c r="AC503" s="134"/>
      <c r="AD503" s="134"/>
      <c r="AE503" s="134"/>
      <c r="AF503" s="134"/>
      <c r="AG503" s="134"/>
      <c r="AH503" s="134"/>
      <c r="AI503" s="134"/>
    </row>
    <row r="504">
      <c r="B504" s="131"/>
      <c r="X504" s="132"/>
      <c r="Y504" s="133"/>
      <c r="Z504" s="133"/>
      <c r="AA504" s="134"/>
      <c r="AB504" s="134"/>
      <c r="AC504" s="134"/>
      <c r="AD504" s="134"/>
      <c r="AE504" s="134"/>
      <c r="AF504" s="134"/>
      <c r="AG504" s="134"/>
      <c r="AH504" s="134"/>
      <c r="AI504" s="134"/>
    </row>
    <row r="505">
      <c r="B505" s="131"/>
      <c r="X505" s="132"/>
      <c r="Y505" s="133"/>
      <c r="Z505" s="133"/>
      <c r="AA505" s="134"/>
      <c r="AB505" s="134"/>
      <c r="AC505" s="134"/>
      <c r="AD505" s="134"/>
      <c r="AE505" s="134"/>
      <c r="AF505" s="134"/>
      <c r="AG505" s="134"/>
      <c r="AH505" s="134"/>
      <c r="AI505" s="134"/>
    </row>
    <row r="506">
      <c r="B506" s="131"/>
      <c r="X506" s="132"/>
      <c r="Y506" s="133"/>
      <c r="Z506" s="133"/>
      <c r="AA506" s="134"/>
      <c r="AB506" s="134"/>
      <c r="AC506" s="134"/>
      <c r="AD506" s="134"/>
      <c r="AE506" s="134"/>
      <c r="AF506" s="134"/>
      <c r="AG506" s="134"/>
      <c r="AH506" s="134"/>
      <c r="AI506" s="134"/>
    </row>
    <row r="507">
      <c r="B507" s="131"/>
      <c r="X507" s="132"/>
      <c r="Y507" s="133"/>
      <c r="Z507" s="133"/>
      <c r="AA507" s="134"/>
      <c r="AB507" s="134"/>
      <c r="AC507" s="134"/>
      <c r="AD507" s="134"/>
      <c r="AE507" s="134"/>
      <c r="AF507" s="134"/>
      <c r="AG507" s="134"/>
      <c r="AH507" s="134"/>
      <c r="AI507" s="134"/>
    </row>
    <row r="508">
      <c r="B508" s="131"/>
      <c r="X508" s="132"/>
      <c r="Y508" s="133"/>
      <c r="Z508" s="133"/>
      <c r="AA508" s="134"/>
      <c r="AB508" s="134"/>
      <c r="AC508" s="134"/>
      <c r="AD508" s="134"/>
      <c r="AE508" s="134"/>
      <c r="AF508" s="134"/>
      <c r="AG508" s="134"/>
      <c r="AH508" s="134"/>
      <c r="AI508" s="134"/>
    </row>
    <row r="509">
      <c r="B509" s="131"/>
      <c r="X509" s="132"/>
      <c r="Y509" s="133"/>
      <c r="Z509" s="133"/>
      <c r="AA509" s="134"/>
      <c r="AB509" s="134"/>
      <c r="AC509" s="134"/>
      <c r="AD509" s="134"/>
      <c r="AE509" s="134"/>
      <c r="AF509" s="134"/>
      <c r="AG509" s="134"/>
      <c r="AH509" s="134"/>
      <c r="AI509" s="134"/>
    </row>
    <row r="510">
      <c r="B510" s="131"/>
      <c r="X510" s="132"/>
      <c r="Y510" s="133"/>
      <c r="Z510" s="133"/>
      <c r="AA510" s="134"/>
      <c r="AB510" s="134"/>
      <c r="AC510" s="134"/>
      <c r="AD510" s="134"/>
      <c r="AE510" s="134"/>
      <c r="AF510" s="134"/>
      <c r="AG510" s="134"/>
      <c r="AH510" s="134"/>
      <c r="AI510" s="134"/>
    </row>
    <row r="511">
      <c r="B511" s="131"/>
      <c r="X511" s="132"/>
      <c r="Y511" s="133"/>
      <c r="Z511" s="133"/>
      <c r="AA511" s="134"/>
      <c r="AB511" s="134"/>
      <c r="AC511" s="134"/>
      <c r="AD511" s="134"/>
      <c r="AE511" s="134"/>
      <c r="AF511" s="134"/>
      <c r="AG511" s="134"/>
      <c r="AH511" s="134"/>
      <c r="AI511" s="134"/>
    </row>
    <row r="512">
      <c r="B512" s="131"/>
      <c r="X512" s="132"/>
      <c r="Y512" s="133"/>
      <c r="Z512" s="133"/>
      <c r="AA512" s="134"/>
      <c r="AB512" s="134"/>
      <c r="AC512" s="134"/>
      <c r="AD512" s="134"/>
      <c r="AE512" s="134"/>
      <c r="AF512" s="134"/>
      <c r="AG512" s="134"/>
      <c r="AH512" s="134"/>
      <c r="AI512" s="134"/>
    </row>
    <row r="513">
      <c r="B513" s="131"/>
      <c r="X513" s="132"/>
      <c r="Y513" s="133"/>
      <c r="Z513" s="133"/>
      <c r="AA513" s="134"/>
      <c r="AB513" s="134"/>
      <c r="AC513" s="134"/>
      <c r="AD513" s="134"/>
      <c r="AE513" s="134"/>
      <c r="AF513" s="134"/>
      <c r="AG513" s="134"/>
      <c r="AH513" s="134"/>
      <c r="AI513" s="134"/>
    </row>
    <row r="514">
      <c r="B514" s="131"/>
      <c r="X514" s="132"/>
      <c r="Y514" s="133"/>
      <c r="Z514" s="133"/>
      <c r="AA514" s="134"/>
      <c r="AB514" s="134"/>
      <c r="AC514" s="134"/>
      <c r="AD514" s="134"/>
      <c r="AE514" s="134"/>
      <c r="AF514" s="134"/>
      <c r="AG514" s="134"/>
      <c r="AH514" s="134"/>
      <c r="AI514" s="134"/>
    </row>
    <row r="515">
      <c r="B515" s="131"/>
      <c r="X515" s="132"/>
      <c r="Y515" s="133"/>
      <c r="Z515" s="133"/>
      <c r="AA515" s="134"/>
      <c r="AB515" s="134"/>
      <c r="AC515" s="134"/>
      <c r="AD515" s="134"/>
      <c r="AE515" s="134"/>
      <c r="AF515" s="134"/>
      <c r="AG515" s="134"/>
      <c r="AH515" s="134"/>
      <c r="AI515" s="134"/>
    </row>
    <row r="516">
      <c r="B516" s="131"/>
      <c r="X516" s="132"/>
      <c r="Y516" s="133"/>
      <c r="Z516" s="133"/>
      <c r="AA516" s="134"/>
      <c r="AB516" s="134"/>
      <c r="AC516" s="134"/>
      <c r="AD516" s="134"/>
      <c r="AE516" s="134"/>
      <c r="AF516" s="134"/>
      <c r="AG516" s="134"/>
      <c r="AH516" s="134"/>
      <c r="AI516" s="134"/>
    </row>
    <row r="517">
      <c r="B517" s="131"/>
      <c r="X517" s="132"/>
      <c r="Y517" s="133"/>
      <c r="Z517" s="133"/>
      <c r="AA517" s="134"/>
      <c r="AB517" s="134"/>
      <c r="AC517" s="134"/>
      <c r="AD517" s="134"/>
      <c r="AE517" s="134"/>
      <c r="AF517" s="134"/>
      <c r="AG517" s="134"/>
      <c r="AH517" s="134"/>
      <c r="AI517" s="134"/>
    </row>
    <row r="518">
      <c r="B518" s="131"/>
      <c r="X518" s="132"/>
      <c r="Y518" s="133"/>
      <c r="Z518" s="133"/>
      <c r="AA518" s="134"/>
      <c r="AB518" s="134"/>
      <c r="AC518" s="134"/>
      <c r="AD518" s="134"/>
      <c r="AE518" s="134"/>
      <c r="AF518" s="134"/>
      <c r="AG518" s="134"/>
      <c r="AH518" s="134"/>
      <c r="AI518" s="134"/>
    </row>
    <row r="519">
      <c r="B519" s="131"/>
      <c r="X519" s="132"/>
      <c r="Y519" s="133"/>
      <c r="Z519" s="133"/>
      <c r="AA519" s="134"/>
      <c r="AB519" s="134"/>
      <c r="AC519" s="134"/>
      <c r="AD519" s="134"/>
      <c r="AE519" s="134"/>
      <c r="AF519" s="134"/>
      <c r="AG519" s="134"/>
      <c r="AH519" s="134"/>
      <c r="AI519" s="134"/>
    </row>
    <row r="520">
      <c r="B520" s="131"/>
      <c r="X520" s="132"/>
      <c r="Y520" s="133"/>
      <c r="Z520" s="133"/>
      <c r="AA520" s="134"/>
      <c r="AB520" s="134"/>
      <c r="AC520" s="134"/>
      <c r="AD520" s="134"/>
      <c r="AE520" s="134"/>
      <c r="AF520" s="134"/>
      <c r="AG520" s="134"/>
      <c r="AH520" s="134"/>
      <c r="AI520" s="134"/>
    </row>
    <row r="521">
      <c r="B521" s="131"/>
      <c r="X521" s="132"/>
      <c r="Y521" s="133"/>
      <c r="Z521" s="133"/>
      <c r="AA521" s="134"/>
      <c r="AB521" s="134"/>
      <c r="AC521" s="134"/>
      <c r="AD521" s="134"/>
      <c r="AE521" s="134"/>
      <c r="AF521" s="134"/>
      <c r="AG521" s="134"/>
      <c r="AH521" s="134"/>
      <c r="AI521" s="134"/>
    </row>
    <row r="522">
      <c r="B522" s="131"/>
      <c r="X522" s="132"/>
      <c r="Y522" s="133"/>
      <c r="Z522" s="133"/>
      <c r="AA522" s="134"/>
      <c r="AB522" s="134"/>
      <c r="AC522" s="134"/>
      <c r="AD522" s="134"/>
      <c r="AE522" s="134"/>
      <c r="AF522" s="134"/>
      <c r="AG522" s="134"/>
      <c r="AH522" s="134"/>
      <c r="AI522" s="134"/>
    </row>
    <row r="523">
      <c r="B523" s="131"/>
      <c r="X523" s="132"/>
      <c r="Y523" s="133"/>
      <c r="Z523" s="133"/>
      <c r="AA523" s="134"/>
      <c r="AB523" s="134"/>
      <c r="AC523" s="134"/>
      <c r="AD523" s="134"/>
      <c r="AE523" s="134"/>
      <c r="AF523" s="134"/>
      <c r="AG523" s="134"/>
      <c r="AH523" s="134"/>
      <c r="AI523" s="134"/>
    </row>
    <row r="524">
      <c r="B524" s="131"/>
      <c r="X524" s="132"/>
      <c r="Y524" s="133"/>
      <c r="Z524" s="133"/>
      <c r="AA524" s="134"/>
      <c r="AB524" s="134"/>
      <c r="AC524" s="134"/>
      <c r="AD524" s="134"/>
      <c r="AE524" s="134"/>
      <c r="AF524" s="134"/>
      <c r="AG524" s="134"/>
      <c r="AH524" s="134"/>
      <c r="AI524" s="134"/>
    </row>
    <row r="525">
      <c r="B525" s="131"/>
      <c r="X525" s="132"/>
      <c r="Y525" s="133"/>
      <c r="Z525" s="133"/>
      <c r="AA525" s="134"/>
      <c r="AB525" s="134"/>
      <c r="AC525" s="134"/>
      <c r="AD525" s="134"/>
      <c r="AE525" s="134"/>
      <c r="AF525" s="134"/>
      <c r="AG525" s="134"/>
      <c r="AH525" s="134"/>
      <c r="AI525" s="134"/>
    </row>
    <row r="526">
      <c r="B526" s="131"/>
      <c r="X526" s="132"/>
      <c r="Y526" s="133"/>
      <c r="Z526" s="133"/>
      <c r="AA526" s="134"/>
      <c r="AB526" s="134"/>
      <c r="AC526" s="134"/>
      <c r="AD526" s="134"/>
      <c r="AE526" s="134"/>
      <c r="AF526" s="134"/>
      <c r="AG526" s="134"/>
      <c r="AH526" s="134"/>
      <c r="AI526" s="134"/>
    </row>
    <row r="527">
      <c r="B527" s="131"/>
      <c r="X527" s="132"/>
      <c r="Y527" s="133"/>
      <c r="Z527" s="133"/>
      <c r="AA527" s="134"/>
      <c r="AB527" s="134"/>
      <c r="AC527" s="134"/>
      <c r="AD527" s="134"/>
      <c r="AE527" s="134"/>
      <c r="AF527" s="134"/>
      <c r="AG527" s="134"/>
      <c r="AH527" s="134"/>
      <c r="AI527" s="134"/>
    </row>
    <row r="528">
      <c r="B528" s="131"/>
      <c r="X528" s="132"/>
      <c r="Y528" s="133"/>
      <c r="Z528" s="133"/>
      <c r="AA528" s="134"/>
      <c r="AB528" s="134"/>
      <c r="AC528" s="134"/>
      <c r="AD528" s="134"/>
      <c r="AE528" s="134"/>
      <c r="AF528" s="134"/>
      <c r="AG528" s="134"/>
      <c r="AH528" s="134"/>
      <c r="AI528" s="134"/>
    </row>
    <row r="529">
      <c r="B529" s="131"/>
      <c r="X529" s="132"/>
      <c r="Y529" s="133"/>
      <c r="Z529" s="133"/>
      <c r="AA529" s="134"/>
      <c r="AB529" s="134"/>
      <c r="AC529" s="134"/>
      <c r="AD529" s="134"/>
      <c r="AE529" s="134"/>
      <c r="AF529" s="134"/>
      <c r="AG529" s="134"/>
      <c r="AH529" s="134"/>
      <c r="AI529" s="134"/>
    </row>
    <row r="530">
      <c r="B530" s="131"/>
      <c r="X530" s="132"/>
      <c r="Y530" s="133"/>
      <c r="Z530" s="133"/>
      <c r="AA530" s="134"/>
      <c r="AB530" s="134"/>
      <c r="AC530" s="134"/>
      <c r="AD530" s="134"/>
      <c r="AE530" s="134"/>
      <c r="AF530" s="134"/>
      <c r="AG530" s="134"/>
      <c r="AH530" s="134"/>
      <c r="AI530" s="134"/>
    </row>
    <row r="531">
      <c r="B531" s="131"/>
      <c r="X531" s="132"/>
      <c r="Y531" s="133"/>
      <c r="Z531" s="133"/>
      <c r="AA531" s="134"/>
      <c r="AB531" s="134"/>
      <c r="AC531" s="134"/>
      <c r="AD531" s="134"/>
      <c r="AE531" s="134"/>
      <c r="AF531" s="134"/>
      <c r="AG531" s="134"/>
      <c r="AH531" s="134"/>
      <c r="AI531" s="134"/>
    </row>
    <row r="532">
      <c r="B532" s="131"/>
      <c r="X532" s="132"/>
      <c r="Y532" s="133"/>
      <c r="Z532" s="133"/>
      <c r="AA532" s="134"/>
      <c r="AB532" s="134"/>
      <c r="AC532" s="134"/>
      <c r="AD532" s="134"/>
      <c r="AE532" s="134"/>
      <c r="AF532" s="134"/>
      <c r="AG532" s="134"/>
      <c r="AH532" s="134"/>
      <c r="AI532" s="134"/>
    </row>
    <row r="533">
      <c r="B533" s="131"/>
      <c r="X533" s="132"/>
      <c r="Y533" s="133"/>
      <c r="Z533" s="133"/>
      <c r="AA533" s="134"/>
      <c r="AB533" s="134"/>
      <c r="AC533" s="134"/>
      <c r="AD533" s="134"/>
      <c r="AE533" s="134"/>
      <c r="AF533" s="134"/>
      <c r="AG533" s="134"/>
      <c r="AH533" s="134"/>
      <c r="AI533" s="134"/>
    </row>
    <row r="534">
      <c r="B534" s="131"/>
      <c r="X534" s="132"/>
      <c r="Y534" s="133"/>
      <c r="Z534" s="133"/>
      <c r="AA534" s="134"/>
      <c r="AB534" s="134"/>
      <c r="AC534" s="134"/>
      <c r="AD534" s="134"/>
      <c r="AE534" s="134"/>
      <c r="AF534" s="134"/>
      <c r="AG534" s="134"/>
      <c r="AH534" s="134"/>
      <c r="AI534" s="134"/>
    </row>
    <row r="535">
      <c r="B535" s="131"/>
      <c r="X535" s="132"/>
      <c r="Y535" s="133"/>
      <c r="Z535" s="133"/>
      <c r="AA535" s="134"/>
      <c r="AB535" s="134"/>
      <c r="AC535" s="134"/>
      <c r="AD535" s="134"/>
      <c r="AE535" s="134"/>
      <c r="AF535" s="134"/>
      <c r="AG535" s="134"/>
      <c r="AH535" s="134"/>
      <c r="AI535" s="134"/>
    </row>
    <row r="536">
      <c r="B536" s="131"/>
      <c r="X536" s="132"/>
      <c r="Y536" s="133"/>
      <c r="Z536" s="133"/>
      <c r="AA536" s="134"/>
      <c r="AB536" s="134"/>
      <c r="AC536" s="134"/>
      <c r="AD536" s="134"/>
      <c r="AE536" s="134"/>
      <c r="AF536" s="134"/>
      <c r="AG536" s="134"/>
      <c r="AH536" s="134"/>
      <c r="AI536" s="134"/>
    </row>
    <row r="537">
      <c r="B537" s="131"/>
      <c r="X537" s="132"/>
      <c r="Y537" s="133"/>
      <c r="Z537" s="133"/>
      <c r="AA537" s="134"/>
      <c r="AB537" s="134"/>
      <c r="AC537" s="134"/>
      <c r="AD537" s="134"/>
      <c r="AE537" s="134"/>
      <c r="AF537" s="134"/>
      <c r="AG537" s="134"/>
      <c r="AH537" s="134"/>
      <c r="AI537" s="134"/>
    </row>
    <row r="538">
      <c r="B538" s="131"/>
      <c r="X538" s="132"/>
      <c r="Y538" s="133"/>
      <c r="Z538" s="133"/>
      <c r="AA538" s="134"/>
      <c r="AB538" s="134"/>
      <c r="AC538" s="134"/>
      <c r="AD538" s="134"/>
      <c r="AE538" s="134"/>
      <c r="AF538" s="134"/>
      <c r="AG538" s="134"/>
      <c r="AH538" s="134"/>
      <c r="AI538" s="134"/>
    </row>
    <row r="539">
      <c r="B539" s="131"/>
      <c r="X539" s="132"/>
      <c r="Y539" s="133"/>
      <c r="Z539" s="133"/>
      <c r="AA539" s="134"/>
      <c r="AB539" s="134"/>
      <c r="AC539" s="134"/>
      <c r="AD539" s="134"/>
      <c r="AE539" s="134"/>
      <c r="AF539" s="134"/>
      <c r="AG539" s="134"/>
      <c r="AH539" s="134"/>
      <c r="AI539" s="134"/>
    </row>
    <row r="540">
      <c r="B540" s="131"/>
      <c r="X540" s="132"/>
      <c r="Y540" s="133"/>
      <c r="Z540" s="133"/>
      <c r="AA540" s="134"/>
      <c r="AB540" s="134"/>
      <c r="AC540" s="134"/>
      <c r="AD540" s="134"/>
      <c r="AE540" s="134"/>
      <c r="AF540" s="134"/>
      <c r="AG540" s="134"/>
      <c r="AH540" s="134"/>
      <c r="AI540" s="134"/>
    </row>
    <row r="541">
      <c r="B541" s="131"/>
      <c r="X541" s="132"/>
      <c r="Y541" s="133"/>
      <c r="Z541" s="133"/>
      <c r="AA541" s="134"/>
      <c r="AB541" s="134"/>
      <c r="AC541" s="134"/>
      <c r="AD541" s="134"/>
      <c r="AE541" s="134"/>
      <c r="AF541" s="134"/>
      <c r="AG541" s="134"/>
      <c r="AH541" s="134"/>
      <c r="AI541" s="134"/>
    </row>
    <row r="542">
      <c r="B542" s="131"/>
      <c r="X542" s="132"/>
      <c r="Y542" s="133"/>
      <c r="Z542" s="133"/>
      <c r="AA542" s="134"/>
      <c r="AB542" s="134"/>
      <c r="AC542" s="134"/>
      <c r="AD542" s="134"/>
      <c r="AE542" s="134"/>
      <c r="AF542" s="134"/>
      <c r="AG542" s="134"/>
      <c r="AH542" s="134"/>
      <c r="AI542" s="134"/>
    </row>
    <row r="543">
      <c r="B543" s="131"/>
      <c r="X543" s="132"/>
      <c r="Y543" s="133"/>
      <c r="Z543" s="133"/>
      <c r="AA543" s="134"/>
      <c r="AB543" s="134"/>
      <c r="AC543" s="134"/>
      <c r="AD543" s="134"/>
      <c r="AE543" s="134"/>
      <c r="AF543" s="134"/>
      <c r="AG543" s="134"/>
      <c r="AH543" s="134"/>
      <c r="AI543" s="134"/>
    </row>
    <row r="544">
      <c r="B544" s="131"/>
      <c r="X544" s="132"/>
      <c r="Y544" s="133"/>
      <c r="Z544" s="133"/>
      <c r="AA544" s="134"/>
      <c r="AB544" s="134"/>
      <c r="AC544" s="134"/>
      <c r="AD544" s="134"/>
      <c r="AE544" s="134"/>
      <c r="AF544" s="134"/>
      <c r="AG544" s="134"/>
      <c r="AH544" s="134"/>
      <c r="AI544" s="134"/>
    </row>
    <row r="545">
      <c r="B545" s="131"/>
      <c r="X545" s="132"/>
      <c r="Y545" s="133"/>
      <c r="Z545" s="133"/>
      <c r="AA545" s="134"/>
      <c r="AB545" s="134"/>
      <c r="AC545" s="134"/>
      <c r="AD545" s="134"/>
      <c r="AE545" s="134"/>
      <c r="AF545" s="134"/>
      <c r="AG545" s="134"/>
      <c r="AH545" s="134"/>
      <c r="AI545" s="134"/>
    </row>
    <row r="546">
      <c r="B546" s="131"/>
      <c r="X546" s="132"/>
      <c r="Y546" s="133"/>
      <c r="Z546" s="133"/>
      <c r="AA546" s="134"/>
      <c r="AB546" s="134"/>
      <c r="AC546" s="134"/>
      <c r="AD546" s="134"/>
      <c r="AE546" s="134"/>
      <c r="AF546" s="134"/>
      <c r="AG546" s="134"/>
      <c r="AH546" s="134"/>
      <c r="AI546" s="134"/>
    </row>
    <row r="547">
      <c r="B547" s="131"/>
      <c r="X547" s="132"/>
      <c r="Y547" s="133"/>
      <c r="Z547" s="133"/>
      <c r="AA547" s="134"/>
      <c r="AB547" s="134"/>
      <c r="AC547" s="134"/>
      <c r="AD547" s="134"/>
      <c r="AE547" s="134"/>
      <c r="AF547" s="134"/>
      <c r="AG547" s="134"/>
      <c r="AH547" s="134"/>
      <c r="AI547" s="134"/>
    </row>
    <row r="548">
      <c r="B548" s="131"/>
      <c r="X548" s="132"/>
      <c r="Y548" s="133"/>
      <c r="Z548" s="133"/>
      <c r="AA548" s="134"/>
      <c r="AB548" s="134"/>
      <c r="AC548" s="134"/>
      <c r="AD548" s="134"/>
      <c r="AE548" s="134"/>
      <c r="AF548" s="134"/>
      <c r="AG548" s="134"/>
      <c r="AH548" s="134"/>
      <c r="AI548" s="134"/>
    </row>
    <row r="549">
      <c r="B549" s="131"/>
      <c r="X549" s="132"/>
      <c r="Y549" s="133"/>
      <c r="Z549" s="133"/>
      <c r="AA549" s="134"/>
      <c r="AB549" s="134"/>
      <c r="AC549" s="134"/>
      <c r="AD549" s="134"/>
      <c r="AE549" s="134"/>
      <c r="AF549" s="134"/>
      <c r="AG549" s="134"/>
      <c r="AH549" s="134"/>
      <c r="AI549" s="134"/>
    </row>
    <row r="550">
      <c r="B550" s="131"/>
      <c r="X550" s="132"/>
      <c r="Y550" s="133"/>
      <c r="Z550" s="133"/>
      <c r="AA550" s="134"/>
      <c r="AB550" s="134"/>
      <c r="AC550" s="134"/>
      <c r="AD550" s="134"/>
      <c r="AE550" s="134"/>
      <c r="AF550" s="134"/>
      <c r="AG550" s="134"/>
      <c r="AH550" s="134"/>
      <c r="AI550" s="134"/>
    </row>
    <row r="551">
      <c r="B551" s="131"/>
      <c r="X551" s="132"/>
      <c r="Y551" s="133"/>
      <c r="Z551" s="133"/>
      <c r="AA551" s="134"/>
      <c r="AB551" s="134"/>
      <c r="AC551" s="134"/>
      <c r="AD551" s="134"/>
      <c r="AE551" s="134"/>
      <c r="AF551" s="134"/>
      <c r="AG551" s="134"/>
      <c r="AH551" s="134"/>
      <c r="AI551" s="134"/>
    </row>
    <row r="552">
      <c r="B552" s="131"/>
      <c r="X552" s="132"/>
      <c r="Y552" s="133"/>
      <c r="Z552" s="133"/>
      <c r="AA552" s="134"/>
      <c r="AB552" s="134"/>
      <c r="AC552" s="134"/>
      <c r="AD552" s="134"/>
      <c r="AE552" s="134"/>
      <c r="AF552" s="134"/>
      <c r="AG552" s="134"/>
      <c r="AH552" s="134"/>
      <c r="AI552" s="134"/>
    </row>
    <row r="553">
      <c r="B553" s="131"/>
      <c r="X553" s="132"/>
      <c r="Y553" s="133"/>
      <c r="Z553" s="133"/>
      <c r="AA553" s="134"/>
      <c r="AB553" s="134"/>
      <c r="AC553" s="134"/>
      <c r="AD553" s="134"/>
      <c r="AE553" s="134"/>
      <c r="AF553" s="134"/>
      <c r="AG553" s="134"/>
      <c r="AH553" s="134"/>
      <c r="AI553" s="134"/>
    </row>
    <row r="554">
      <c r="B554" s="131"/>
      <c r="X554" s="132"/>
      <c r="Y554" s="133"/>
      <c r="Z554" s="133"/>
      <c r="AA554" s="134"/>
      <c r="AB554" s="134"/>
      <c r="AC554" s="134"/>
      <c r="AD554" s="134"/>
      <c r="AE554" s="134"/>
      <c r="AF554" s="134"/>
      <c r="AG554" s="134"/>
      <c r="AH554" s="134"/>
      <c r="AI554" s="134"/>
    </row>
    <row r="555">
      <c r="B555" s="131"/>
      <c r="X555" s="132"/>
      <c r="Y555" s="133"/>
      <c r="Z555" s="133"/>
      <c r="AA555" s="134"/>
      <c r="AB555" s="134"/>
      <c r="AC555" s="134"/>
      <c r="AD555" s="134"/>
      <c r="AE555" s="134"/>
      <c r="AF555" s="134"/>
      <c r="AG555" s="134"/>
      <c r="AH555" s="134"/>
      <c r="AI555" s="134"/>
    </row>
    <row r="556">
      <c r="B556" s="131"/>
      <c r="X556" s="132"/>
      <c r="Y556" s="133"/>
      <c r="Z556" s="133"/>
      <c r="AA556" s="134"/>
      <c r="AB556" s="134"/>
      <c r="AC556" s="134"/>
      <c r="AD556" s="134"/>
      <c r="AE556" s="134"/>
      <c r="AF556" s="134"/>
      <c r="AG556" s="134"/>
      <c r="AH556" s="134"/>
      <c r="AI556" s="134"/>
    </row>
    <row r="557">
      <c r="B557" s="131"/>
      <c r="X557" s="132"/>
      <c r="Y557" s="133"/>
      <c r="Z557" s="133"/>
      <c r="AA557" s="134"/>
      <c r="AB557" s="134"/>
      <c r="AC557" s="134"/>
      <c r="AD557" s="134"/>
      <c r="AE557" s="134"/>
      <c r="AF557" s="134"/>
      <c r="AG557" s="134"/>
      <c r="AH557" s="134"/>
      <c r="AI557" s="134"/>
    </row>
    <row r="558">
      <c r="B558" s="131"/>
      <c r="X558" s="132"/>
      <c r="Y558" s="133"/>
      <c r="Z558" s="133"/>
      <c r="AA558" s="134"/>
      <c r="AB558" s="134"/>
      <c r="AC558" s="134"/>
      <c r="AD558" s="134"/>
      <c r="AE558" s="134"/>
      <c r="AF558" s="134"/>
      <c r="AG558" s="134"/>
      <c r="AH558" s="134"/>
      <c r="AI558" s="134"/>
    </row>
    <row r="559">
      <c r="B559" s="131"/>
      <c r="X559" s="132"/>
      <c r="Y559" s="133"/>
      <c r="Z559" s="133"/>
      <c r="AA559" s="134"/>
      <c r="AB559" s="134"/>
      <c r="AC559" s="134"/>
      <c r="AD559" s="134"/>
      <c r="AE559" s="134"/>
      <c r="AF559" s="134"/>
      <c r="AG559" s="134"/>
      <c r="AH559" s="134"/>
      <c r="AI559" s="134"/>
    </row>
    <row r="560">
      <c r="B560" s="131"/>
      <c r="X560" s="132"/>
      <c r="Y560" s="133"/>
      <c r="Z560" s="133"/>
      <c r="AA560" s="134"/>
      <c r="AB560" s="134"/>
      <c r="AC560" s="134"/>
      <c r="AD560" s="134"/>
      <c r="AE560" s="134"/>
      <c r="AF560" s="134"/>
      <c r="AG560" s="134"/>
      <c r="AH560" s="134"/>
      <c r="AI560" s="134"/>
    </row>
    <row r="561">
      <c r="B561" s="131"/>
      <c r="X561" s="132"/>
      <c r="Y561" s="133"/>
      <c r="Z561" s="133"/>
      <c r="AA561" s="134"/>
      <c r="AB561" s="134"/>
      <c r="AC561" s="134"/>
      <c r="AD561" s="134"/>
      <c r="AE561" s="134"/>
      <c r="AF561" s="134"/>
      <c r="AG561" s="134"/>
      <c r="AH561" s="134"/>
      <c r="AI561" s="134"/>
    </row>
    <row r="562">
      <c r="B562" s="131"/>
      <c r="X562" s="132"/>
      <c r="Y562" s="133"/>
      <c r="Z562" s="133"/>
      <c r="AA562" s="134"/>
      <c r="AB562" s="134"/>
      <c r="AC562" s="134"/>
      <c r="AD562" s="134"/>
      <c r="AE562" s="134"/>
      <c r="AF562" s="134"/>
      <c r="AG562" s="134"/>
      <c r="AH562" s="134"/>
      <c r="AI562" s="134"/>
    </row>
    <row r="563">
      <c r="B563" s="131"/>
      <c r="X563" s="132"/>
      <c r="Y563" s="133"/>
      <c r="Z563" s="133"/>
      <c r="AA563" s="134"/>
      <c r="AB563" s="134"/>
      <c r="AC563" s="134"/>
      <c r="AD563" s="134"/>
      <c r="AE563" s="134"/>
      <c r="AF563" s="134"/>
      <c r="AG563" s="134"/>
      <c r="AH563" s="134"/>
      <c r="AI563" s="134"/>
    </row>
    <row r="564">
      <c r="B564" s="131"/>
      <c r="X564" s="132"/>
      <c r="Y564" s="133"/>
      <c r="Z564" s="133"/>
      <c r="AA564" s="134"/>
      <c r="AB564" s="134"/>
      <c r="AC564" s="134"/>
      <c r="AD564" s="134"/>
      <c r="AE564" s="134"/>
      <c r="AF564" s="134"/>
      <c r="AG564" s="134"/>
      <c r="AH564" s="134"/>
      <c r="AI564" s="134"/>
    </row>
    <row r="565">
      <c r="B565" s="131"/>
      <c r="X565" s="132"/>
      <c r="Y565" s="133"/>
      <c r="Z565" s="133"/>
      <c r="AA565" s="134"/>
      <c r="AB565" s="134"/>
      <c r="AC565" s="134"/>
      <c r="AD565" s="134"/>
      <c r="AE565" s="134"/>
      <c r="AF565" s="134"/>
      <c r="AG565" s="134"/>
      <c r="AH565" s="134"/>
      <c r="AI565" s="134"/>
    </row>
    <row r="566">
      <c r="B566" s="131"/>
      <c r="X566" s="132"/>
      <c r="Y566" s="133"/>
      <c r="Z566" s="133"/>
      <c r="AA566" s="134"/>
      <c r="AB566" s="134"/>
      <c r="AC566" s="134"/>
      <c r="AD566" s="134"/>
      <c r="AE566" s="134"/>
      <c r="AF566" s="134"/>
      <c r="AG566" s="134"/>
      <c r="AH566" s="134"/>
      <c r="AI566" s="134"/>
    </row>
    <row r="567">
      <c r="B567" s="131"/>
      <c r="X567" s="132"/>
      <c r="Y567" s="133"/>
      <c r="Z567" s="133"/>
      <c r="AA567" s="134"/>
      <c r="AB567" s="134"/>
      <c r="AC567" s="134"/>
      <c r="AD567" s="134"/>
      <c r="AE567" s="134"/>
      <c r="AF567" s="134"/>
      <c r="AG567" s="134"/>
      <c r="AH567" s="134"/>
      <c r="AI567" s="134"/>
    </row>
    <row r="568">
      <c r="B568" s="131"/>
      <c r="X568" s="132"/>
      <c r="Y568" s="133"/>
      <c r="Z568" s="133"/>
      <c r="AA568" s="134"/>
      <c r="AB568" s="134"/>
      <c r="AC568" s="134"/>
      <c r="AD568" s="134"/>
      <c r="AE568" s="134"/>
      <c r="AF568" s="134"/>
      <c r="AG568" s="134"/>
      <c r="AH568" s="134"/>
      <c r="AI568" s="134"/>
    </row>
    <row r="569">
      <c r="B569" s="131"/>
      <c r="X569" s="132"/>
      <c r="Y569" s="133"/>
      <c r="Z569" s="133"/>
      <c r="AA569" s="134"/>
      <c r="AB569" s="134"/>
      <c r="AC569" s="134"/>
      <c r="AD569" s="134"/>
      <c r="AE569" s="134"/>
      <c r="AF569" s="134"/>
      <c r="AG569" s="134"/>
      <c r="AH569" s="134"/>
      <c r="AI569" s="134"/>
    </row>
    <row r="570">
      <c r="B570" s="131"/>
      <c r="X570" s="132"/>
      <c r="Y570" s="133"/>
      <c r="Z570" s="133"/>
      <c r="AA570" s="134"/>
      <c r="AB570" s="134"/>
      <c r="AC570" s="134"/>
      <c r="AD570" s="134"/>
      <c r="AE570" s="134"/>
      <c r="AF570" s="134"/>
      <c r="AG570" s="134"/>
      <c r="AH570" s="134"/>
      <c r="AI570" s="134"/>
    </row>
    <row r="571">
      <c r="B571" s="131"/>
      <c r="X571" s="132"/>
      <c r="Y571" s="133"/>
      <c r="Z571" s="133"/>
      <c r="AA571" s="134"/>
      <c r="AB571" s="134"/>
      <c r="AC571" s="134"/>
      <c r="AD571" s="134"/>
      <c r="AE571" s="134"/>
      <c r="AF571" s="134"/>
      <c r="AG571" s="134"/>
      <c r="AH571" s="134"/>
      <c r="AI571" s="134"/>
    </row>
    <row r="572">
      <c r="B572" s="131"/>
      <c r="X572" s="132"/>
      <c r="Y572" s="133"/>
      <c r="Z572" s="133"/>
      <c r="AA572" s="134"/>
      <c r="AB572" s="134"/>
      <c r="AC572" s="134"/>
      <c r="AD572" s="134"/>
      <c r="AE572" s="134"/>
      <c r="AF572" s="134"/>
      <c r="AG572" s="134"/>
      <c r="AH572" s="134"/>
      <c r="AI572" s="134"/>
    </row>
    <row r="573">
      <c r="B573" s="131"/>
      <c r="X573" s="132"/>
      <c r="Y573" s="133"/>
      <c r="Z573" s="133"/>
      <c r="AA573" s="134"/>
      <c r="AB573" s="134"/>
      <c r="AC573" s="134"/>
      <c r="AD573" s="134"/>
      <c r="AE573" s="134"/>
      <c r="AF573" s="134"/>
      <c r="AG573" s="134"/>
      <c r="AH573" s="134"/>
      <c r="AI573" s="134"/>
    </row>
    <row r="574">
      <c r="B574" s="131"/>
      <c r="X574" s="132"/>
      <c r="Y574" s="133"/>
      <c r="Z574" s="133"/>
      <c r="AA574" s="134"/>
      <c r="AB574" s="134"/>
      <c r="AC574" s="134"/>
      <c r="AD574" s="134"/>
      <c r="AE574" s="134"/>
      <c r="AF574" s="134"/>
      <c r="AG574" s="134"/>
      <c r="AH574" s="134"/>
      <c r="AI574" s="134"/>
    </row>
    <row r="575">
      <c r="B575" s="131"/>
      <c r="X575" s="132"/>
      <c r="Y575" s="133"/>
      <c r="Z575" s="133"/>
      <c r="AA575" s="134"/>
      <c r="AB575" s="134"/>
      <c r="AC575" s="134"/>
      <c r="AD575" s="134"/>
      <c r="AE575" s="134"/>
      <c r="AF575" s="134"/>
      <c r="AG575" s="134"/>
      <c r="AH575" s="134"/>
      <c r="AI575" s="134"/>
    </row>
    <row r="576">
      <c r="B576" s="131"/>
      <c r="X576" s="132"/>
      <c r="Y576" s="133"/>
      <c r="Z576" s="133"/>
      <c r="AA576" s="134"/>
      <c r="AB576" s="134"/>
      <c r="AC576" s="134"/>
      <c r="AD576" s="134"/>
      <c r="AE576" s="134"/>
      <c r="AF576" s="134"/>
      <c r="AG576" s="134"/>
      <c r="AH576" s="134"/>
      <c r="AI576" s="134"/>
    </row>
    <row r="577">
      <c r="B577" s="131"/>
      <c r="X577" s="132"/>
      <c r="Y577" s="133"/>
      <c r="Z577" s="133"/>
      <c r="AA577" s="134"/>
      <c r="AB577" s="134"/>
      <c r="AC577" s="134"/>
      <c r="AD577" s="134"/>
      <c r="AE577" s="134"/>
      <c r="AF577" s="134"/>
      <c r="AG577" s="134"/>
      <c r="AH577" s="134"/>
      <c r="AI577" s="134"/>
    </row>
    <row r="578">
      <c r="B578" s="131"/>
      <c r="X578" s="132"/>
      <c r="Y578" s="133"/>
      <c r="Z578" s="133"/>
      <c r="AA578" s="134"/>
      <c r="AB578" s="134"/>
      <c r="AC578" s="134"/>
      <c r="AD578" s="134"/>
      <c r="AE578" s="134"/>
      <c r="AF578" s="134"/>
      <c r="AG578" s="134"/>
      <c r="AH578" s="134"/>
      <c r="AI578" s="134"/>
    </row>
    <row r="579">
      <c r="B579" s="131"/>
      <c r="X579" s="132"/>
      <c r="Y579" s="133"/>
      <c r="Z579" s="133"/>
      <c r="AA579" s="134"/>
      <c r="AB579" s="134"/>
      <c r="AC579" s="134"/>
      <c r="AD579" s="134"/>
      <c r="AE579" s="134"/>
      <c r="AF579" s="134"/>
      <c r="AG579" s="134"/>
      <c r="AH579" s="134"/>
      <c r="AI579" s="134"/>
    </row>
    <row r="580">
      <c r="B580" s="131"/>
      <c r="X580" s="132"/>
      <c r="Y580" s="133"/>
      <c r="Z580" s="133"/>
      <c r="AA580" s="134"/>
      <c r="AB580" s="134"/>
      <c r="AC580" s="134"/>
      <c r="AD580" s="134"/>
      <c r="AE580" s="134"/>
      <c r="AF580" s="134"/>
      <c r="AG580" s="134"/>
      <c r="AH580" s="134"/>
      <c r="AI580" s="134"/>
    </row>
    <row r="581">
      <c r="B581" s="131"/>
      <c r="X581" s="132"/>
      <c r="Y581" s="133"/>
      <c r="Z581" s="133"/>
      <c r="AA581" s="134"/>
      <c r="AB581" s="134"/>
      <c r="AC581" s="134"/>
      <c r="AD581" s="134"/>
      <c r="AE581" s="134"/>
      <c r="AF581" s="134"/>
      <c r="AG581" s="134"/>
      <c r="AH581" s="134"/>
      <c r="AI581" s="134"/>
    </row>
    <row r="582">
      <c r="B582" s="131"/>
      <c r="X582" s="132"/>
      <c r="Y582" s="133"/>
      <c r="Z582" s="133"/>
      <c r="AA582" s="134"/>
      <c r="AB582" s="134"/>
      <c r="AC582" s="134"/>
      <c r="AD582" s="134"/>
      <c r="AE582" s="134"/>
      <c r="AF582" s="134"/>
      <c r="AG582" s="134"/>
      <c r="AH582" s="134"/>
      <c r="AI582" s="134"/>
    </row>
    <row r="583">
      <c r="B583" s="131"/>
      <c r="X583" s="132"/>
      <c r="Y583" s="133"/>
      <c r="Z583" s="133"/>
      <c r="AA583" s="134"/>
      <c r="AB583" s="134"/>
      <c r="AC583" s="134"/>
      <c r="AD583" s="134"/>
      <c r="AE583" s="134"/>
      <c r="AF583" s="134"/>
      <c r="AG583" s="134"/>
      <c r="AH583" s="134"/>
      <c r="AI583" s="134"/>
    </row>
    <row r="584">
      <c r="B584" s="131"/>
      <c r="X584" s="132"/>
      <c r="Y584" s="133"/>
      <c r="Z584" s="133"/>
      <c r="AA584" s="134"/>
      <c r="AB584" s="134"/>
      <c r="AC584" s="134"/>
      <c r="AD584" s="134"/>
      <c r="AE584" s="134"/>
      <c r="AF584" s="134"/>
      <c r="AG584" s="134"/>
      <c r="AH584" s="134"/>
      <c r="AI584" s="134"/>
    </row>
    <row r="585">
      <c r="B585" s="131"/>
      <c r="X585" s="132"/>
      <c r="Y585" s="133"/>
      <c r="Z585" s="133"/>
      <c r="AA585" s="134"/>
      <c r="AB585" s="134"/>
      <c r="AC585" s="134"/>
      <c r="AD585" s="134"/>
      <c r="AE585" s="134"/>
      <c r="AF585" s="134"/>
      <c r="AG585" s="134"/>
      <c r="AH585" s="134"/>
      <c r="AI585" s="134"/>
    </row>
    <row r="586">
      <c r="B586" s="131"/>
      <c r="X586" s="132"/>
      <c r="Y586" s="133"/>
      <c r="Z586" s="133"/>
      <c r="AA586" s="134"/>
      <c r="AB586" s="134"/>
      <c r="AC586" s="134"/>
      <c r="AD586" s="134"/>
      <c r="AE586" s="134"/>
      <c r="AF586" s="134"/>
      <c r="AG586" s="134"/>
      <c r="AH586" s="134"/>
      <c r="AI586" s="134"/>
    </row>
    <row r="587">
      <c r="B587" s="131"/>
      <c r="X587" s="132"/>
      <c r="Y587" s="133"/>
      <c r="Z587" s="133"/>
      <c r="AA587" s="134"/>
      <c r="AB587" s="134"/>
      <c r="AC587" s="134"/>
      <c r="AD587" s="134"/>
      <c r="AE587" s="134"/>
      <c r="AF587" s="134"/>
      <c r="AG587" s="134"/>
      <c r="AH587" s="134"/>
      <c r="AI587" s="134"/>
    </row>
    <row r="588">
      <c r="B588" s="131"/>
      <c r="X588" s="132"/>
      <c r="Y588" s="133"/>
      <c r="Z588" s="133"/>
      <c r="AA588" s="134"/>
      <c r="AB588" s="134"/>
      <c r="AC588" s="134"/>
      <c r="AD588" s="134"/>
      <c r="AE588" s="134"/>
      <c r="AF588" s="134"/>
      <c r="AG588" s="134"/>
      <c r="AH588" s="134"/>
      <c r="AI588" s="134"/>
    </row>
    <row r="589">
      <c r="B589" s="131"/>
      <c r="X589" s="132"/>
      <c r="Y589" s="133"/>
      <c r="Z589" s="133"/>
      <c r="AA589" s="134"/>
      <c r="AB589" s="134"/>
      <c r="AC589" s="134"/>
      <c r="AD589" s="134"/>
      <c r="AE589" s="134"/>
      <c r="AF589" s="134"/>
      <c r="AG589" s="134"/>
      <c r="AH589" s="134"/>
      <c r="AI589" s="134"/>
    </row>
    <row r="590">
      <c r="B590" s="131"/>
      <c r="X590" s="132"/>
      <c r="Y590" s="133"/>
      <c r="Z590" s="133"/>
      <c r="AA590" s="134"/>
      <c r="AB590" s="134"/>
      <c r="AC590" s="134"/>
      <c r="AD590" s="134"/>
      <c r="AE590" s="134"/>
      <c r="AF590" s="134"/>
      <c r="AG590" s="134"/>
      <c r="AH590" s="134"/>
      <c r="AI590" s="134"/>
    </row>
    <row r="591">
      <c r="B591" s="131"/>
      <c r="X591" s="132"/>
      <c r="Y591" s="133"/>
      <c r="Z591" s="133"/>
      <c r="AA591" s="134"/>
      <c r="AB591" s="134"/>
      <c r="AC591" s="134"/>
      <c r="AD591" s="134"/>
      <c r="AE591" s="134"/>
      <c r="AF591" s="134"/>
      <c r="AG591" s="134"/>
      <c r="AH591" s="134"/>
      <c r="AI591" s="134"/>
    </row>
    <row r="592">
      <c r="B592" s="131"/>
      <c r="X592" s="132"/>
      <c r="Y592" s="133"/>
      <c r="Z592" s="133"/>
      <c r="AA592" s="134"/>
      <c r="AB592" s="134"/>
      <c r="AC592" s="134"/>
      <c r="AD592" s="134"/>
      <c r="AE592" s="134"/>
      <c r="AF592" s="134"/>
      <c r="AG592" s="134"/>
      <c r="AH592" s="134"/>
      <c r="AI592" s="134"/>
    </row>
    <row r="593">
      <c r="B593" s="131"/>
      <c r="X593" s="132"/>
      <c r="Y593" s="133"/>
      <c r="Z593" s="133"/>
      <c r="AA593" s="134"/>
      <c r="AB593" s="134"/>
      <c r="AC593" s="134"/>
      <c r="AD593" s="134"/>
      <c r="AE593" s="134"/>
      <c r="AF593" s="134"/>
      <c r="AG593" s="134"/>
      <c r="AH593" s="134"/>
      <c r="AI593" s="134"/>
    </row>
    <row r="594">
      <c r="B594" s="131"/>
      <c r="X594" s="132"/>
      <c r="Y594" s="133"/>
      <c r="Z594" s="133"/>
      <c r="AA594" s="134"/>
      <c r="AB594" s="134"/>
      <c r="AC594" s="134"/>
      <c r="AD594" s="134"/>
      <c r="AE594" s="134"/>
      <c r="AF594" s="134"/>
      <c r="AG594" s="134"/>
      <c r="AH594" s="134"/>
      <c r="AI594" s="134"/>
    </row>
    <row r="595">
      <c r="B595" s="131"/>
      <c r="X595" s="132"/>
      <c r="Y595" s="133"/>
      <c r="Z595" s="133"/>
      <c r="AA595" s="134"/>
      <c r="AB595" s="134"/>
      <c r="AC595" s="134"/>
      <c r="AD595" s="134"/>
      <c r="AE595" s="134"/>
      <c r="AF595" s="134"/>
      <c r="AG595" s="134"/>
      <c r="AH595" s="134"/>
      <c r="AI595" s="134"/>
    </row>
    <row r="596">
      <c r="B596" s="131"/>
      <c r="X596" s="132"/>
      <c r="Y596" s="133"/>
      <c r="Z596" s="133"/>
      <c r="AA596" s="134"/>
      <c r="AB596" s="134"/>
      <c r="AC596" s="134"/>
      <c r="AD596" s="134"/>
      <c r="AE596" s="134"/>
      <c r="AF596" s="134"/>
      <c r="AG596" s="134"/>
      <c r="AH596" s="134"/>
      <c r="AI596" s="134"/>
    </row>
    <row r="597">
      <c r="B597" s="131"/>
      <c r="X597" s="132"/>
      <c r="Y597" s="133"/>
      <c r="Z597" s="133"/>
      <c r="AA597" s="134"/>
      <c r="AB597" s="134"/>
      <c r="AC597" s="134"/>
      <c r="AD597" s="134"/>
      <c r="AE597" s="134"/>
      <c r="AF597" s="134"/>
      <c r="AG597" s="134"/>
      <c r="AH597" s="134"/>
      <c r="AI597" s="134"/>
    </row>
    <row r="598">
      <c r="B598" s="131"/>
      <c r="X598" s="132"/>
      <c r="Y598" s="133"/>
      <c r="Z598" s="133"/>
      <c r="AA598" s="134"/>
      <c r="AB598" s="134"/>
      <c r="AC598" s="134"/>
      <c r="AD598" s="134"/>
      <c r="AE598" s="134"/>
      <c r="AF598" s="134"/>
      <c r="AG598" s="134"/>
      <c r="AH598" s="134"/>
      <c r="AI598" s="134"/>
    </row>
    <row r="599">
      <c r="B599" s="131"/>
      <c r="X599" s="132"/>
      <c r="Y599" s="133"/>
      <c r="Z599" s="133"/>
      <c r="AA599" s="134"/>
      <c r="AB599" s="134"/>
      <c r="AC599" s="134"/>
      <c r="AD599" s="134"/>
      <c r="AE599" s="134"/>
      <c r="AF599" s="134"/>
      <c r="AG599" s="134"/>
      <c r="AH599" s="134"/>
      <c r="AI599" s="134"/>
    </row>
    <row r="600">
      <c r="B600" s="131"/>
      <c r="X600" s="132"/>
      <c r="Y600" s="133"/>
      <c r="Z600" s="133"/>
      <c r="AA600" s="134"/>
      <c r="AB600" s="134"/>
      <c r="AC600" s="134"/>
      <c r="AD600" s="134"/>
      <c r="AE600" s="134"/>
      <c r="AF600" s="134"/>
      <c r="AG600" s="134"/>
      <c r="AH600" s="134"/>
      <c r="AI600" s="134"/>
    </row>
    <row r="601">
      <c r="B601" s="131"/>
      <c r="X601" s="132"/>
      <c r="Y601" s="133"/>
      <c r="Z601" s="133"/>
      <c r="AA601" s="134"/>
      <c r="AB601" s="134"/>
      <c r="AC601" s="134"/>
      <c r="AD601" s="134"/>
      <c r="AE601" s="134"/>
      <c r="AF601" s="134"/>
      <c r="AG601" s="134"/>
      <c r="AH601" s="134"/>
      <c r="AI601" s="134"/>
    </row>
    <row r="602">
      <c r="B602" s="131"/>
      <c r="X602" s="132"/>
      <c r="Y602" s="133"/>
      <c r="Z602" s="133"/>
      <c r="AA602" s="134"/>
      <c r="AB602" s="134"/>
      <c r="AC602" s="134"/>
      <c r="AD602" s="134"/>
      <c r="AE602" s="134"/>
      <c r="AF602" s="134"/>
      <c r="AG602" s="134"/>
      <c r="AH602" s="134"/>
      <c r="AI602" s="134"/>
    </row>
    <row r="603">
      <c r="B603" s="131"/>
      <c r="X603" s="132"/>
      <c r="Y603" s="133"/>
      <c r="Z603" s="133"/>
      <c r="AA603" s="134"/>
      <c r="AB603" s="134"/>
      <c r="AC603" s="134"/>
      <c r="AD603" s="134"/>
      <c r="AE603" s="134"/>
      <c r="AF603" s="134"/>
      <c r="AG603" s="134"/>
      <c r="AH603" s="134"/>
      <c r="AI603" s="134"/>
    </row>
    <row r="604">
      <c r="B604" s="131"/>
      <c r="X604" s="132"/>
      <c r="Y604" s="133"/>
      <c r="Z604" s="133"/>
      <c r="AA604" s="134"/>
      <c r="AB604" s="134"/>
      <c r="AC604" s="134"/>
      <c r="AD604" s="134"/>
      <c r="AE604" s="134"/>
      <c r="AF604" s="134"/>
      <c r="AG604" s="134"/>
      <c r="AH604" s="134"/>
      <c r="AI604" s="134"/>
    </row>
    <row r="605">
      <c r="B605" s="131"/>
      <c r="X605" s="132"/>
      <c r="Y605" s="133"/>
      <c r="Z605" s="133"/>
      <c r="AA605" s="134"/>
      <c r="AB605" s="134"/>
      <c r="AC605" s="134"/>
      <c r="AD605" s="134"/>
      <c r="AE605" s="134"/>
      <c r="AF605" s="134"/>
      <c r="AG605" s="134"/>
      <c r="AH605" s="134"/>
      <c r="AI605" s="134"/>
    </row>
    <row r="606">
      <c r="B606" s="131"/>
      <c r="X606" s="132"/>
      <c r="Y606" s="133"/>
      <c r="Z606" s="133"/>
      <c r="AA606" s="134"/>
      <c r="AB606" s="134"/>
      <c r="AC606" s="134"/>
      <c r="AD606" s="134"/>
      <c r="AE606" s="134"/>
      <c r="AF606" s="134"/>
      <c r="AG606" s="134"/>
      <c r="AH606" s="134"/>
      <c r="AI606" s="134"/>
    </row>
    <row r="607">
      <c r="B607" s="131"/>
      <c r="X607" s="132"/>
      <c r="Y607" s="133"/>
      <c r="Z607" s="133"/>
      <c r="AA607" s="134"/>
      <c r="AB607" s="134"/>
      <c r="AC607" s="134"/>
      <c r="AD607" s="134"/>
      <c r="AE607" s="134"/>
      <c r="AF607" s="134"/>
      <c r="AG607" s="134"/>
      <c r="AH607" s="134"/>
      <c r="AI607" s="134"/>
    </row>
    <row r="608">
      <c r="B608" s="131"/>
      <c r="X608" s="132"/>
      <c r="Y608" s="133"/>
      <c r="Z608" s="133"/>
      <c r="AA608" s="134"/>
      <c r="AB608" s="134"/>
      <c r="AC608" s="134"/>
      <c r="AD608" s="134"/>
      <c r="AE608" s="134"/>
      <c r="AF608" s="134"/>
      <c r="AG608" s="134"/>
      <c r="AH608" s="134"/>
      <c r="AI608" s="134"/>
    </row>
    <row r="609">
      <c r="B609" s="131"/>
      <c r="X609" s="132"/>
      <c r="Y609" s="133"/>
      <c r="Z609" s="133"/>
      <c r="AA609" s="134"/>
      <c r="AB609" s="134"/>
      <c r="AC609" s="134"/>
      <c r="AD609" s="134"/>
      <c r="AE609" s="134"/>
      <c r="AF609" s="134"/>
      <c r="AG609" s="134"/>
      <c r="AH609" s="134"/>
      <c r="AI609" s="134"/>
    </row>
    <row r="610">
      <c r="B610" s="131"/>
      <c r="X610" s="132"/>
      <c r="Y610" s="133"/>
      <c r="Z610" s="133"/>
      <c r="AA610" s="134"/>
      <c r="AB610" s="134"/>
      <c r="AC610" s="134"/>
      <c r="AD610" s="134"/>
      <c r="AE610" s="134"/>
      <c r="AF610" s="134"/>
      <c r="AG610" s="134"/>
      <c r="AH610" s="134"/>
      <c r="AI610" s="134"/>
    </row>
    <row r="611">
      <c r="B611" s="131"/>
      <c r="X611" s="132"/>
      <c r="Y611" s="133"/>
      <c r="Z611" s="133"/>
      <c r="AA611" s="134"/>
      <c r="AB611" s="134"/>
      <c r="AC611" s="134"/>
      <c r="AD611" s="134"/>
      <c r="AE611" s="134"/>
      <c r="AF611" s="134"/>
      <c r="AG611" s="134"/>
      <c r="AH611" s="134"/>
      <c r="AI611" s="134"/>
    </row>
    <row r="612">
      <c r="B612" s="131"/>
      <c r="X612" s="132"/>
      <c r="Y612" s="133"/>
      <c r="Z612" s="133"/>
      <c r="AA612" s="134"/>
      <c r="AB612" s="134"/>
      <c r="AC612" s="134"/>
      <c r="AD612" s="134"/>
      <c r="AE612" s="134"/>
      <c r="AF612" s="134"/>
      <c r="AG612" s="134"/>
      <c r="AH612" s="134"/>
      <c r="AI612" s="134"/>
    </row>
    <row r="613">
      <c r="B613" s="131"/>
      <c r="X613" s="132"/>
      <c r="Y613" s="133"/>
      <c r="Z613" s="133"/>
      <c r="AA613" s="134"/>
      <c r="AB613" s="134"/>
      <c r="AC613" s="134"/>
      <c r="AD613" s="134"/>
      <c r="AE613" s="134"/>
      <c r="AF613" s="134"/>
      <c r="AG613" s="134"/>
      <c r="AH613" s="134"/>
      <c r="AI613" s="134"/>
    </row>
    <row r="614">
      <c r="B614" s="131"/>
      <c r="X614" s="132"/>
      <c r="Y614" s="133"/>
      <c r="Z614" s="133"/>
      <c r="AA614" s="134"/>
      <c r="AB614" s="134"/>
      <c r="AC614" s="134"/>
      <c r="AD614" s="134"/>
      <c r="AE614" s="134"/>
      <c r="AF614" s="134"/>
      <c r="AG614" s="134"/>
      <c r="AH614" s="134"/>
      <c r="AI614" s="134"/>
    </row>
    <row r="615">
      <c r="B615" s="131"/>
      <c r="X615" s="132"/>
      <c r="Y615" s="133"/>
      <c r="Z615" s="133"/>
      <c r="AA615" s="134"/>
      <c r="AB615" s="134"/>
      <c r="AC615" s="134"/>
      <c r="AD615" s="134"/>
      <c r="AE615" s="134"/>
      <c r="AF615" s="134"/>
      <c r="AG615" s="134"/>
      <c r="AH615" s="134"/>
      <c r="AI615" s="134"/>
    </row>
    <row r="616">
      <c r="B616" s="131"/>
      <c r="X616" s="132"/>
      <c r="Y616" s="133"/>
      <c r="Z616" s="133"/>
      <c r="AA616" s="134"/>
      <c r="AB616" s="134"/>
      <c r="AC616" s="134"/>
      <c r="AD616" s="134"/>
      <c r="AE616" s="134"/>
      <c r="AF616" s="134"/>
      <c r="AG616" s="134"/>
      <c r="AH616" s="134"/>
      <c r="AI616" s="134"/>
    </row>
    <row r="617">
      <c r="B617" s="131"/>
      <c r="X617" s="132"/>
      <c r="Y617" s="133"/>
      <c r="Z617" s="133"/>
      <c r="AA617" s="134"/>
      <c r="AB617" s="134"/>
      <c r="AC617" s="134"/>
      <c r="AD617" s="134"/>
      <c r="AE617" s="134"/>
      <c r="AF617" s="134"/>
      <c r="AG617" s="134"/>
      <c r="AH617" s="134"/>
      <c r="AI617" s="134"/>
    </row>
    <row r="618">
      <c r="B618" s="131"/>
      <c r="X618" s="132"/>
      <c r="Y618" s="133"/>
      <c r="Z618" s="133"/>
      <c r="AA618" s="134"/>
      <c r="AB618" s="134"/>
      <c r="AC618" s="134"/>
      <c r="AD618" s="134"/>
      <c r="AE618" s="134"/>
      <c r="AF618" s="134"/>
      <c r="AG618" s="134"/>
      <c r="AH618" s="134"/>
      <c r="AI618" s="134"/>
    </row>
    <row r="619">
      <c r="B619" s="131"/>
      <c r="X619" s="132"/>
      <c r="Y619" s="133"/>
      <c r="Z619" s="133"/>
      <c r="AA619" s="134"/>
      <c r="AB619" s="134"/>
      <c r="AC619" s="134"/>
      <c r="AD619" s="134"/>
      <c r="AE619" s="134"/>
      <c r="AF619" s="134"/>
      <c r="AG619" s="134"/>
      <c r="AH619" s="134"/>
      <c r="AI619" s="134"/>
    </row>
    <row r="620">
      <c r="B620" s="131"/>
      <c r="X620" s="132"/>
      <c r="Y620" s="133"/>
      <c r="Z620" s="133"/>
      <c r="AA620" s="134"/>
      <c r="AB620" s="134"/>
      <c r="AC620" s="134"/>
      <c r="AD620" s="134"/>
      <c r="AE620" s="134"/>
      <c r="AF620" s="134"/>
      <c r="AG620" s="134"/>
      <c r="AH620" s="134"/>
      <c r="AI620" s="134"/>
    </row>
    <row r="621">
      <c r="B621" s="131"/>
      <c r="X621" s="132"/>
      <c r="Y621" s="133"/>
      <c r="Z621" s="133"/>
      <c r="AA621" s="134"/>
      <c r="AB621" s="134"/>
      <c r="AC621" s="134"/>
      <c r="AD621" s="134"/>
      <c r="AE621" s="134"/>
      <c r="AF621" s="134"/>
      <c r="AG621" s="134"/>
      <c r="AH621" s="134"/>
      <c r="AI621" s="134"/>
    </row>
    <row r="622">
      <c r="B622" s="131"/>
      <c r="X622" s="132"/>
      <c r="Y622" s="133"/>
      <c r="Z622" s="133"/>
      <c r="AA622" s="134"/>
      <c r="AB622" s="134"/>
      <c r="AC622" s="134"/>
      <c r="AD622" s="134"/>
      <c r="AE622" s="134"/>
      <c r="AF622" s="134"/>
      <c r="AG622" s="134"/>
      <c r="AH622" s="134"/>
      <c r="AI622" s="134"/>
    </row>
    <row r="623">
      <c r="B623" s="131"/>
      <c r="X623" s="132"/>
      <c r="Y623" s="133"/>
      <c r="Z623" s="133"/>
      <c r="AA623" s="134"/>
      <c r="AB623" s="134"/>
      <c r="AC623" s="134"/>
      <c r="AD623" s="134"/>
      <c r="AE623" s="134"/>
      <c r="AF623" s="134"/>
      <c r="AG623" s="134"/>
      <c r="AH623" s="134"/>
      <c r="AI623" s="134"/>
    </row>
    <row r="624">
      <c r="B624" s="131"/>
      <c r="X624" s="132"/>
      <c r="Y624" s="133"/>
      <c r="Z624" s="133"/>
      <c r="AA624" s="134"/>
      <c r="AB624" s="134"/>
      <c r="AC624" s="134"/>
      <c r="AD624" s="134"/>
      <c r="AE624" s="134"/>
      <c r="AF624" s="134"/>
      <c r="AG624" s="134"/>
      <c r="AH624" s="134"/>
      <c r="AI624" s="134"/>
    </row>
    <row r="625">
      <c r="B625" s="131"/>
      <c r="X625" s="132"/>
      <c r="Y625" s="133"/>
      <c r="Z625" s="133"/>
      <c r="AA625" s="134"/>
      <c r="AB625" s="134"/>
      <c r="AC625" s="134"/>
      <c r="AD625" s="134"/>
      <c r="AE625" s="134"/>
      <c r="AF625" s="134"/>
      <c r="AG625" s="134"/>
      <c r="AH625" s="134"/>
      <c r="AI625" s="134"/>
    </row>
    <row r="626">
      <c r="B626" s="131"/>
      <c r="X626" s="132"/>
      <c r="Y626" s="133"/>
      <c r="Z626" s="133"/>
      <c r="AA626" s="134"/>
      <c r="AB626" s="134"/>
      <c r="AC626" s="134"/>
      <c r="AD626" s="134"/>
      <c r="AE626" s="134"/>
      <c r="AF626" s="134"/>
      <c r="AG626" s="134"/>
      <c r="AH626" s="134"/>
      <c r="AI626" s="134"/>
    </row>
    <row r="627">
      <c r="B627" s="131"/>
      <c r="X627" s="132"/>
      <c r="Y627" s="133"/>
      <c r="Z627" s="133"/>
      <c r="AA627" s="134"/>
      <c r="AB627" s="134"/>
      <c r="AC627" s="134"/>
      <c r="AD627" s="134"/>
      <c r="AE627" s="134"/>
      <c r="AF627" s="134"/>
      <c r="AG627" s="134"/>
      <c r="AH627" s="134"/>
      <c r="AI627" s="134"/>
    </row>
    <row r="628">
      <c r="B628" s="131"/>
      <c r="X628" s="132"/>
      <c r="Y628" s="133"/>
      <c r="Z628" s="133"/>
      <c r="AA628" s="134"/>
      <c r="AB628" s="134"/>
      <c r="AC628" s="134"/>
      <c r="AD628" s="134"/>
      <c r="AE628" s="134"/>
      <c r="AF628" s="134"/>
      <c r="AG628" s="134"/>
      <c r="AH628" s="134"/>
      <c r="AI628" s="134"/>
    </row>
    <row r="629">
      <c r="B629" s="131"/>
      <c r="X629" s="132"/>
      <c r="Y629" s="133"/>
      <c r="Z629" s="133"/>
      <c r="AA629" s="134"/>
      <c r="AB629" s="134"/>
      <c r="AC629" s="134"/>
      <c r="AD629" s="134"/>
      <c r="AE629" s="134"/>
      <c r="AF629" s="134"/>
      <c r="AG629" s="134"/>
      <c r="AH629" s="134"/>
      <c r="AI629" s="134"/>
    </row>
    <row r="630">
      <c r="B630" s="131"/>
      <c r="X630" s="132"/>
      <c r="Y630" s="133"/>
      <c r="Z630" s="133"/>
      <c r="AA630" s="134"/>
      <c r="AB630" s="134"/>
      <c r="AC630" s="134"/>
      <c r="AD630" s="134"/>
      <c r="AE630" s="134"/>
      <c r="AF630" s="134"/>
      <c r="AG630" s="134"/>
      <c r="AH630" s="134"/>
      <c r="AI630" s="134"/>
    </row>
    <row r="631">
      <c r="B631" s="131"/>
      <c r="X631" s="132"/>
      <c r="Y631" s="133"/>
      <c r="Z631" s="133"/>
      <c r="AA631" s="134"/>
      <c r="AB631" s="134"/>
      <c r="AC631" s="134"/>
      <c r="AD631" s="134"/>
      <c r="AE631" s="134"/>
      <c r="AF631" s="134"/>
      <c r="AG631" s="134"/>
      <c r="AH631" s="134"/>
      <c r="AI631" s="134"/>
    </row>
    <row r="632">
      <c r="B632" s="131"/>
      <c r="X632" s="132"/>
      <c r="Y632" s="133"/>
      <c r="Z632" s="133"/>
      <c r="AA632" s="134"/>
      <c r="AB632" s="134"/>
      <c r="AC632" s="134"/>
      <c r="AD632" s="134"/>
      <c r="AE632" s="134"/>
      <c r="AF632" s="134"/>
      <c r="AG632" s="134"/>
      <c r="AH632" s="134"/>
      <c r="AI632" s="134"/>
    </row>
    <row r="633">
      <c r="B633" s="131"/>
      <c r="X633" s="132"/>
      <c r="Y633" s="133"/>
      <c r="Z633" s="133"/>
      <c r="AA633" s="134"/>
      <c r="AB633" s="134"/>
      <c r="AC633" s="134"/>
      <c r="AD633" s="134"/>
      <c r="AE633" s="134"/>
      <c r="AF633" s="134"/>
      <c r="AG633" s="134"/>
      <c r="AH633" s="134"/>
      <c r="AI633" s="134"/>
    </row>
    <row r="634">
      <c r="B634" s="131"/>
      <c r="X634" s="132"/>
      <c r="Y634" s="133"/>
      <c r="Z634" s="133"/>
      <c r="AA634" s="134"/>
      <c r="AB634" s="134"/>
      <c r="AC634" s="134"/>
      <c r="AD634" s="134"/>
      <c r="AE634" s="134"/>
      <c r="AF634" s="134"/>
      <c r="AG634" s="134"/>
      <c r="AH634" s="134"/>
      <c r="AI634" s="134"/>
    </row>
    <row r="635">
      <c r="B635" s="131"/>
      <c r="X635" s="132"/>
      <c r="Y635" s="133"/>
      <c r="Z635" s="133"/>
      <c r="AA635" s="134"/>
      <c r="AB635" s="134"/>
      <c r="AC635" s="134"/>
      <c r="AD635" s="134"/>
      <c r="AE635" s="134"/>
      <c r="AF635" s="134"/>
      <c r="AG635" s="134"/>
      <c r="AH635" s="134"/>
      <c r="AI635" s="134"/>
    </row>
    <row r="636">
      <c r="B636" s="131"/>
      <c r="X636" s="132"/>
      <c r="Y636" s="133"/>
      <c r="Z636" s="133"/>
      <c r="AA636" s="134"/>
      <c r="AB636" s="134"/>
      <c r="AC636" s="134"/>
      <c r="AD636" s="134"/>
      <c r="AE636" s="134"/>
      <c r="AF636" s="134"/>
      <c r="AG636" s="134"/>
      <c r="AH636" s="134"/>
      <c r="AI636" s="134"/>
    </row>
    <row r="637">
      <c r="B637" s="131"/>
      <c r="X637" s="132"/>
      <c r="Y637" s="133"/>
      <c r="Z637" s="133"/>
      <c r="AA637" s="134"/>
      <c r="AB637" s="134"/>
      <c r="AC637" s="134"/>
      <c r="AD637" s="134"/>
      <c r="AE637" s="134"/>
      <c r="AF637" s="134"/>
      <c r="AG637" s="134"/>
      <c r="AH637" s="134"/>
      <c r="AI637" s="134"/>
    </row>
    <row r="638">
      <c r="B638" s="131"/>
      <c r="X638" s="132"/>
      <c r="Y638" s="133"/>
      <c r="Z638" s="133"/>
      <c r="AA638" s="134"/>
      <c r="AB638" s="134"/>
      <c r="AC638" s="134"/>
      <c r="AD638" s="134"/>
      <c r="AE638" s="134"/>
      <c r="AF638" s="134"/>
      <c r="AG638" s="134"/>
      <c r="AH638" s="134"/>
      <c r="AI638" s="134"/>
    </row>
    <row r="639">
      <c r="B639" s="131"/>
      <c r="X639" s="132"/>
      <c r="Y639" s="133"/>
      <c r="Z639" s="133"/>
      <c r="AA639" s="134"/>
      <c r="AB639" s="134"/>
      <c r="AC639" s="134"/>
      <c r="AD639" s="134"/>
      <c r="AE639" s="134"/>
      <c r="AF639" s="134"/>
      <c r="AG639" s="134"/>
      <c r="AH639" s="134"/>
      <c r="AI639" s="134"/>
    </row>
    <row r="640">
      <c r="B640" s="131"/>
      <c r="X640" s="132"/>
      <c r="Y640" s="133"/>
      <c r="Z640" s="133"/>
      <c r="AA640" s="134"/>
      <c r="AB640" s="134"/>
      <c r="AC640" s="134"/>
      <c r="AD640" s="134"/>
      <c r="AE640" s="134"/>
      <c r="AF640" s="134"/>
      <c r="AG640" s="134"/>
      <c r="AH640" s="134"/>
      <c r="AI640" s="134"/>
    </row>
    <row r="641">
      <c r="B641" s="131"/>
      <c r="X641" s="132"/>
      <c r="Y641" s="133"/>
      <c r="Z641" s="133"/>
      <c r="AA641" s="134"/>
      <c r="AB641" s="134"/>
      <c r="AC641" s="134"/>
      <c r="AD641" s="134"/>
      <c r="AE641" s="134"/>
      <c r="AF641" s="134"/>
      <c r="AG641" s="134"/>
      <c r="AH641" s="134"/>
      <c r="AI641" s="134"/>
    </row>
    <row r="642">
      <c r="B642" s="131"/>
      <c r="X642" s="132"/>
      <c r="Y642" s="133"/>
      <c r="Z642" s="133"/>
      <c r="AA642" s="134"/>
      <c r="AB642" s="134"/>
      <c r="AC642" s="134"/>
      <c r="AD642" s="134"/>
      <c r="AE642" s="134"/>
      <c r="AF642" s="134"/>
      <c r="AG642" s="134"/>
      <c r="AH642" s="134"/>
      <c r="AI642" s="134"/>
    </row>
    <row r="643">
      <c r="B643" s="131"/>
      <c r="X643" s="132"/>
      <c r="Y643" s="133"/>
      <c r="Z643" s="133"/>
      <c r="AA643" s="134"/>
      <c r="AB643" s="134"/>
      <c r="AC643" s="134"/>
      <c r="AD643" s="134"/>
      <c r="AE643" s="134"/>
      <c r="AF643" s="134"/>
      <c r="AG643" s="134"/>
      <c r="AH643" s="134"/>
      <c r="AI643" s="134"/>
    </row>
    <row r="644">
      <c r="B644" s="131"/>
      <c r="X644" s="132"/>
      <c r="Y644" s="133"/>
      <c r="Z644" s="133"/>
      <c r="AA644" s="134"/>
      <c r="AB644" s="134"/>
      <c r="AC644" s="134"/>
      <c r="AD644" s="134"/>
      <c r="AE644" s="134"/>
      <c r="AF644" s="134"/>
      <c r="AG644" s="134"/>
      <c r="AH644" s="134"/>
      <c r="AI644" s="134"/>
    </row>
    <row r="645">
      <c r="B645" s="131"/>
      <c r="X645" s="132"/>
      <c r="Y645" s="133"/>
      <c r="Z645" s="133"/>
      <c r="AA645" s="134"/>
      <c r="AB645" s="134"/>
      <c r="AC645" s="134"/>
      <c r="AD645" s="134"/>
      <c r="AE645" s="134"/>
      <c r="AF645" s="134"/>
      <c r="AG645" s="134"/>
      <c r="AH645" s="134"/>
      <c r="AI645" s="134"/>
    </row>
    <row r="646">
      <c r="B646" s="131"/>
      <c r="X646" s="132"/>
      <c r="Y646" s="133"/>
      <c r="Z646" s="133"/>
      <c r="AA646" s="134"/>
      <c r="AB646" s="134"/>
      <c r="AC646" s="134"/>
      <c r="AD646" s="134"/>
      <c r="AE646" s="134"/>
      <c r="AF646" s="134"/>
      <c r="AG646" s="134"/>
      <c r="AH646" s="134"/>
      <c r="AI646" s="134"/>
    </row>
    <row r="647">
      <c r="B647" s="131"/>
      <c r="X647" s="132"/>
      <c r="Y647" s="133"/>
      <c r="Z647" s="133"/>
      <c r="AA647" s="134"/>
      <c r="AB647" s="134"/>
      <c r="AC647" s="134"/>
      <c r="AD647" s="134"/>
      <c r="AE647" s="134"/>
      <c r="AF647" s="134"/>
      <c r="AG647" s="134"/>
      <c r="AH647" s="134"/>
      <c r="AI647" s="134"/>
    </row>
    <row r="648">
      <c r="B648" s="131"/>
      <c r="X648" s="132"/>
      <c r="Y648" s="133"/>
      <c r="Z648" s="133"/>
      <c r="AA648" s="134"/>
      <c r="AB648" s="134"/>
      <c r="AC648" s="134"/>
      <c r="AD648" s="134"/>
      <c r="AE648" s="134"/>
      <c r="AF648" s="134"/>
      <c r="AG648" s="134"/>
      <c r="AH648" s="134"/>
      <c r="AI648" s="134"/>
    </row>
    <row r="649">
      <c r="B649" s="131"/>
      <c r="X649" s="132"/>
      <c r="Y649" s="133"/>
      <c r="Z649" s="133"/>
      <c r="AA649" s="134"/>
      <c r="AB649" s="134"/>
      <c r="AC649" s="134"/>
      <c r="AD649" s="134"/>
      <c r="AE649" s="134"/>
      <c r="AF649" s="134"/>
      <c r="AG649" s="134"/>
      <c r="AH649" s="134"/>
      <c r="AI649" s="134"/>
    </row>
    <row r="650">
      <c r="B650" s="131"/>
      <c r="X650" s="132"/>
      <c r="Y650" s="133"/>
      <c r="Z650" s="133"/>
      <c r="AA650" s="134"/>
      <c r="AB650" s="134"/>
      <c r="AC650" s="134"/>
      <c r="AD650" s="134"/>
      <c r="AE650" s="134"/>
      <c r="AF650" s="134"/>
      <c r="AG650" s="134"/>
      <c r="AH650" s="134"/>
      <c r="AI650" s="134"/>
    </row>
    <row r="651">
      <c r="B651" s="131"/>
      <c r="X651" s="132"/>
      <c r="Y651" s="133"/>
      <c r="Z651" s="133"/>
      <c r="AA651" s="134"/>
      <c r="AB651" s="134"/>
      <c r="AC651" s="134"/>
      <c r="AD651" s="134"/>
      <c r="AE651" s="134"/>
      <c r="AF651" s="134"/>
      <c r="AG651" s="134"/>
      <c r="AH651" s="134"/>
      <c r="AI651" s="134"/>
    </row>
    <row r="652">
      <c r="B652" s="131"/>
      <c r="X652" s="132"/>
      <c r="Y652" s="133"/>
      <c r="Z652" s="133"/>
      <c r="AA652" s="134"/>
      <c r="AB652" s="134"/>
      <c r="AC652" s="134"/>
      <c r="AD652" s="134"/>
      <c r="AE652" s="134"/>
      <c r="AF652" s="134"/>
      <c r="AG652" s="134"/>
      <c r="AH652" s="134"/>
      <c r="AI652" s="134"/>
    </row>
    <row r="653">
      <c r="B653" s="131"/>
      <c r="X653" s="132"/>
      <c r="Y653" s="133"/>
      <c r="Z653" s="133"/>
      <c r="AA653" s="134"/>
      <c r="AB653" s="134"/>
      <c r="AC653" s="134"/>
      <c r="AD653" s="134"/>
      <c r="AE653" s="134"/>
      <c r="AF653" s="134"/>
      <c r="AG653" s="134"/>
      <c r="AH653" s="134"/>
      <c r="AI653" s="134"/>
    </row>
    <row r="654">
      <c r="B654" s="131"/>
      <c r="X654" s="132"/>
      <c r="Y654" s="133"/>
      <c r="Z654" s="133"/>
      <c r="AA654" s="134"/>
      <c r="AB654" s="134"/>
      <c r="AC654" s="134"/>
      <c r="AD654" s="134"/>
      <c r="AE654" s="134"/>
      <c r="AF654" s="134"/>
      <c r="AG654" s="134"/>
      <c r="AH654" s="134"/>
      <c r="AI654" s="134"/>
    </row>
    <row r="655">
      <c r="B655" s="131"/>
      <c r="X655" s="132"/>
      <c r="Y655" s="133"/>
      <c r="Z655" s="133"/>
      <c r="AA655" s="134"/>
      <c r="AB655" s="134"/>
      <c r="AC655" s="134"/>
      <c r="AD655" s="134"/>
      <c r="AE655" s="134"/>
      <c r="AF655" s="134"/>
      <c r="AG655" s="134"/>
      <c r="AH655" s="134"/>
      <c r="AI655" s="134"/>
    </row>
    <row r="656">
      <c r="B656" s="131"/>
      <c r="X656" s="132"/>
      <c r="Y656" s="133"/>
      <c r="Z656" s="133"/>
      <c r="AA656" s="134"/>
      <c r="AB656" s="134"/>
      <c r="AC656" s="134"/>
      <c r="AD656" s="134"/>
      <c r="AE656" s="134"/>
      <c r="AF656" s="134"/>
      <c r="AG656" s="134"/>
      <c r="AH656" s="134"/>
      <c r="AI656" s="134"/>
    </row>
    <row r="657">
      <c r="B657" s="131"/>
      <c r="X657" s="132"/>
      <c r="Y657" s="133"/>
      <c r="Z657" s="133"/>
      <c r="AA657" s="134"/>
      <c r="AB657" s="134"/>
      <c r="AC657" s="134"/>
      <c r="AD657" s="134"/>
      <c r="AE657" s="134"/>
      <c r="AF657" s="134"/>
      <c r="AG657" s="134"/>
      <c r="AH657" s="134"/>
      <c r="AI657" s="134"/>
    </row>
    <row r="658">
      <c r="B658" s="131"/>
      <c r="X658" s="132"/>
      <c r="Y658" s="133"/>
      <c r="Z658" s="133"/>
      <c r="AA658" s="134"/>
      <c r="AB658" s="134"/>
      <c r="AC658" s="134"/>
      <c r="AD658" s="134"/>
      <c r="AE658" s="134"/>
      <c r="AF658" s="134"/>
      <c r="AG658" s="134"/>
      <c r="AH658" s="134"/>
      <c r="AI658" s="134"/>
    </row>
    <row r="659">
      <c r="B659" s="131"/>
      <c r="X659" s="132"/>
      <c r="Y659" s="133"/>
      <c r="Z659" s="133"/>
      <c r="AA659" s="134"/>
      <c r="AB659" s="134"/>
      <c r="AC659" s="134"/>
      <c r="AD659" s="134"/>
      <c r="AE659" s="134"/>
      <c r="AF659" s="134"/>
      <c r="AG659" s="134"/>
      <c r="AH659" s="134"/>
      <c r="AI659" s="134"/>
    </row>
    <row r="660">
      <c r="B660" s="131"/>
      <c r="X660" s="132"/>
      <c r="Y660" s="133"/>
      <c r="Z660" s="133"/>
      <c r="AA660" s="134"/>
      <c r="AB660" s="134"/>
      <c r="AC660" s="134"/>
      <c r="AD660" s="134"/>
      <c r="AE660" s="134"/>
      <c r="AF660" s="134"/>
      <c r="AG660" s="134"/>
      <c r="AH660" s="134"/>
      <c r="AI660" s="134"/>
    </row>
    <row r="661">
      <c r="B661" s="131"/>
      <c r="X661" s="132"/>
      <c r="Y661" s="133"/>
      <c r="Z661" s="133"/>
      <c r="AA661" s="134"/>
      <c r="AB661" s="134"/>
      <c r="AC661" s="134"/>
      <c r="AD661" s="134"/>
      <c r="AE661" s="134"/>
      <c r="AF661" s="134"/>
      <c r="AG661" s="134"/>
      <c r="AH661" s="134"/>
      <c r="AI661" s="134"/>
    </row>
    <row r="662">
      <c r="B662" s="131"/>
      <c r="X662" s="132"/>
      <c r="Y662" s="133"/>
      <c r="Z662" s="133"/>
      <c r="AA662" s="134"/>
      <c r="AB662" s="134"/>
      <c r="AC662" s="134"/>
      <c r="AD662" s="134"/>
      <c r="AE662" s="134"/>
      <c r="AF662" s="134"/>
      <c r="AG662" s="134"/>
      <c r="AH662" s="134"/>
      <c r="AI662" s="134"/>
    </row>
    <row r="663">
      <c r="B663" s="131"/>
      <c r="X663" s="132"/>
      <c r="Y663" s="133"/>
      <c r="Z663" s="133"/>
      <c r="AA663" s="134"/>
      <c r="AB663" s="134"/>
      <c r="AC663" s="134"/>
      <c r="AD663" s="134"/>
      <c r="AE663" s="134"/>
      <c r="AF663" s="134"/>
      <c r="AG663" s="134"/>
      <c r="AH663" s="134"/>
      <c r="AI663" s="134"/>
    </row>
    <row r="664">
      <c r="B664" s="131"/>
      <c r="X664" s="132"/>
      <c r="Y664" s="133"/>
      <c r="Z664" s="133"/>
      <c r="AA664" s="134"/>
      <c r="AB664" s="134"/>
      <c r="AC664" s="134"/>
      <c r="AD664" s="134"/>
      <c r="AE664" s="134"/>
      <c r="AF664" s="134"/>
      <c r="AG664" s="134"/>
      <c r="AH664" s="134"/>
      <c r="AI664" s="134"/>
    </row>
    <row r="665">
      <c r="B665" s="131"/>
      <c r="X665" s="132"/>
      <c r="Y665" s="133"/>
      <c r="Z665" s="133"/>
      <c r="AA665" s="134"/>
      <c r="AB665" s="134"/>
      <c r="AC665" s="134"/>
      <c r="AD665" s="134"/>
      <c r="AE665" s="134"/>
      <c r="AF665" s="134"/>
      <c r="AG665" s="134"/>
      <c r="AH665" s="134"/>
      <c r="AI665" s="134"/>
    </row>
    <row r="666">
      <c r="B666" s="131"/>
      <c r="X666" s="132"/>
      <c r="Y666" s="133"/>
      <c r="Z666" s="133"/>
      <c r="AA666" s="134"/>
      <c r="AB666" s="134"/>
      <c r="AC666" s="134"/>
      <c r="AD666" s="134"/>
      <c r="AE666" s="134"/>
      <c r="AF666" s="134"/>
      <c r="AG666" s="134"/>
      <c r="AH666" s="134"/>
      <c r="AI666" s="134"/>
    </row>
    <row r="667">
      <c r="B667" s="131"/>
      <c r="X667" s="132"/>
      <c r="Y667" s="133"/>
      <c r="Z667" s="133"/>
      <c r="AA667" s="134"/>
      <c r="AB667" s="134"/>
      <c r="AC667" s="134"/>
      <c r="AD667" s="134"/>
      <c r="AE667" s="134"/>
      <c r="AF667" s="134"/>
      <c r="AG667" s="134"/>
      <c r="AH667" s="134"/>
      <c r="AI667" s="134"/>
    </row>
    <row r="668">
      <c r="B668" s="131"/>
      <c r="X668" s="132"/>
      <c r="Y668" s="133"/>
      <c r="Z668" s="133"/>
      <c r="AA668" s="134"/>
      <c r="AB668" s="134"/>
      <c r="AC668" s="134"/>
      <c r="AD668" s="134"/>
      <c r="AE668" s="134"/>
      <c r="AF668" s="134"/>
      <c r="AG668" s="134"/>
      <c r="AH668" s="134"/>
      <c r="AI668" s="134"/>
    </row>
    <row r="669">
      <c r="B669" s="131"/>
      <c r="X669" s="132"/>
      <c r="Y669" s="133"/>
      <c r="Z669" s="133"/>
      <c r="AA669" s="134"/>
      <c r="AB669" s="134"/>
      <c r="AC669" s="134"/>
      <c r="AD669" s="134"/>
      <c r="AE669" s="134"/>
      <c r="AF669" s="134"/>
      <c r="AG669" s="134"/>
      <c r="AH669" s="134"/>
      <c r="AI669" s="134"/>
    </row>
    <row r="670">
      <c r="B670" s="131"/>
      <c r="X670" s="132"/>
      <c r="Y670" s="133"/>
      <c r="Z670" s="133"/>
      <c r="AA670" s="134"/>
      <c r="AB670" s="134"/>
      <c r="AC670" s="134"/>
      <c r="AD670" s="134"/>
      <c r="AE670" s="134"/>
      <c r="AF670" s="134"/>
      <c r="AG670" s="134"/>
      <c r="AH670" s="134"/>
      <c r="AI670" s="134"/>
    </row>
    <row r="671">
      <c r="B671" s="131"/>
      <c r="X671" s="132"/>
      <c r="Y671" s="133"/>
      <c r="Z671" s="133"/>
      <c r="AA671" s="134"/>
      <c r="AB671" s="134"/>
      <c r="AC671" s="134"/>
      <c r="AD671" s="134"/>
      <c r="AE671" s="134"/>
      <c r="AF671" s="134"/>
      <c r="AG671" s="134"/>
      <c r="AH671" s="134"/>
      <c r="AI671" s="134"/>
    </row>
    <row r="672">
      <c r="B672" s="131"/>
      <c r="X672" s="132"/>
      <c r="Y672" s="133"/>
      <c r="Z672" s="133"/>
      <c r="AA672" s="134"/>
      <c r="AB672" s="134"/>
      <c r="AC672" s="134"/>
      <c r="AD672" s="134"/>
      <c r="AE672" s="134"/>
      <c r="AF672" s="134"/>
      <c r="AG672" s="134"/>
      <c r="AH672" s="134"/>
      <c r="AI672" s="134"/>
    </row>
    <row r="673">
      <c r="B673" s="131"/>
      <c r="X673" s="132"/>
      <c r="Y673" s="133"/>
      <c r="Z673" s="133"/>
      <c r="AA673" s="134"/>
      <c r="AB673" s="134"/>
      <c r="AC673" s="134"/>
      <c r="AD673" s="134"/>
      <c r="AE673" s="134"/>
      <c r="AF673" s="134"/>
      <c r="AG673" s="134"/>
      <c r="AH673" s="134"/>
      <c r="AI673" s="134"/>
    </row>
    <row r="674">
      <c r="B674" s="131"/>
      <c r="X674" s="132"/>
      <c r="Y674" s="133"/>
      <c r="Z674" s="133"/>
      <c r="AA674" s="134"/>
      <c r="AB674" s="134"/>
      <c r="AC674" s="134"/>
      <c r="AD674" s="134"/>
      <c r="AE674" s="134"/>
      <c r="AF674" s="134"/>
      <c r="AG674" s="134"/>
      <c r="AH674" s="134"/>
      <c r="AI674" s="134"/>
    </row>
    <row r="675">
      <c r="B675" s="131"/>
      <c r="X675" s="132"/>
      <c r="Y675" s="133"/>
      <c r="Z675" s="133"/>
      <c r="AA675" s="134"/>
      <c r="AB675" s="134"/>
      <c r="AC675" s="134"/>
      <c r="AD675" s="134"/>
      <c r="AE675" s="134"/>
      <c r="AF675" s="134"/>
      <c r="AG675" s="134"/>
      <c r="AH675" s="134"/>
      <c r="AI675" s="134"/>
    </row>
    <row r="676">
      <c r="B676" s="131"/>
      <c r="X676" s="132"/>
      <c r="Y676" s="133"/>
      <c r="Z676" s="133"/>
      <c r="AA676" s="134"/>
      <c r="AB676" s="134"/>
      <c r="AC676" s="134"/>
      <c r="AD676" s="134"/>
      <c r="AE676" s="134"/>
      <c r="AF676" s="134"/>
      <c r="AG676" s="134"/>
      <c r="AH676" s="134"/>
      <c r="AI676" s="134"/>
    </row>
    <row r="677">
      <c r="B677" s="131"/>
      <c r="X677" s="132"/>
      <c r="Y677" s="133"/>
      <c r="Z677" s="133"/>
      <c r="AA677" s="134"/>
      <c r="AB677" s="134"/>
      <c r="AC677" s="134"/>
      <c r="AD677" s="134"/>
      <c r="AE677" s="134"/>
      <c r="AF677" s="134"/>
      <c r="AG677" s="134"/>
      <c r="AH677" s="134"/>
      <c r="AI677" s="134"/>
    </row>
    <row r="678">
      <c r="B678" s="131"/>
      <c r="X678" s="132"/>
      <c r="Y678" s="133"/>
      <c r="Z678" s="133"/>
      <c r="AA678" s="134"/>
      <c r="AB678" s="134"/>
      <c r="AC678" s="134"/>
      <c r="AD678" s="134"/>
      <c r="AE678" s="134"/>
      <c r="AF678" s="134"/>
      <c r="AG678" s="134"/>
      <c r="AH678" s="134"/>
      <c r="AI678" s="134"/>
    </row>
    <row r="679">
      <c r="B679" s="131"/>
      <c r="X679" s="132"/>
      <c r="Y679" s="133"/>
      <c r="Z679" s="133"/>
      <c r="AA679" s="134"/>
      <c r="AB679" s="134"/>
      <c r="AC679" s="134"/>
      <c r="AD679" s="134"/>
      <c r="AE679" s="134"/>
      <c r="AF679" s="134"/>
      <c r="AG679" s="134"/>
      <c r="AH679" s="134"/>
      <c r="AI679" s="134"/>
    </row>
    <row r="680">
      <c r="B680" s="131"/>
      <c r="X680" s="132"/>
      <c r="Y680" s="133"/>
      <c r="Z680" s="133"/>
      <c r="AA680" s="134"/>
      <c r="AB680" s="134"/>
      <c r="AC680" s="134"/>
      <c r="AD680" s="134"/>
      <c r="AE680" s="134"/>
      <c r="AF680" s="134"/>
      <c r="AG680" s="134"/>
      <c r="AH680" s="134"/>
      <c r="AI680" s="134"/>
    </row>
    <row r="681">
      <c r="B681" s="131"/>
      <c r="X681" s="132"/>
      <c r="Y681" s="133"/>
      <c r="Z681" s="133"/>
      <c r="AA681" s="134"/>
      <c r="AB681" s="134"/>
      <c r="AC681" s="134"/>
      <c r="AD681" s="134"/>
      <c r="AE681" s="134"/>
      <c r="AF681" s="134"/>
      <c r="AG681" s="134"/>
      <c r="AH681" s="134"/>
      <c r="AI681" s="134"/>
    </row>
    <row r="682">
      <c r="B682" s="131"/>
      <c r="X682" s="132"/>
      <c r="Y682" s="133"/>
      <c r="Z682" s="133"/>
      <c r="AA682" s="134"/>
      <c r="AB682" s="134"/>
      <c r="AC682" s="134"/>
      <c r="AD682" s="134"/>
      <c r="AE682" s="134"/>
      <c r="AF682" s="134"/>
      <c r="AG682" s="134"/>
      <c r="AH682" s="134"/>
      <c r="AI682" s="134"/>
    </row>
    <row r="683">
      <c r="B683" s="131"/>
      <c r="X683" s="132"/>
      <c r="Y683" s="133"/>
      <c r="Z683" s="133"/>
      <c r="AA683" s="134"/>
      <c r="AB683" s="134"/>
      <c r="AC683" s="134"/>
      <c r="AD683" s="134"/>
      <c r="AE683" s="134"/>
      <c r="AF683" s="134"/>
      <c r="AG683" s="134"/>
      <c r="AH683" s="134"/>
      <c r="AI683" s="134"/>
    </row>
    <row r="684">
      <c r="B684" s="131"/>
      <c r="X684" s="132"/>
      <c r="Y684" s="133"/>
      <c r="Z684" s="133"/>
      <c r="AA684" s="134"/>
      <c r="AB684" s="134"/>
      <c r="AC684" s="134"/>
      <c r="AD684" s="134"/>
      <c r="AE684" s="134"/>
      <c r="AF684" s="134"/>
      <c r="AG684" s="134"/>
      <c r="AH684" s="134"/>
      <c r="AI684" s="134"/>
    </row>
    <row r="685">
      <c r="B685" s="131"/>
      <c r="X685" s="132"/>
      <c r="Y685" s="133"/>
      <c r="Z685" s="133"/>
      <c r="AA685" s="134"/>
      <c r="AB685" s="134"/>
      <c r="AC685" s="134"/>
      <c r="AD685" s="134"/>
      <c r="AE685" s="134"/>
      <c r="AF685" s="134"/>
      <c r="AG685" s="134"/>
      <c r="AH685" s="134"/>
      <c r="AI685" s="134"/>
    </row>
    <row r="686">
      <c r="B686" s="131"/>
      <c r="X686" s="132"/>
      <c r="Y686" s="133"/>
      <c r="Z686" s="133"/>
      <c r="AA686" s="134"/>
      <c r="AB686" s="134"/>
      <c r="AC686" s="134"/>
      <c r="AD686" s="134"/>
      <c r="AE686" s="134"/>
      <c r="AF686" s="134"/>
      <c r="AG686" s="134"/>
      <c r="AH686" s="134"/>
      <c r="AI686" s="134"/>
    </row>
    <row r="687">
      <c r="B687" s="131"/>
      <c r="X687" s="132"/>
      <c r="Y687" s="133"/>
      <c r="Z687" s="133"/>
      <c r="AA687" s="134"/>
      <c r="AB687" s="134"/>
      <c r="AC687" s="134"/>
      <c r="AD687" s="134"/>
      <c r="AE687" s="134"/>
      <c r="AF687" s="134"/>
      <c r="AG687" s="134"/>
      <c r="AH687" s="134"/>
      <c r="AI687" s="134"/>
    </row>
    <row r="688">
      <c r="B688" s="131"/>
      <c r="X688" s="132"/>
      <c r="Y688" s="133"/>
      <c r="Z688" s="133"/>
      <c r="AA688" s="134"/>
      <c r="AB688" s="134"/>
      <c r="AC688" s="134"/>
      <c r="AD688" s="134"/>
      <c r="AE688" s="134"/>
      <c r="AF688" s="134"/>
      <c r="AG688" s="134"/>
      <c r="AH688" s="134"/>
      <c r="AI688" s="134"/>
    </row>
    <row r="689">
      <c r="B689" s="131"/>
      <c r="X689" s="132"/>
      <c r="Y689" s="133"/>
      <c r="Z689" s="133"/>
      <c r="AA689" s="134"/>
      <c r="AB689" s="134"/>
      <c r="AC689" s="134"/>
      <c r="AD689" s="134"/>
      <c r="AE689" s="134"/>
      <c r="AF689" s="134"/>
      <c r="AG689" s="134"/>
      <c r="AH689" s="134"/>
      <c r="AI689" s="134"/>
    </row>
    <row r="690">
      <c r="B690" s="131"/>
      <c r="X690" s="132"/>
      <c r="Y690" s="133"/>
      <c r="Z690" s="133"/>
      <c r="AA690" s="134"/>
      <c r="AB690" s="134"/>
      <c r="AC690" s="134"/>
      <c r="AD690" s="134"/>
      <c r="AE690" s="134"/>
      <c r="AF690" s="134"/>
      <c r="AG690" s="134"/>
      <c r="AH690" s="134"/>
      <c r="AI690" s="134"/>
    </row>
    <row r="691">
      <c r="B691" s="131"/>
      <c r="X691" s="132"/>
      <c r="Y691" s="133"/>
      <c r="Z691" s="133"/>
      <c r="AA691" s="134"/>
      <c r="AB691" s="134"/>
      <c r="AC691" s="134"/>
      <c r="AD691" s="134"/>
      <c r="AE691" s="134"/>
      <c r="AF691" s="134"/>
      <c r="AG691" s="134"/>
      <c r="AH691" s="134"/>
      <c r="AI691" s="134"/>
    </row>
    <row r="692">
      <c r="B692" s="131"/>
      <c r="X692" s="132"/>
      <c r="Y692" s="133"/>
      <c r="Z692" s="133"/>
      <c r="AA692" s="134"/>
      <c r="AB692" s="134"/>
      <c r="AC692" s="134"/>
      <c r="AD692" s="134"/>
      <c r="AE692" s="134"/>
      <c r="AF692" s="134"/>
      <c r="AG692" s="134"/>
      <c r="AH692" s="134"/>
      <c r="AI692" s="134"/>
    </row>
    <row r="693">
      <c r="B693" s="131"/>
      <c r="X693" s="132"/>
      <c r="Y693" s="133"/>
      <c r="Z693" s="133"/>
      <c r="AA693" s="134"/>
      <c r="AB693" s="134"/>
      <c r="AC693" s="134"/>
      <c r="AD693" s="134"/>
      <c r="AE693" s="134"/>
      <c r="AF693" s="134"/>
      <c r="AG693" s="134"/>
      <c r="AH693" s="134"/>
      <c r="AI693" s="134"/>
    </row>
    <row r="694">
      <c r="B694" s="131"/>
      <c r="X694" s="132"/>
      <c r="Y694" s="133"/>
      <c r="Z694" s="133"/>
      <c r="AA694" s="134"/>
      <c r="AB694" s="134"/>
      <c r="AC694" s="134"/>
      <c r="AD694" s="134"/>
      <c r="AE694" s="134"/>
      <c r="AF694" s="134"/>
      <c r="AG694" s="134"/>
      <c r="AH694" s="134"/>
      <c r="AI694" s="134"/>
    </row>
    <row r="695">
      <c r="B695" s="131"/>
      <c r="X695" s="132"/>
      <c r="Y695" s="133"/>
      <c r="Z695" s="133"/>
      <c r="AA695" s="134"/>
      <c r="AB695" s="134"/>
      <c r="AC695" s="134"/>
      <c r="AD695" s="134"/>
      <c r="AE695" s="134"/>
      <c r="AF695" s="134"/>
      <c r="AG695" s="134"/>
      <c r="AH695" s="134"/>
      <c r="AI695" s="134"/>
    </row>
    <row r="696">
      <c r="B696" s="131"/>
      <c r="X696" s="132"/>
      <c r="Y696" s="133"/>
      <c r="Z696" s="133"/>
      <c r="AA696" s="134"/>
      <c r="AB696" s="134"/>
      <c r="AC696" s="134"/>
      <c r="AD696" s="134"/>
      <c r="AE696" s="134"/>
      <c r="AF696" s="134"/>
      <c r="AG696" s="134"/>
      <c r="AH696" s="134"/>
      <c r="AI696" s="134"/>
    </row>
    <row r="697">
      <c r="B697" s="131"/>
      <c r="X697" s="132"/>
      <c r="Y697" s="133"/>
      <c r="Z697" s="133"/>
      <c r="AA697" s="134"/>
      <c r="AB697" s="134"/>
      <c r="AC697" s="134"/>
      <c r="AD697" s="134"/>
      <c r="AE697" s="134"/>
      <c r="AF697" s="134"/>
      <c r="AG697" s="134"/>
      <c r="AH697" s="134"/>
      <c r="AI697" s="134"/>
    </row>
    <row r="698">
      <c r="B698" s="131"/>
      <c r="X698" s="132"/>
      <c r="Y698" s="133"/>
      <c r="Z698" s="133"/>
      <c r="AA698" s="134"/>
      <c r="AB698" s="134"/>
      <c r="AC698" s="134"/>
      <c r="AD698" s="134"/>
      <c r="AE698" s="134"/>
      <c r="AF698" s="134"/>
      <c r="AG698" s="134"/>
      <c r="AH698" s="134"/>
      <c r="AI698" s="134"/>
    </row>
    <row r="699">
      <c r="B699" s="131"/>
      <c r="X699" s="132"/>
      <c r="Y699" s="133"/>
      <c r="Z699" s="133"/>
      <c r="AA699" s="134"/>
      <c r="AB699" s="134"/>
      <c r="AC699" s="134"/>
      <c r="AD699" s="134"/>
      <c r="AE699" s="134"/>
      <c r="AF699" s="134"/>
      <c r="AG699" s="134"/>
      <c r="AH699" s="134"/>
      <c r="AI699" s="134"/>
    </row>
    <row r="700">
      <c r="B700" s="131"/>
      <c r="X700" s="132"/>
      <c r="Y700" s="133"/>
      <c r="Z700" s="133"/>
      <c r="AA700" s="134"/>
      <c r="AB700" s="134"/>
      <c r="AC700" s="134"/>
      <c r="AD700" s="134"/>
      <c r="AE700" s="134"/>
      <c r="AF700" s="134"/>
      <c r="AG700" s="134"/>
      <c r="AH700" s="134"/>
      <c r="AI700" s="134"/>
    </row>
    <row r="701">
      <c r="B701" s="131"/>
      <c r="X701" s="132"/>
      <c r="Y701" s="133"/>
      <c r="Z701" s="133"/>
      <c r="AA701" s="134"/>
      <c r="AB701" s="134"/>
      <c r="AC701" s="134"/>
      <c r="AD701" s="134"/>
      <c r="AE701" s="134"/>
      <c r="AF701" s="134"/>
      <c r="AG701" s="134"/>
      <c r="AH701" s="134"/>
      <c r="AI701" s="134"/>
    </row>
    <row r="702">
      <c r="B702" s="131"/>
      <c r="X702" s="132"/>
      <c r="Y702" s="133"/>
      <c r="Z702" s="133"/>
      <c r="AA702" s="134"/>
      <c r="AB702" s="134"/>
      <c r="AC702" s="134"/>
      <c r="AD702" s="134"/>
      <c r="AE702" s="134"/>
      <c r="AF702" s="134"/>
      <c r="AG702" s="134"/>
      <c r="AH702" s="134"/>
      <c r="AI702" s="134"/>
    </row>
    <row r="703">
      <c r="B703" s="131"/>
      <c r="X703" s="132"/>
      <c r="Y703" s="133"/>
      <c r="Z703" s="133"/>
      <c r="AA703" s="134"/>
      <c r="AB703" s="134"/>
      <c r="AC703" s="134"/>
      <c r="AD703" s="134"/>
      <c r="AE703" s="134"/>
      <c r="AF703" s="134"/>
      <c r="AG703" s="134"/>
      <c r="AH703" s="134"/>
      <c r="AI703" s="134"/>
    </row>
    <row r="704">
      <c r="B704" s="131"/>
      <c r="X704" s="132"/>
      <c r="Y704" s="133"/>
      <c r="Z704" s="133"/>
      <c r="AA704" s="134"/>
      <c r="AB704" s="134"/>
      <c r="AC704" s="134"/>
      <c r="AD704" s="134"/>
      <c r="AE704" s="134"/>
      <c r="AF704" s="134"/>
      <c r="AG704" s="134"/>
      <c r="AH704" s="134"/>
      <c r="AI704" s="134"/>
    </row>
    <row r="705">
      <c r="B705" s="131"/>
      <c r="X705" s="132"/>
      <c r="Y705" s="133"/>
      <c r="Z705" s="133"/>
      <c r="AA705" s="134"/>
      <c r="AB705" s="134"/>
      <c r="AC705" s="134"/>
      <c r="AD705" s="134"/>
      <c r="AE705" s="134"/>
      <c r="AF705" s="134"/>
      <c r="AG705" s="134"/>
      <c r="AH705" s="134"/>
      <c r="AI705" s="134"/>
    </row>
    <row r="706">
      <c r="B706" s="131"/>
      <c r="X706" s="132"/>
      <c r="Y706" s="133"/>
      <c r="Z706" s="133"/>
      <c r="AA706" s="134"/>
      <c r="AB706" s="134"/>
      <c r="AC706" s="134"/>
      <c r="AD706" s="134"/>
      <c r="AE706" s="134"/>
      <c r="AF706" s="134"/>
      <c r="AG706" s="134"/>
      <c r="AH706" s="134"/>
      <c r="AI706" s="134"/>
    </row>
    <row r="707">
      <c r="B707" s="131"/>
      <c r="X707" s="132"/>
      <c r="Y707" s="133"/>
      <c r="Z707" s="133"/>
      <c r="AA707" s="134"/>
      <c r="AB707" s="134"/>
      <c r="AC707" s="134"/>
      <c r="AD707" s="134"/>
      <c r="AE707" s="134"/>
      <c r="AF707" s="134"/>
      <c r="AG707" s="134"/>
      <c r="AH707" s="134"/>
      <c r="AI707" s="134"/>
    </row>
    <row r="708">
      <c r="B708" s="131"/>
      <c r="X708" s="132"/>
      <c r="Y708" s="133"/>
      <c r="Z708" s="133"/>
      <c r="AA708" s="134"/>
      <c r="AB708" s="134"/>
      <c r="AC708" s="134"/>
      <c r="AD708" s="134"/>
      <c r="AE708" s="134"/>
      <c r="AF708" s="134"/>
      <c r="AG708" s="134"/>
      <c r="AH708" s="134"/>
      <c r="AI708" s="134"/>
    </row>
    <row r="709">
      <c r="B709" s="131"/>
      <c r="X709" s="132"/>
      <c r="Y709" s="133"/>
      <c r="Z709" s="133"/>
      <c r="AA709" s="134"/>
      <c r="AB709" s="134"/>
      <c r="AC709" s="134"/>
      <c r="AD709" s="134"/>
      <c r="AE709" s="134"/>
      <c r="AF709" s="134"/>
      <c r="AG709" s="134"/>
      <c r="AH709" s="134"/>
      <c r="AI709" s="134"/>
    </row>
    <row r="710">
      <c r="B710" s="131"/>
      <c r="X710" s="132"/>
      <c r="Y710" s="133"/>
      <c r="Z710" s="133"/>
      <c r="AA710" s="134"/>
      <c r="AB710" s="134"/>
      <c r="AC710" s="134"/>
      <c r="AD710" s="134"/>
      <c r="AE710" s="134"/>
      <c r="AF710" s="134"/>
      <c r="AG710" s="134"/>
      <c r="AH710" s="134"/>
      <c r="AI710" s="134"/>
    </row>
    <row r="711">
      <c r="B711" s="131"/>
      <c r="X711" s="132"/>
      <c r="Y711" s="133"/>
      <c r="Z711" s="133"/>
      <c r="AA711" s="134"/>
      <c r="AB711" s="134"/>
      <c r="AC711" s="134"/>
      <c r="AD711" s="134"/>
      <c r="AE711" s="134"/>
      <c r="AF711" s="134"/>
      <c r="AG711" s="134"/>
      <c r="AH711" s="134"/>
      <c r="AI711" s="134"/>
    </row>
    <row r="712">
      <c r="B712" s="131"/>
      <c r="X712" s="132"/>
      <c r="Y712" s="133"/>
      <c r="Z712" s="133"/>
      <c r="AA712" s="134"/>
      <c r="AB712" s="134"/>
      <c r="AC712" s="134"/>
      <c r="AD712" s="134"/>
      <c r="AE712" s="134"/>
      <c r="AF712" s="134"/>
      <c r="AG712" s="134"/>
      <c r="AH712" s="134"/>
      <c r="AI712" s="134"/>
    </row>
    <row r="713">
      <c r="B713" s="131"/>
      <c r="X713" s="132"/>
      <c r="Y713" s="133"/>
      <c r="Z713" s="133"/>
      <c r="AA713" s="134"/>
      <c r="AB713" s="134"/>
      <c r="AC713" s="134"/>
      <c r="AD713" s="134"/>
      <c r="AE713" s="134"/>
      <c r="AF713" s="134"/>
      <c r="AG713" s="134"/>
      <c r="AH713" s="134"/>
      <c r="AI713" s="134"/>
    </row>
    <row r="714">
      <c r="B714" s="131"/>
      <c r="X714" s="132"/>
      <c r="Y714" s="133"/>
      <c r="Z714" s="133"/>
      <c r="AA714" s="134"/>
      <c r="AB714" s="134"/>
      <c r="AC714" s="134"/>
      <c r="AD714" s="134"/>
      <c r="AE714" s="134"/>
      <c r="AF714" s="134"/>
      <c r="AG714" s="134"/>
      <c r="AH714" s="134"/>
      <c r="AI714" s="134"/>
    </row>
    <row r="715">
      <c r="B715" s="131"/>
      <c r="X715" s="132"/>
      <c r="Y715" s="133"/>
      <c r="Z715" s="133"/>
      <c r="AA715" s="134"/>
      <c r="AB715" s="134"/>
      <c r="AC715" s="134"/>
      <c r="AD715" s="134"/>
      <c r="AE715" s="134"/>
      <c r="AF715" s="134"/>
      <c r="AG715" s="134"/>
      <c r="AH715" s="134"/>
      <c r="AI715" s="134"/>
    </row>
    <row r="716">
      <c r="B716" s="131"/>
      <c r="X716" s="132"/>
      <c r="Y716" s="133"/>
      <c r="Z716" s="133"/>
      <c r="AA716" s="134"/>
      <c r="AB716" s="134"/>
      <c r="AC716" s="134"/>
      <c r="AD716" s="134"/>
      <c r="AE716" s="134"/>
      <c r="AF716" s="134"/>
      <c r="AG716" s="134"/>
      <c r="AH716" s="134"/>
      <c r="AI716" s="134"/>
    </row>
    <row r="717">
      <c r="B717" s="131"/>
      <c r="X717" s="132"/>
      <c r="Y717" s="133"/>
      <c r="Z717" s="133"/>
      <c r="AA717" s="134"/>
      <c r="AB717" s="134"/>
      <c r="AC717" s="134"/>
      <c r="AD717" s="134"/>
      <c r="AE717" s="134"/>
      <c r="AF717" s="134"/>
      <c r="AG717" s="134"/>
      <c r="AH717" s="134"/>
      <c r="AI717" s="134"/>
    </row>
    <row r="718">
      <c r="B718" s="131"/>
      <c r="X718" s="132"/>
      <c r="Y718" s="133"/>
      <c r="Z718" s="133"/>
      <c r="AA718" s="134"/>
      <c r="AB718" s="134"/>
      <c r="AC718" s="134"/>
      <c r="AD718" s="134"/>
      <c r="AE718" s="134"/>
      <c r="AF718" s="134"/>
      <c r="AG718" s="134"/>
      <c r="AH718" s="134"/>
      <c r="AI718" s="134"/>
    </row>
    <row r="719">
      <c r="B719" s="131"/>
      <c r="X719" s="132"/>
      <c r="Y719" s="133"/>
      <c r="Z719" s="133"/>
      <c r="AA719" s="134"/>
      <c r="AB719" s="134"/>
      <c r="AC719" s="134"/>
      <c r="AD719" s="134"/>
      <c r="AE719" s="134"/>
      <c r="AF719" s="134"/>
      <c r="AG719" s="134"/>
      <c r="AH719" s="134"/>
      <c r="AI719" s="134"/>
    </row>
    <row r="720">
      <c r="B720" s="131"/>
      <c r="X720" s="132"/>
      <c r="Y720" s="133"/>
      <c r="Z720" s="133"/>
      <c r="AA720" s="134"/>
      <c r="AB720" s="134"/>
      <c r="AC720" s="134"/>
      <c r="AD720" s="134"/>
      <c r="AE720" s="134"/>
      <c r="AF720" s="134"/>
      <c r="AG720" s="134"/>
      <c r="AH720" s="134"/>
      <c r="AI720" s="134"/>
    </row>
    <row r="721">
      <c r="B721" s="131"/>
      <c r="X721" s="132"/>
      <c r="Y721" s="133"/>
      <c r="Z721" s="133"/>
      <c r="AA721" s="134"/>
      <c r="AB721" s="134"/>
      <c r="AC721" s="134"/>
      <c r="AD721" s="134"/>
      <c r="AE721" s="134"/>
      <c r="AF721" s="134"/>
      <c r="AG721" s="134"/>
      <c r="AH721" s="134"/>
      <c r="AI721" s="134"/>
    </row>
    <row r="722">
      <c r="B722" s="131"/>
      <c r="X722" s="132"/>
      <c r="Y722" s="133"/>
      <c r="Z722" s="133"/>
      <c r="AA722" s="134"/>
      <c r="AB722" s="134"/>
      <c r="AC722" s="134"/>
      <c r="AD722" s="134"/>
      <c r="AE722" s="134"/>
      <c r="AF722" s="134"/>
      <c r="AG722" s="134"/>
      <c r="AH722" s="134"/>
      <c r="AI722" s="134"/>
    </row>
    <row r="723">
      <c r="B723" s="131"/>
      <c r="X723" s="132"/>
      <c r="Y723" s="133"/>
      <c r="Z723" s="133"/>
      <c r="AA723" s="134"/>
      <c r="AB723" s="134"/>
      <c r="AC723" s="134"/>
      <c r="AD723" s="134"/>
      <c r="AE723" s="134"/>
      <c r="AF723" s="134"/>
      <c r="AG723" s="134"/>
      <c r="AH723" s="134"/>
      <c r="AI723" s="134"/>
    </row>
    <row r="724">
      <c r="B724" s="131"/>
      <c r="X724" s="132"/>
      <c r="Y724" s="133"/>
      <c r="Z724" s="133"/>
      <c r="AA724" s="134"/>
      <c r="AB724" s="134"/>
      <c r="AC724" s="134"/>
      <c r="AD724" s="134"/>
      <c r="AE724" s="134"/>
      <c r="AF724" s="134"/>
      <c r="AG724" s="134"/>
      <c r="AH724" s="134"/>
      <c r="AI724" s="134"/>
    </row>
    <row r="725">
      <c r="B725" s="131"/>
      <c r="X725" s="132"/>
      <c r="Y725" s="133"/>
      <c r="Z725" s="133"/>
      <c r="AA725" s="134"/>
      <c r="AB725" s="134"/>
      <c r="AC725" s="134"/>
      <c r="AD725" s="134"/>
      <c r="AE725" s="134"/>
      <c r="AF725" s="134"/>
      <c r="AG725" s="134"/>
      <c r="AH725" s="134"/>
      <c r="AI725" s="134"/>
    </row>
    <row r="726">
      <c r="B726" s="131"/>
      <c r="X726" s="132"/>
      <c r="Y726" s="133"/>
      <c r="Z726" s="133"/>
      <c r="AA726" s="134"/>
      <c r="AB726" s="134"/>
      <c r="AC726" s="134"/>
      <c r="AD726" s="134"/>
      <c r="AE726" s="134"/>
      <c r="AF726" s="134"/>
      <c r="AG726" s="134"/>
      <c r="AH726" s="134"/>
      <c r="AI726" s="134"/>
    </row>
    <row r="727">
      <c r="B727" s="131"/>
      <c r="X727" s="132"/>
      <c r="Y727" s="133"/>
      <c r="Z727" s="133"/>
      <c r="AA727" s="134"/>
      <c r="AB727" s="134"/>
      <c r="AC727" s="134"/>
      <c r="AD727" s="134"/>
      <c r="AE727" s="134"/>
      <c r="AF727" s="134"/>
      <c r="AG727" s="134"/>
      <c r="AH727" s="134"/>
      <c r="AI727" s="134"/>
    </row>
    <row r="728">
      <c r="B728" s="131"/>
      <c r="X728" s="132"/>
      <c r="Y728" s="133"/>
      <c r="Z728" s="133"/>
      <c r="AA728" s="134"/>
      <c r="AB728" s="134"/>
      <c r="AC728" s="134"/>
      <c r="AD728" s="134"/>
      <c r="AE728" s="134"/>
      <c r="AF728" s="134"/>
      <c r="AG728" s="134"/>
      <c r="AH728" s="134"/>
      <c r="AI728" s="134"/>
    </row>
    <row r="729">
      <c r="B729" s="131"/>
      <c r="X729" s="132"/>
      <c r="Y729" s="133"/>
      <c r="Z729" s="133"/>
      <c r="AA729" s="134"/>
      <c r="AB729" s="134"/>
      <c r="AC729" s="134"/>
      <c r="AD729" s="134"/>
      <c r="AE729" s="134"/>
      <c r="AF729" s="134"/>
      <c r="AG729" s="134"/>
      <c r="AH729" s="134"/>
      <c r="AI729" s="134"/>
    </row>
    <row r="730">
      <c r="B730" s="131"/>
      <c r="X730" s="132"/>
      <c r="Y730" s="133"/>
      <c r="Z730" s="133"/>
      <c r="AA730" s="134"/>
      <c r="AB730" s="134"/>
      <c r="AC730" s="134"/>
      <c r="AD730" s="134"/>
      <c r="AE730" s="134"/>
      <c r="AF730" s="134"/>
      <c r="AG730" s="134"/>
      <c r="AH730" s="134"/>
      <c r="AI730" s="134"/>
    </row>
    <row r="731">
      <c r="B731" s="131"/>
      <c r="X731" s="132"/>
      <c r="Y731" s="133"/>
      <c r="Z731" s="133"/>
      <c r="AA731" s="134"/>
      <c r="AB731" s="134"/>
      <c r="AC731" s="134"/>
      <c r="AD731" s="134"/>
      <c r="AE731" s="134"/>
      <c r="AF731" s="134"/>
      <c r="AG731" s="134"/>
      <c r="AH731" s="134"/>
      <c r="AI731" s="134"/>
    </row>
    <row r="732">
      <c r="B732" s="131"/>
      <c r="X732" s="132"/>
      <c r="Y732" s="133"/>
      <c r="Z732" s="133"/>
      <c r="AA732" s="134"/>
      <c r="AB732" s="134"/>
      <c r="AC732" s="134"/>
      <c r="AD732" s="134"/>
      <c r="AE732" s="134"/>
      <c r="AF732" s="134"/>
      <c r="AG732" s="134"/>
      <c r="AH732" s="134"/>
      <c r="AI732" s="134"/>
    </row>
    <row r="733">
      <c r="B733" s="131"/>
      <c r="X733" s="132"/>
      <c r="Y733" s="133"/>
      <c r="Z733" s="133"/>
      <c r="AA733" s="134"/>
      <c r="AB733" s="134"/>
      <c r="AC733" s="134"/>
      <c r="AD733" s="134"/>
      <c r="AE733" s="134"/>
      <c r="AF733" s="134"/>
      <c r="AG733" s="134"/>
      <c r="AH733" s="134"/>
      <c r="AI733" s="134"/>
    </row>
    <row r="734">
      <c r="B734" s="131"/>
      <c r="X734" s="132"/>
      <c r="Y734" s="133"/>
      <c r="Z734" s="133"/>
      <c r="AA734" s="134"/>
      <c r="AB734" s="134"/>
      <c r="AC734" s="134"/>
      <c r="AD734" s="134"/>
      <c r="AE734" s="134"/>
      <c r="AF734" s="134"/>
      <c r="AG734" s="134"/>
      <c r="AH734" s="134"/>
      <c r="AI734" s="134"/>
    </row>
    <row r="735">
      <c r="B735" s="131"/>
      <c r="X735" s="132"/>
      <c r="Y735" s="133"/>
      <c r="Z735" s="133"/>
      <c r="AA735" s="134"/>
      <c r="AB735" s="134"/>
      <c r="AC735" s="134"/>
      <c r="AD735" s="134"/>
      <c r="AE735" s="134"/>
      <c r="AF735" s="134"/>
      <c r="AG735" s="134"/>
      <c r="AH735" s="134"/>
      <c r="AI735" s="134"/>
    </row>
    <row r="736">
      <c r="B736" s="131"/>
      <c r="X736" s="132"/>
      <c r="Y736" s="133"/>
      <c r="Z736" s="133"/>
      <c r="AA736" s="134"/>
      <c r="AB736" s="134"/>
      <c r="AC736" s="134"/>
      <c r="AD736" s="134"/>
      <c r="AE736" s="134"/>
      <c r="AF736" s="134"/>
      <c r="AG736" s="134"/>
      <c r="AH736" s="134"/>
      <c r="AI736" s="134"/>
    </row>
    <row r="737">
      <c r="B737" s="131"/>
      <c r="X737" s="132"/>
      <c r="Y737" s="133"/>
      <c r="Z737" s="133"/>
      <c r="AA737" s="134"/>
      <c r="AB737" s="134"/>
      <c r="AC737" s="134"/>
      <c r="AD737" s="134"/>
      <c r="AE737" s="134"/>
      <c r="AF737" s="134"/>
      <c r="AG737" s="134"/>
      <c r="AH737" s="134"/>
      <c r="AI737" s="134"/>
    </row>
    <row r="738">
      <c r="B738" s="131"/>
      <c r="X738" s="132"/>
      <c r="Y738" s="133"/>
      <c r="Z738" s="133"/>
      <c r="AA738" s="134"/>
      <c r="AB738" s="134"/>
      <c r="AC738" s="134"/>
      <c r="AD738" s="134"/>
      <c r="AE738" s="134"/>
      <c r="AF738" s="134"/>
      <c r="AG738" s="134"/>
      <c r="AH738" s="134"/>
      <c r="AI738" s="134"/>
    </row>
    <row r="739">
      <c r="B739" s="131"/>
      <c r="X739" s="132"/>
      <c r="Y739" s="133"/>
      <c r="Z739" s="133"/>
      <c r="AA739" s="134"/>
      <c r="AB739" s="134"/>
      <c r="AC739" s="134"/>
      <c r="AD739" s="134"/>
      <c r="AE739" s="134"/>
      <c r="AF739" s="134"/>
      <c r="AG739" s="134"/>
      <c r="AH739" s="134"/>
      <c r="AI739" s="134"/>
    </row>
    <row r="740">
      <c r="B740" s="131"/>
      <c r="X740" s="132"/>
      <c r="Y740" s="133"/>
      <c r="Z740" s="133"/>
      <c r="AA740" s="134"/>
      <c r="AB740" s="134"/>
      <c r="AC740" s="134"/>
      <c r="AD740" s="134"/>
      <c r="AE740" s="134"/>
      <c r="AF740" s="134"/>
      <c r="AG740" s="134"/>
      <c r="AH740" s="134"/>
      <c r="AI740" s="134"/>
    </row>
    <row r="741">
      <c r="B741" s="131"/>
      <c r="X741" s="132"/>
      <c r="Y741" s="133"/>
      <c r="Z741" s="133"/>
      <c r="AA741" s="134"/>
      <c r="AB741" s="134"/>
      <c r="AC741" s="134"/>
      <c r="AD741" s="134"/>
      <c r="AE741" s="134"/>
      <c r="AF741" s="134"/>
      <c r="AG741" s="134"/>
      <c r="AH741" s="134"/>
      <c r="AI741" s="134"/>
    </row>
    <row r="742">
      <c r="B742" s="131"/>
      <c r="X742" s="132"/>
      <c r="Y742" s="133"/>
      <c r="Z742" s="133"/>
      <c r="AA742" s="134"/>
      <c r="AB742" s="134"/>
      <c r="AC742" s="134"/>
      <c r="AD742" s="134"/>
      <c r="AE742" s="134"/>
      <c r="AF742" s="134"/>
      <c r="AG742" s="134"/>
      <c r="AH742" s="134"/>
      <c r="AI742" s="134"/>
    </row>
    <row r="743">
      <c r="B743" s="131"/>
      <c r="X743" s="132"/>
      <c r="Y743" s="133"/>
      <c r="Z743" s="133"/>
      <c r="AA743" s="134"/>
      <c r="AB743" s="134"/>
      <c r="AC743" s="134"/>
      <c r="AD743" s="134"/>
      <c r="AE743" s="134"/>
      <c r="AF743" s="134"/>
      <c r="AG743" s="134"/>
      <c r="AH743" s="134"/>
      <c r="AI743" s="134"/>
    </row>
    <row r="744">
      <c r="B744" s="131"/>
      <c r="X744" s="132"/>
      <c r="Y744" s="133"/>
      <c r="Z744" s="133"/>
      <c r="AA744" s="134"/>
      <c r="AB744" s="134"/>
      <c r="AC744" s="134"/>
      <c r="AD744" s="134"/>
      <c r="AE744" s="134"/>
      <c r="AF744" s="134"/>
      <c r="AG744" s="134"/>
      <c r="AH744" s="134"/>
      <c r="AI744" s="134"/>
    </row>
    <row r="745">
      <c r="B745" s="131"/>
      <c r="X745" s="132"/>
      <c r="Y745" s="133"/>
      <c r="Z745" s="133"/>
      <c r="AA745" s="134"/>
      <c r="AB745" s="134"/>
      <c r="AC745" s="134"/>
      <c r="AD745" s="134"/>
      <c r="AE745" s="134"/>
      <c r="AF745" s="134"/>
      <c r="AG745" s="134"/>
      <c r="AH745" s="134"/>
      <c r="AI745" s="134"/>
    </row>
    <row r="746">
      <c r="B746" s="131"/>
      <c r="X746" s="132"/>
      <c r="Y746" s="133"/>
      <c r="Z746" s="133"/>
      <c r="AA746" s="134"/>
      <c r="AB746" s="134"/>
      <c r="AC746" s="134"/>
      <c r="AD746" s="134"/>
      <c r="AE746" s="134"/>
      <c r="AF746" s="134"/>
      <c r="AG746" s="134"/>
      <c r="AH746" s="134"/>
      <c r="AI746" s="134"/>
    </row>
    <row r="747">
      <c r="B747" s="131"/>
      <c r="X747" s="132"/>
      <c r="Y747" s="133"/>
      <c r="Z747" s="133"/>
      <c r="AA747" s="134"/>
      <c r="AB747" s="134"/>
      <c r="AC747" s="134"/>
      <c r="AD747" s="134"/>
      <c r="AE747" s="134"/>
      <c r="AF747" s="134"/>
      <c r="AG747" s="134"/>
      <c r="AH747" s="134"/>
      <c r="AI747" s="134"/>
    </row>
    <row r="748">
      <c r="B748" s="131"/>
      <c r="X748" s="132"/>
      <c r="Y748" s="133"/>
      <c r="Z748" s="133"/>
      <c r="AA748" s="134"/>
      <c r="AB748" s="134"/>
      <c r="AC748" s="134"/>
      <c r="AD748" s="134"/>
      <c r="AE748" s="134"/>
      <c r="AF748" s="134"/>
      <c r="AG748" s="134"/>
      <c r="AH748" s="134"/>
      <c r="AI748" s="134"/>
    </row>
    <row r="749">
      <c r="B749" s="131"/>
      <c r="X749" s="132"/>
      <c r="Y749" s="133"/>
      <c r="Z749" s="133"/>
      <c r="AA749" s="134"/>
      <c r="AB749" s="134"/>
      <c r="AC749" s="134"/>
      <c r="AD749" s="134"/>
      <c r="AE749" s="134"/>
      <c r="AF749" s="134"/>
      <c r="AG749" s="134"/>
      <c r="AH749" s="134"/>
      <c r="AI749" s="134"/>
    </row>
    <row r="750">
      <c r="B750" s="131"/>
      <c r="X750" s="132"/>
      <c r="Y750" s="133"/>
      <c r="Z750" s="133"/>
      <c r="AA750" s="134"/>
      <c r="AB750" s="134"/>
      <c r="AC750" s="134"/>
      <c r="AD750" s="134"/>
      <c r="AE750" s="134"/>
      <c r="AF750" s="134"/>
      <c r="AG750" s="134"/>
      <c r="AH750" s="134"/>
      <c r="AI750" s="134"/>
    </row>
    <row r="751">
      <c r="B751" s="131"/>
      <c r="X751" s="132"/>
      <c r="Y751" s="133"/>
      <c r="Z751" s="133"/>
      <c r="AA751" s="134"/>
      <c r="AB751" s="134"/>
      <c r="AC751" s="134"/>
      <c r="AD751" s="134"/>
      <c r="AE751" s="134"/>
      <c r="AF751" s="134"/>
      <c r="AG751" s="134"/>
      <c r="AH751" s="134"/>
      <c r="AI751" s="134"/>
    </row>
    <row r="752">
      <c r="B752" s="131"/>
      <c r="X752" s="132"/>
      <c r="Y752" s="133"/>
      <c r="Z752" s="133"/>
      <c r="AA752" s="134"/>
      <c r="AB752" s="134"/>
      <c r="AC752" s="134"/>
      <c r="AD752" s="134"/>
      <c r="AE752" s="134"/>
      <c r="AF752" s="134"/>
      <c r="AG752" s="134"/>
      <c r="AH752" s="134"/>
      <c r="AI752" s="134"/>
    </row>
    <row r="753">
      <c r="B753" s="131"/>
      <c r="X753" s="132"/>
      <c r="Y753" s="133"/>
      <c r="Z753" s="133"/>
      <c r="AA753" s="134"/>
      <c r="AB753" s="134"/>
      <c r="AC753" s="134"/>
      <c r="AD753" s="134"/>
      <c r="AE753" s="134"/>
      <c r="AF753" s="134"/>
      <c r="AG753" s="134"/>
      <c r="AH753" s="134"/>
      <c r="AI753" s="134"/>
    </row>
    <row r="754">
      <c r="B754" s="131"/>
      <c r="X754" s="132"/>
      <c r="Y754" s="133"/>
      <c r="Z754" s="133"/>
      <c r="AA754" s="134"/>
      <c r="AB754" s="134"/>
      <c r="AC754" s="134"/>
      <c r="AD754" s="134"/>
      <c r="AE754" s="134"/>
      <c r="AF754" s="134"/>
      <c r="AG754" s="134"/>
      <c r="AH754" s="134"/>
      <c r="AI754" s="134"/>
    </row>
    <row r="755">
      <c r="B755" s="131"/>
      <c r="X755" s="132"/>
      <c r="Y755" s="133"/>
      <c r="Z755" s="133"/>
      <c r="AA755" s="134"/>
      <c r="AB755" s="134"/>
      <c r="AC755" s="134"/>
      <c r="AD755" s="134"/>
      <c r="AE755" s="134"/>
      <c r="AF755" s="134"/>
      <c r="AG755" s="134"/>
      <c r="AH755" s="134"/>
      <c r="AI755" s="134"/>
    </row>
    <row r="756">
      <c r="B756" s="131"/>
      <c r="X756" s="132"/>
      <c r="Y756" s="133"/>
      <c r="Z756" s="133"/>
      <c r="AA756" s="134"/>
      <c r="AB756" s="134"/>
      <c r="AC756" s="134"/>
      <c r="AD756" s="134"/>
      <c r="AE756" s="134"/>
      <c r="AF756" s="134"/>
      <c r="AG756" s="134"/>
      <c r="AH756" s="134"/>
      <c r="AI756" s="134"/>
    </row>
    <row r="757">
      <c r="B757" s="131"/>
      <c r="X757" s="132"/>
      <c r="Y757" s="133"/>
      <c r="Z757" s="133"/>
      <c r="AA757" s="134"/>
      <c r="AB757" s="134"/>
      <c r="AC757" s="134"/>
      <c r="AD757" s="134"/>
      <c r="AE757" s="134"/>
      <c r="AF757" s="134"/>
      <c r="AG757" s="134"/>
      <c r="AH757" s="134"/>
      <c r="AI757" s="134"/>
    </row>
    <row r="758">
      <c r="B758" s="131"/>
      <c r="X758" s="132"/>
      <c r="Y758" s="133"/>
      <c r="Z758" s="133"/>
      <c r="AA758" s="134"/>
      <c r="AB758" s="134"/>
      <c r="AC758" s="134"/>
      <c r="AD758" s="134"/>
      <c r="AE758" s="134"/>
      <c r="AF758" s="134"/>
      <c r="AG758" s="134"/>
      <c r="AH758" s="134"/>
      <c r="AI758" s="134"/>
    </row>
    <row r="759">
      <c r="B759" s="131"/>
      <c r="X759" s="132"/>
      <c r="Y759" s="133"/>
      <c r="Z759" s="133"/>
      <c r="AA759" s="134"/>
      <c r="AB759" s="134"/>
      <c r="AC759" s="134"/>
      <c r="AD759" s="134"/>
      <c r="AE759" s="134"/>
      <c r="AF759" s="134"/>
      <c r="AG759" s="134"/>
      <c r="AH759" s="134"/>
      <c r="AI759" s="134"/>
    </row>
    <row r="760">
      <c r="B760" s="131"/>
      <c r="X760" s="132"/>
      <c r="Y760" s="133"/>
      <c r="Z760" s="133"/>
      <c r="AA760" s="134"/>
      <c r="AB760" s="134"/>
      <c r="AC760" s="134"/>
      <c r="AD760" s="134"/>
      <c r="AE760" s="134"/>
      <c r="AF760" s="134"/>
      <c r="AG760" s="134"/>
      <c r="AH760" s="134"/>
      <c r="AI760" s="134"/>
    </row>
    <row r="761">
      <c r="B761" s="131"/>
      <c r="X761" s="132"/>
      <c r="Y761" s="133"/>
      <c r="Z761" s="133"/>
      <c r="AA761" s="134"/>
      <c r="AB761" s="134"/>
      <c r="AC761" s="134"/>
      <c r="AD761" s="134"/>
      <c r="AE761" s="134"/>
      <c r="AF761" s="134"/>
      <c r="AG761" s="134"/>
      <c r="AH761" s="134"/>
      <c r="AI761" s="134"/>
    </row>
    <row r="762">
      <c r="B762" s="131"/>
      <c r="X762" s="132"/>
      <c r="Y762" s="133"/>
      <c r="Z762" s="133"/>
      <c r="AA762" s="134"/>
      <c r="AB762" s="134"/>
      <c r="AC762" s="134"/>
      <c r="AD762" s="134"/>
      <c r="AE762" s="134"/>
      <c r="AF762" s="134"/>
      <c r="AG762" s="134"/>
      <c r="AH762" s="134"/>
      <c r="AI762" s="134"/>
    </row>
    <row r="763">
      <c r="B763" s="131"/>
      <c r="X763" s="132"/>
      <c r="Y763" s="133"/>
      <c r="Z763" s="133"/>
      <c r="AA763" s="134"/>
      <c r="AB763" s="134"/>
      <c r="AC763" s="134"/>
      <c r="AD763" s="134"/>
      <c r="AE763" s="134"/>
      <c r="AF763" s="134"/>
      <c r="AG763" s="134"/>
      <c r="AH763" s="134"/>
      <c r="AI763" s="134"/>
    </row>
    <row r="764">
      <c r="B764" s="131"/>
      <c r="X764" s="132"/>
      <c r="Y764" s="133"/>
      <c r="Z764" s="133"/>
      <c r="AA764" s="134"/>
      <c r="AB764" s="134"/>
      <c r="AC764" s="134"/>
      <c r="AD764" s="134"/>
      <c r="AE764" s="134"/>
      <c r="AF764" s="134"/>
      <c r="AG764" s="134"/>
      <c r="AH764" s="134"/>
      <c r="AI764" s="134"/>
    </row>
    <row r="765">
      <c r="B765" s="131"/>
      <c r="X765" s="132"/>
      <c r="Y765" s="133"/>
      <c r="Z765" s="133"/>
      <c r="AA765" s="134"/>
      <c r="AB765" s="134"/>
      <c r="AC765" s="134"/>
      <c r="AD765" s="134"/>
      <c r="AE765" s="134"/>
      <c r="AF765" s="134"/>
      <c r="AG765" s="134"/>
      <c r="AH765" s="134"/>
      <c r="AI765" s="134"/>
    </row>
    <row r="766">
      <c r="B766" s="131"/>
      <c r="X766" s="132"/>
      <c r="Y766" s="133"/>
      <c r="Z766" s="133"/>
      <c r="AA766" s="134"/>
      <c r="AB766" s="134"/>
      <c r="AC766" s="134"/>
      <c r="AD766" s="134"/>
      <c r="AE766" s="134"/>
      <c r="AF766" s="134"/>
      <c r="AG766" s="134"/>
      <c r="AH766" s="134"/>
      <c r="AI766" s="134"/>
    </row>
    <row r="767">
      <c r="B767" s="131"/>
      <c r="X767" s="132"/>
      <c r="Y767" s="133"/>
      <c r="Z767" s="133"/>
      <c r="AA767" s="134"/>
      <c r="AB767" s="134"/>
      <c r="AC767" s="134"/>
      <c r="AD767" s="134"/>
      <c r="AE767" s="134"/>
      <c r="AF767" s="134"/>
      <c r="AG767" s="134"/>
      <c r="AH767" s="134"/>
      <c r="AI767" s="134"/>
    </row>
    <row r="768">
      <c r="B768" s="131"/>
      <c r="X768" s="132"/>
      <c r="Y768" s="133"/>
      <c r="Z768" s="133"/>
      <c r="AA768" s="134"/>
      <c r="AB768" s="134"/>
      <c r="AC768" s="134"/>
      <c r="AD768" s="134"/>
      <c r="AE768" s="134"/>
      <c r="AF768" s="134"/>
      <c r="AG768" s="134"/>
      <c r="AH768" s="134"/>
      <c r="AI768" s="134"/>
    </row>
    <row r="769">
      <c r="B769" s="131"/>
      <c r="X769" s="132"/>
      <c r="Y769" s="133"/>
      <c r="Z769" s="133"/>
      <c r="AA769" s="134"/>
      <c r="AB769" s="134"/>
      <c r="AC769" s="134"/>
      <c r="AD769" s="134"/>
      <c r="AE769" s="134"/>
      <c r="AF769" s="134"/>
      <c r="AG769" s="134"/>
      <c r="AH769" s="134"/>
      <c r="AI769" s="134"/>
    </row>
    <row r="770">
      <c r="B770" s="131"/>
      <c r="X770" s="132"/>
      <c r="Y770" s="133"/>
      <c r="Z770" s="133"/>
      <c r="AA770" s="134"/>
      <c r="AB770" s="134"/>
      <c r="AC770" s="134"/>
      <c r="AD770" s="134"/>
      <c r="AE770" s="134"/>
      <c r="AF770" s="134"/>
      <c r="AG770" s="134"/>
      <c r="AH770" s="134"/>
      <c r="AI770" s="134"/>
    </row>
    <row r="771">
      <c r="B771" s="131"/>
      <c r="X771" s="132"/>
      <c r="Y771" s="133"/>
      <c r="Z771" s="133"/>
      <c r="AA771" s="134"/>
      <c r="AB771" s="134"/>
      <c r="AC771" s="134"/>
      <c r="AD771" s="134"/>
      <c r="AE771" s="134"/>
      <c r="AF771" s="134"/>
      <c r="AG771" s="134"/>
      <c r="AH771" s="134"/>
      <c r="AI771" s="134"/>
    </row>
    <row r="772">
      <c r="B772" s="131"/>
      <c r="X772" s="132"/>
      <c r="Y772" s="133"/>
      <c r="Z772" s="133"/>
      <c r="AA772" s="134"/>
      <c r="AB772" s="134"/>
      <c r="AC772" s="134"/>
      <c r="AD772" s="134"/>
      <c r="AE772" s="134"/>
      <c r="AF772" s="134"/>
      <c r="AG772" s="134"/>
      <c r="AH772" s="134"/>
      <c r="AI772" s="134"/>
    </row>
    <row r="773">
      <c r="B773" s="131"/>
      <c r="X773" s="132"/>
      <c r="Y773" s="133"/>
      <c r="Z773" s="133"/>
      <c r="AA773" s="134"/>
      <c r="AB773" s="134"/>
      <c r="AC773" s="134"/>
      <c r="AD773" s="134"/>
      <c r="AE773" s="134"/>
      <c r="AF773" s="134"/>
      <c r="AG773" s="134"/>
      <c r="AH773" s="134"/>
      <c r="AI773" s="134"/>
    </row>
    <row r="774">
      <c r="B774" s="131"/>
      <c r="X774" s="132"/>
      <c r="Y774" s="133"/>
      <c r="Z774" s="133"/>
      <c r="AA774" s="134"/>
      <c r="AB774" s="134"/>
      <c r="AC774" s="134"/>
      <c r="AD774" s="134"/>
      <c r="AE774" s="134"/>
      <c r="AF774" s="134"/>
      <c r="AG774" s="134"/>
      <c r="AH774" s="134"/>
      <c r="AI774" s="134"/>
    </row>
    <row r="775">
      <c r="B775" s="131"/>
      <c r="X775" s="132"/>
      <c r="Y775" s="133"/>
      <c r="Z775" s="133"/>
      <c r="AA775" s="134"/>
      <c r="AB775" s="134"/>
      <c r="AC775" s="134"/>
      <c r="AD775" s="134"/>
      <c r="AE775" s="134"/>
      <c r="AF775" s="134"/>
      <c r="AG775" s="134"/>
      <c r="AH775" s="134"/>
      <c r="AI775" s="134"/>
    </row>
    <row r="776">
      <c r="B776" s="131"/>
      <c r="X776" s="132"/>
      <c r="Y776" s="133"/>
      <c r="Z776" s="133"/>
      <c r="AA776" s="134"/>
      <c r="AB776" s="134"/>
      <c r="AC776" s="134"/>
      <c r="AD776" s="134"/>
      <c r="AE776" s="134"/>
      <c r="AF776" s="134"/>
      <c r="AG776" s="134"/>
      <c r="AH776" s="134"/>
      <c r="AI776" s="134"/>
    </row>
    <row r="777">
      <c r="B777" s="131"/>
      <c r="X777" s="132"/>
      <c r="Y777" s="133"/>
      <c r="Z777" s="133"/>
      <c r="AA777" s="134"/>
      <c r="AB777" s="134"/>
      <c r="AC777" s="134"/>
      <c r="AD777" s="134"/>
      <c r="AE777" s="134"/>
      <c r="AF777" s="134"/>
      <c r="AG777" s="134"/>
      <c r="AH777" s="134"/>
      <c r="AI777" s="134"/>
    </row>
    <row r="778">
      <c r="B778" s="131"/>
      <c r="X778" s="132"/>
      <c r="Y778" s="133"/>
      <c r="Z778" s="133"/>
      <c r="AA778" s="134"/>
      <c r="AB778" s="134"/>
      <c r="AC778" s="134"/>
      <c r="AD778" s="134"/>
      <c r="AE778" s="134"/>
      <c r="AF778" s="134"/>
      <c r="AG778" s="134"/>
      <c r="AH778" s="134"/>
      <c r="AI778" s="134"/>
    </row>
    <row r="779">
      <c r="B779" s="131"/>
      <c r="X779" s="132"/>
      <c r="Y779" s="133"/>
      <c r="Z779" s="133"/>
      <c r="AA779" s="134"/>
      <c r="AB779" s="134"/>
      <c r="AC779" s="134"/>
      <c r="AD779" s="134"/>
      <c r="AE779" s="134"/>
      <c r="AF779" s="134"/>
      <c r="AG779" s="134"/>
      <c r="AH779" s="134"/>
      <c r="AI779" s="134"/>
    </row>
    <row r="780">
      <c r="B780" s="131"/>
      <c r="X780" s="132"/>
      <c r="Y780" s="133"/>
      <c r="Z780" s="133"/>
      <c r="AA780" s="134"/>
      <c r="AB780" s="134"/>
      <c r="AC780" s="134"/>
      <c r="AD780" s="134"/>
      <c r="AE780" s="134"/>
      <c r="AF780" s="134"/>
      <c r="AG780" s="134"/>
      <c r="AH780" s="134"/>
      <c r="AI780" s="134"/>
    </row>
    <row r="781">
      <c r="B781" s="131"/>
      <c r="X781" s="132"/>
      <c r="Y781" s="133"/>
      <c r="Z781" s="133"/>
      <c r="AA781" s="134"/>
      <c r="AB781" s="134"/>
      <c r="AC781" s="134"/>
      <c r="AD781" s="134"/>
      <c r="AE781" s="134"/>
      <c r="AF781" s="134"/>
      <c r="AG781" s="134"/>
      <c r="AH781" s="134"/>
      <c r="AI781" s="134"/>
    </row>
    <row r="782">
      <c r="B782" s="131"/>
      <c r="X782" s="132"/>
      <c r="Y782" s="133"/>
      <c r="Z782" s="133"/>
      <c r="AA782" s="134"/>
      <c r="AB782" s="134"/>
      <c r="AC782" s="134"/>
      <c r="AD782" s="134"/>
      <c r="AE782" s="134"/>
      <c r="AF782" s="134"/>
      <c r="AG782" s="134"/>
      <c r="AH782" s="134"/>
      <c r="AI782" s="134"/>
    </row>
    <row r="783">
      <c r="B783" s="131"/>
      <c r="X783" s="132"/>
      <c r="Y783" s="133"/>
      <c r="Z783" s="133"/>
      <c r="AA783" s="134"/>
      <c r="AB783" s="134"/>
      <c r="AC783" s="134"/>
      <c r="AD783" s="134"/>
      <c r="AE783" s="134"/>
      <c r="AF783" s="134"/>
      <c r="AG783" s="134"/>
      <c r="AH783" s="134"/>
      <c r="AI783" s="134"/>
    </row>
    <row r="784">
      <c r="B784" s="131"/>
      <c r="X784" s="132"/>
      <c r="Y784" s="133"/>
      <c r="Z784" s="133"/>
      <c r="AA784" s="134"/>
      <c r="AB784" s="134"/>
      <c r="AC784" s="134"/>
      <c r="AD784" s="134"/>
      <c r="AE784" s="134"/>
      <c r="AF784" s="134"/>
      <c r="AG784" s="134"/>
      <c r="AH784" s="134"/>
      <c r="AI784" s="134"/>
    </row>
    <row r="785">
      <c r="B785" s="131"/>
      <c r="X785" s="132"/>
      <c r="Y785" s="133"/>
      <c r="Z785" s="133"/>
      <c r="AA785" s="134"/>
      <c r="AB785" s="134"/>
      <c r="AC785" s="134"/>
      <c r="AD785" s="134"/>
      <c r="AE785" s="134"/>
      <c r="AF785" s="134"/>
      <c r="AG785" s="134"/>
      <c r="AH785" s="134"/>
      <c r="AI785" s="134"/>
    </row>
    <row r="786">
      <c r="B786" s="131"/>
      <c r="X786" s="132"/>
      <c r="Y786" s="133"/>
      <c r="Z786" s="133"/>
      <c r="AA786" s="134"/>
      <c r="AB786" s="134"/>
      <c r="AC786" s="134"/>
      <c r="AD786" s="134"/>
      <c r="AE786" s="134"/>
      <c r="AF786" s="134"/>
      <c r="AG786" s="134"/>
      <c r="AH786" s="134"/>
      <c r="AI786" s="134"/>
    </row>
    <row r="787">
      <c r="B787" s="131"/>
      <c r="X787" s="132"/>
      <c r="Y787" s="133"/>
      <c r="Z787" s="133"/>
      <c r="AA787" s="134"/>
      <c r="AB787" s="134"/>
      <c r="AC787" s="134"/>
      <c r="AD787" s="134"/>
      <c r="AE787" s="134"/>
      <c r="AF787" s="134"/>
      <c r="AG787" s="134"/>
      <c r="AH787" s="134"/>
      <c r="AI787" s="134"/>
    </row>
    <row r="788">
      <c r="B788" s="131"/>
      <c r="X788" s="132"/>
      <c r="Y788" s="133"/>
      <c r="Z788" s="133"/>
      <c r="AA788" s="134"/>
      <c r="AB788" s="134"/>
      <c r="AC788" s="134"/>
      <c r="AD788" s="134"/>
      <c r="AE788" s="134"/>
      <c r="AF788" s="134"/>
      <c r="AG788" s="134"/>
      <c r="AH788" s="134"/>
      <c r="AI788" s="134"/>
    </row>
    <row r="789">
      <c r="B789" s="131"/>
      <c r="X789" s="132"/>
      <c r="Y789" s="133"/>
      <c r="Z789" s="133"/>
      <c r="AA789" s="134"/>
      <c r="AB789" s="134"/>
      <c r="AC789" s="134"/>
      <c r="AD789" s="134"/>
      <c r="AE789" s="134"/>
      <c r="AF789" s="134"/>
      <c r="AG789" s="134"/>
      <c r="AH789" s="134"/>
      <c r="AI789" s="134"/>
    </row>
    <row r="790">
      <c r="B790" s="131"/>
      <c r="X790" s="132"/>
      <c r="Y790" s="133"/>
      <c r="Z790" s="133"/>
      <c r="AA790" s="134"/>
      <c r="AB790" s="134"/>
      <c r="AC790" s="134"/>
      <c r="AD790" s="134"/>
      <c r="AE790" s="134"/>
      <c r="AF790" s="134"/>
      <c r="AG790" s="134"/>
      <c r="AH790" s="134"/>
      <c r="AI790" s="134"/>
    </row>
    <row r="791">
      <c r="B791" s="131"/>
      <c r="X791" s="132"/>
      <c r="Y791" s="133"/>
      <c r="Z791" s="133"/>
      <c r="AA791" s="134"/>
      <c r="AB791" s="134"/>
      <c r="AC791" s="134"/>
      <c r="AD791" s="134"/>
      <c r="AE791" s="134"/>
      <c r="AF791" s="134"/>
      <c r="AG791" s="134"/>
      <c r="AH791" s="134"/>
      <c r="AI791" s="134"/>
    </row>
    <row r="792">
      <c r="B792" s="131"/>
      <c r="X792" s="132"/>
      <c r="Y792" s="133"/>
      <c r="Z792" s="133"/>
      <c r="AA792" s="134"/>
      <c r="AB792" s="134"/>
      <c r="AC792" s="134"/>
      <c r="AD792" s="134"/>
      <c r="AE792" s="134"/>
      <c r="AF792" s="134"/>
      <c r="AG792" s="134"/>
      <c r="AH792" s="134"/>
      <c r="AI792" s="134"/>
    </row>
    <row r="793">
      <c r="B793" s="131"/>
      <c r="X793" s="132"/>
      <c r="Y793" s="133"/>
      <c r="Z793" s="133"/>
      <c r="AA793" s="134"/>
      <c r="AB793" s="134"/>
      <c r="AC793" s="134"/>
      <c r="AD793" s="134"/>
      <c r="AE793" s="134"/>
      <c r="AF793" s="134"/>
      <c r="AG793" s="134"/>
      <c r="AH793" s="134"/>
      <c r="AI793" s="134"/>
    </row>
    <row r="794">
      <c r="B794" s="131"/>
      <c r="X794" s="132"/>
      <c r="Y794" s="133"/>
      <c r="Z794" s="133"/>
      <c r="AA794" s="134"/>
      <c r="AB794" s="134"/>
      <c r="AC794" s="134"/>
      <c r="AD794" s="134"/>
      <c r="AE794" s="134"/>
      <c r="AF794" s="134"/>
      <c r="AG794" s="134"/>
      <c r="AH794" s="134"/>
      <c r="AI794" s="134"/>
    </row>
    <row r="795">
      <c r="B795" s="131"/>
      <c r="X795" s="132"/>
      <c r="Y795" s="133"/>
      <c r="Z795" s="133"/>
      <c r="AA795" s="134"/>
      <c r="AB795" s="134"/>
      <c r="AC795" s="134"/>
      <c r="AD795" s="134"/>
      <c r="AE795" s="134"/>
      <c r="AF795" s="134"/>
      <c r="AG795" s="134"/>
      <c r="AH795" s="134"/>
      <c r="AI795" s="134"/>
    </row>
    <row r="796">
      <c r="B796" s="131"/>
      <c r="X796" s="132"/>
      <c r="Y796" s="133"/>
      <c r="Z796" s="133"/>
      <c r="AA796" s="134"/>
      <c r="AB796" s="134"/>
      <c r="AC796" s="134"/>
      <c r="AD796" s="134"/>
      <c r="AE796" s="134"/>
      <c r="AF796" s="134"/>
      <c r="AG796" s="134"/>
      <c r="AH796" s="134"/>
      <c r="AI796" s="134"/>
    </row>
    <row r="797">
      <c r="B797" s="131"/>
      <c r="X797" s="132"/>
      <c r="Y797" s="133"/>
      <c r="Z797" s="133"/>
      <c r="AA797" s="134"/>
      <c r="AB797" s="134"/>
      <c r="AC797" s="134"/>
      <c r="AD797" s="134"/>
      <c r="AE797" s="134"/>
      <c r="AF797" s="134"/>
      <c r="AG797" s="134"/>
      <c r="AH797" s="134"/>
      <c r="AI797" s="134"/>
    </row>
    <row r="798">
      <c r="B798" s="131"/>
      <c r="X798" s="132"/>
      <c r="Y798" s="133"/>
      <c r="Z798" s="133"/>
      <c r="AA798" s="134"/>
      <c r="AB798" s="134"/>
      <c r="AC798" s="134"/>
      <c r="AD798" s="134"/>
      <c r="AE798" s="134"/>
      <c r="AF798" s="134"/>
      <c r="AG798" s="134"/>
      <c r="AH798" s="134"/>
      <c r="AI798" s="134"/>
    </row>
    <row r="799">
      <c r="B799" s="131"/>
      <c r="X799" s="132"/>
      <c r="Y799" s="133"/>
      <c r="Z799" s="133"/>
      <c r="AA799" s="134"/>
      <c r="AB799" s="134"/>
      <c r="AC799" s="134"/>
      <c r="AD799" s="134"/>
      <c r="AE799" s="134"/>
      <c r="AF799" s="134"/>
      <c r="AG799" s="134"/>
      <c r="AH799" s="134"/>
      <c r="AI799" s="134"/>
    </row>
    <row r="800">
      <c r="B800" s="131"/>
      <c r="X800" s="132"/>
      <c r="Y800" s="133"/>
      <c r="Z800" s="133"/>
      <c r="AA800" s="134"/>
      <c r="AB800" s="134"/>
      <c r="AC800" s="134"/>
      <c r="AD800" s="134"/>
      <c r="AE800" s="134"/>
      <c r="AF800" s="134"/>
      <c r="AG800" s="134"/>
      <c r="AH800" s="134"/>
      <c r="AI800" s="134"/>
    </row>
    <row r="801">
      <c r="B801" s="131"/>
      <c r="X801" s="132"/>
      <c r="Y801" s="133"/>
      <c r="Z801" s="133"/>
      <c r="AA801" s="134"/>
      <c r="AB801" s="134"/>
      <c r="AC801" s="134"/>
      <c r="AD801" s="134"/>
      <c r="AE801" s="134"/>
      <c r="AF801" s="134"/>
      <c r="AG801" s="134"/>
      <c r="AH801" s="134"/>
      <c r="AI801" s="134"/>
    </row>
    <row r="802">
      <c r="B802" s="131"/>
      <c r="X802" s="132"/>
      <c r="Y802" s="133"/>
      <c r="Z802" s="133"/>
      <c r="AA802" s="134"/>
      <c r="AB802" s="134"/>
      <c r="AC802" s="134"/>
      <c r="AD802" s="134"/>
      <c r="AE802" s="134"/>
      <c r="AF802" s="134"/>
      <c r="AG802" s="134"/>
      <c r="AH802" s="134"/>
      <c r="AI802" s="134"/>
    </row>
    <row r="803">
      <c r="B803" s="131"/>
      <c r="X803" s="132"/>
      <c r="Y803" s="133"/>
      <c r="Z803" s="133"/>
      <c r="AA803" s="134"/>
      <c r="AB803" s="134"/>
      <c r="AC803" s="134"/>
      <c r="AD803" s="134"/>
      <c r="AE803" s="134"/>
      <c r="AF803" s="134"/>
      <c r="AG803" s="134"/>
      <c r="AH803" s="134"/>
      <c r="AI803" s="134"/>
    </row>
    <row r="804">
      <c r="B804" s="131"/>
      <c r="X804" s="132"/>
      <c r="Y804" s="133"/>
      <c r="Z804" s="133"/>
      <c r="AA804" s="134"/>
      <c r="AB804" s="134"/>
      <c r="AC804" s="134"/>
      <c r="AD804" s="134"/>
      <c r="AE804" s="134"/>
      <c r="AF804" s="134"/>
      <c r="AG804" s="134"/>
      <c r="AH804" s="134"/>
      <c r="AI804" s="134"/>
    </row>
    <row r="805">
      <c r="B805" s="131"/>
      <c r="X805" s="132"/>
      <c r="Y805" s="133"/>
      <c r="Z805" s="133"/>
      <c r="AA805" s="134"/>
      <c r="AB805" s="134"/>
      <c r="AC805" s="134"/>
      <c r="AD805" s="134"/>
      <c r="AE805" s="134"/>
      <c r="AF805" s="134"/>
      <c r="AG805" s="134"/>
      <c r="AH805" s="134"/>
      <c r="AI805" s="134"/>
    </row>
    <row r="806">
      <c r="B806" s="131"/>
      <c r="X806" s="132"/>
      <c r="Y806" s="133"/>
      <c r="Z806" s="133"/>
      <c r="AA806" s="134"/>
      <c r="AB806" s="134"/>
      <c r="AC806" s="134"/>
      <c r="AD806" s="134"/>
      <c r="AE806" s="134"/>
      <c r="AF806" s="134"/>
      <c r="AG806" s="134"/>
      <c r="AH806" s="134"/>
      <c r="AI806" s="134"/>
    </row>
    <row r="807">
      <c r="B807" s="131"/>
      <c r="X807" s="132"/>
      <c r="Y807" s="133"/>
      <c r="Z807" s="133"/>
      <c r="AA807" s="134"/>
      <c r="AB807" s="134"/>
      <c r="AC807" s="134"/>
      <c r="AD807" s="134"/>
      <c r="AE807" s="134"/>
      <c r="AF807" s="134"/>
      <c r="AG807" s="134"/>
      <c r="AH807" s="134"/>
      <c r="AI807" s="134"/>
    </row>
    <row r="808">
      <c r="B808" s="131"/>
      <c r="X808" s="132"/>
      <c r="Y808" s="133"/>
      <c r="Z808" s="133"/>
      <c r="AA808" s="134"/>
      <c r="AB808" s="134"/>
      <c r="AC808" s="134"/>
      <c r="AD808" s="134"/>
      <c r="AE808" s="134"/>
      <c r="AF808" s="134"/>
      <c r="AG808" s="134"/>
      <c r="AH808" s="134"/>
      <c r="AI808" s="134"/>
    </row>
    <row r="809">
      <c r="B809" s="131"/>
      <c r="X809" s="132"/>
      <c r="Y809" s="133"/>
      <c r="Z809" s="133"/>
      <c r="AA809" s="134"/>
      <c r="AB809" s="134"/>
      <c r="AC809" s="134"/>
      <c r="AD809" s="134"/>
      <c r="AE809" s="134"/>
      <c r="AF809" s="134"/>
      <c r="AG809" s="134"/>
      <c r="AH809" s="134"/>
      <c r="AI809" s="134"/>
    </row>
    <row r="810">
      <c r="B810" s="131"/>
      <c r="X810" s="132"/>
      <c r="Y810" s="133"/>
      <c r="Z810" s="133"/>
      <c r="AA810" s="134"/>
      <c r="AB810" s="134"/>
      <c r="AC810" s="134"/>
      <c r="AD810" s="134"/>
      <c r="AE810" s="134"/>
      <c r="AF810" s="134"/>
      <c r="AG810" s="134"/>
      <c r="AH810" s="134"/>
      <c r="AI810" s="134"/>
    </row>
    <row r="811">
      <c r="B811" s="131"/>
      <c r="X811" s="132"/>
      <c r="Y811" s="133"/>
      <c r="Z811" s="133"/>
      <c r="AA811" s="134"/>
      <c r="AB811" s="134"/>
      <c r="AC811" s="134"/>
      <c r="AD811" s="134"/>
      <c r="AE811" s="134"/>
      <c r="AF811" s="134"/>
      <c r="AG811" s="134"/>
      <c r="AH811" s="134"/>
      <c r="AI811" s="134"/>
    </row>
    <row r="812">
      <c r="B812" s="131"/>
      <c r="X812" s="132"/>
      <c r="Y812" s="133"/>
      <c r="Z812" s="133"/>
      <c r="AA812" s="134"/>
      <c r="AB812" s="134"/>
      <c r="AC812" s="134"/>
      <c r="AD812" s="134"/>
      <c r="AE812" s="134"/>
      <c r="AF812" s="134"/>
      <c r="AG812" s="134"/>
      <c r="AH812" s="134"/>
      <c r="AI812" s="134"/>
    </row>
    <row r="813">
      <c r="B813" s="131"/>
      <c r="X813" s="132"/>
      <c r="Y813" s="133"/>
      <c r="Z813" s="133"/>
      <c r="AA813" s="134"/>
      <c r="AB813" s="134"/>
      <c r="AC813" s="134"/>
      <c r="AD813" s="134"/>
      <c r="AE813" s="134"/>
      <c r="AF813" s="134"/>
      <c r="AG813" s="134"/>
      <c r="AH813" s="134"/>
      <c r="AI813" s="134"/>
    </row>
    <row r="814">
      <c r="B814" s="131"/>
      <c r="X814" s="132"/>
      <c r="Y814" s="133"/>
      <c r="Z814" s="133"/>
      <c r="AA814" s="134"/>
      <c r="AB814" s="134"/>
      <c r="AC814" s="134"/>
      <c r="AD814" s="134"/>
      <c r="AE814" s="134"/>
      <c r="AF814" s="134"/>
      <c r="AG814" s="134"/>
      <c r="AH814" s="134"/>
      <c r="AI814" s="134"/>
    </row>
    <row r="815">
      <c r="B815" s="131"/>
      <c r="X815" s="132"/>
      <c r="Y815" s="133"/>
      <c r="Z815" s="133"/>
      <c r="AA815" s="134"/>
      <c r="AB815" s="134"/>
      <c r="AC815" s="134"/>
      <c r="AD815" s="134"/>
      <c r="AE815" s="134"/>
      <c r="AF815" s="134"/>
      <c r="AG815" s="134"/>
      <c r="AH815" s="134"/>
      <c r="AI815" s="134"/>
    </row>
    <row r="816">
      <c r="B816" s="131"/>
      <c r="X816" s="132"/>
      <c r="Y816" s="133"/>
      <c r="Z816" s="133"/>
      <c r="AA816" s="134"/>
      <c r="AB816" s="134"/>
      <c r="AC816" s="134"/>
      <c r="AD816" s="134"/>
      <c r="AE816" s="134"/>
      <c r="AF816" s="134"/>
      <c r="AG816" s="134"/>
      <c r="AH816" s="134"/>
      <c r="AI816" s="134"/>
    </row>
    <row r="817">
      <c r="B817" s="131"/>
      <c r="X817" s="132"/>
      <c r="Y817" s="133"/>
      <c r="Z817" s="133"/>
      <c r="AA817" s="134"/>
      <c r="AB817" s="134"/>
      <c r="AC817" s="134"/>
      <c r="AD817" s="134"/>
      <c r="AE817" s="134"/>
      <c r="AF817" s="134"/>
      <c r="AG817" s="134"/>
      <c r="AH817" s="134"/>
      <c r="AI817" s="134"/>
    </row>
    <row r="818">
      <c r="B818" s="131"/>
      <c r="X818" s="132"/>
      <c r="Y818" s="133"/>
      <c r="Z818" s="133"/>
      <c r="AA818" s="134"/>
      <c r="AB818" s="134"/>
      <c r="AC818" s="134"/>
      <c r="AD818" s="134"/>
      <c r="AE818" s="134"/>
      <c r="AF818" s="134"/>
      <c r="AG818" s="134"/>
      <c r="AH818" s="134"/>
      <c r="AI818" s="134"/>
    </row>
    <row r="819">
      <c r="B819" s="131"/>
      <c r="X819" s="132"/>
      <c r="Y819" s="133"/>
      <c r="Z819" s="133"/>
      <c r="AA819" s="134"/>
      <c r="AB819" s="134"/>
      <c r="AC819" s="134"/>
      <c r="AD819" s="134"/>
      <c r="AE819" s="134"/>
      <c r="AF819" s="134"/>
      <c r="AG819" s="134"/>
      <c r="AH819" s="134"/>
      <c r="AI819" s="134"/>
    </row>
    <row r="820">
      <c r="B820" s="131"/>
      <c r="X820" s="132"/>
      <c r="Y820" s="133"/>
      <c r="Z820" s="133"/>
      <c r="AA820" s="134"/>
      <c r="AB820" s="134"/>
      <c r="AC820" s="134"/>
      <c r="AD820" s="134"/>
      <c r="AE820" s="134"/>
      <c r="AF820" s="134"/>
      <c r="AG820" s="134"/>
      <c r="AH820" s="134"/>
      <c r="AI820" s="134"/>
    </row>
    <row r="821">
      <c r="B821" s="131"/>
      <c r="X821" s="132"/>
      <c r="Y821" s="133"/>
      <c r="Z821" s="133"/>
      <c r="AA821" s="134"/>
      <c r="AB821" s="134"/>
      <c r="AC821" s="134"/>
      <c r="AD821" s="134"/>
      <c r="AE821" s="134"/>
      <c r="AF821" s="134"/>
      <c r="AG821" s="134"/>
      <c r="AH821" s="134"/>
      <c r="AI821" s="134"/>
    </row>
    <row r="822">
      <c r="B822" s="131"/>
      <c r="X822" s="132"/>
      <c r="Y822" s="133"/>
      <c r="Z822" s="133"/>
      <c r="AA822" s="134"/>
      <c r="AB822" s="134"/>
      <c r="AC822" s="134"/>
      <c r="AD822" s="134"/>
      <c r="AE822" s="134"/>
      <c r="AF822" s="134"/>
      <c r="AG822" s="134"/>
      <c r="AH822" s="134"/>
      <c r="AI822" s="134"/>
    </row>
    <row r="823">
      <c r="B823" s="131"/>
      <c r="X823" s="132"/>
      <c r="Y823" s="133"/>
      <c r="Z823" s="133"/>
      <c r="AA823" s="134"/>
      <c r="AB823" s="134"/>
      <c r="AC823" s="134"/>
      <c r="AD823" s="134"/>
      <c r="AE823" s="134"/>
      <c r="AF823" s="134"/>
      <c r="AG823" s="134"/>
      <c r="AH823" s="134"/>
      <c r="AI823" s="134"/>
    </row>
    <row r="824">
      <c r="B824" s="131"/>
      <c r="X824" s="132"/>
      <c r="Y824" s="133"/>
      <c r="Z824" s="133"/>
      <c r="AA824" s="134"/>
      <c r="AB824" s="134"/>
      <c r="AC824" s="134"/>
      <c r="AD824" s="134"/>
      <c r="AE824" s="134"/>
      <c r="AF824" s="134"/>
      <c r="AG824" s="134"/>
      <c r="AH824" s="134"/>
      <c r="AI824" s="134"/>
    </row>
    <row r="825">
      <c r="B825" s="131"/>
      <c r="X825" s="132"/>
      <c r="Y825" s="133"/>
      <c r="Z825" s="133"/>
      <c r="AA825" s="134"/>
      <c r="AB825" s="134"/>
      <c r="AC825" s="134"/>
      <c r="AD825" s="134"/>
      <c r="AE825" s="134"/>
      <c r="AF825" s="134"/>
      <c r="AG825" s="134"/>
      <c r="AH825" s="134"/>
      <c r="AI825" s="134"/>
    </row>
    <row r="826">
      <c r="B826" s="131"/>
      <c r="X826" s="132"/>
      <c r="Y826" s="133"/>
      <c r="Z826" s="133"/>
      <c r="AA826" s="134"/>
      <c r="AB826" s="134"/>
      <c r="AC826" s="134"/>
      <c r="AD826" s="134"/>
      <c r="AE826" s="134"/>
      <c r="AF826" s="134"/>
      <c r="AG826" s="134"/>
      <c r="AH826" s="134"/>
      <c r="AI826" s="134"/>
    </row>
    <row r="827">
      <c r="B827" s="131"/>
      <c r="X827" s="132"/>
      <c r="Y827" s="133"/>
      <c r="Z827" s="133"/>
      <c r="AA827" s="134"/>
      <c r="AB827" s="134"/>
      <c r="AC827" s="134"/>
      <c r="AD827" s="134"/>
      <c r="AE827" s="134"/>
      <c r="AF827" s="134"/>
      <c r="AG827" s="134"/>
      <c r="AH827" s="134"/>
      <c r="AI827" s="134"/>
    </row>
    <row r="828">
      <c r="B828" s="131"/>
      <c r="X828" s="132"/>
      <c r="Y828" s="133"/>
      <c r="Z828" s="133"/>
      <c r="AA828" s="134"/>
      <c r="AB828" s="134"/>
      <c r="AC828" s="134"/>
      <c r="AD828" s="134"/>
      <c r="AE828" s="134"/>
      <c r="AF828" s="134"/>
      <c r="AG828" s="134"/>
      <c r="AH828" s="134"/>
      <c r="AI828" s="134"/>
    </row>
    <row r="829">
      <c r="B829" s="131"/>
      <c r="X829" s="132"/>
      <c r="Y829" s="133"/>
      <c r="Z829" s="133"/>
      <c r="AA829" s="134"/>
      <c r="AB829" s="134"/>
      <c r="AC829" s="134"/>
      <c r="AD829" s="134"/>
      <c r="AE829" s="134"/>
      <c r="AF829" s="134"/>
      <c r="AG829" s="134"/>
      <c r="AH829" s="134"/>
      <c r="AI829" s="134"/>
    </row>
    <row r="830">
      <c r="B830" s="131"/>
      <c r="X830" s="132"/>
      <c r="Y830" s="133"/>
      <c r="Z830" s="133"/>
      <c r="AA830" s="134"/>
      <c r="AB830" s="134"/>
      <c r="AC830" s="134"/>
      <c r="AD830" s="134"/>
      <c r="AE830" s="134"/>
      <c r="AF830" s="134"/>
      <c r="AG830" s="134"/>
      <c r="AH830" s="134"/>
      <c r="AI830" s="134"/>
    </row>
    <row r="831">
      <c r="B831" s="131"/>
      <c r="X831" s="132"/>
      <c r="Y831" s="133"/>
      <c r="Z831" s="133"/>
      <c r="AA831" s="134"/>
      <c r="AB831" s="134"/>
      <c r="AC831" s="134"/>
      <c r="AD831" s="134"/>
      <c r="AE831" s="134"/>
      <c r="AF831" s="134"/>
      <c r="AG831" s="134"/>
      <c r="AH831" s="134"/>
      <c r="AI831" s="134"/>
    </row>
    <row r="832">
      <c r="B832" s="131"/>
      <c r="X832" s="132"/>
      <c r="Y832" s="133"/>
      <c r="Z832" s="133"/>
      <c r="AA832" s="134"/>
      <c r="AB832" s="134"/>
      <c r="AC832" s="134"/>
      <c r="AD832" s="134"/>
      <c r="AE832" s="134"/>
      <c r="AF832" s="134"/>
      <c r="AG832" s="134"/>
      <c r="AH832" s="134"/>
      <c r="AI832" s="134"/>
    </row>
    <row r="833">
      <c r="B833" s="131"/>
      <c r="X833" s="132"/>
      <c r="Y833" s="133"/>
      <c r="Z833" s="133"/>
      <c r="AA833" s="134"/>
      <c r="AB833" s="134"/>
      <c r="AC833" s="134"/>
      <c r="AD833" s="134"/>
      <c r="AE833" s="134"/>
      <c r="AF833" s="134"/>
      <c r="AG833" s="134"/>
      <c r="AH833" s="134"/>
      <c r="AI833" s="134"/>
    </row>
    <row r="834">
      <c r="B834" s="131"/>
      <c r="X834" s="132"/>
      <c r="Y834" s="133"/>
      <c r="Z834" s="133"/>
      <c r="AA834" s="134"/>
      <c r="AB834" s="134"/>
      <c r="AC834" s="134"/>
      <c r="AD834" s="134"/>
      <c r="AE834" s="134"/>
      <c r="AF834" s="134"/>
      <c r="AG834" s="134"/>
      <c r="AH834" s="134"/>
      <c r="AI834" s="134"/>
    </row>
    <row r="835">
      <c r="B835" s="131"/>
      <c r="X835" s="132"/>
      <c r="Y835" s="133"/>
      <c r="Z835" s="133"/>
      <c r="AA835" s="134"/>
      <c r="AB835" s="134"/>
      <c r="AC835" s="134"/>
      <c r="AD835" s="134"/>
      <c r="AE835" s="134"/>
      <c r="AF835" s="134"/>
      <c r="AG835" s="134"/>
      <c r="AH835" s="134"/>
      <c r="AI835" s="134"/>
    </row>
    <row r="836">
      <c r="B836" s="131"/>
      <c r="X836" s="132"/>
      <c r="Y836" s="133"/>
      <c r="Z836" s="133"/>
      <c r="AA836" s="134"/>
      <c r="AB836" s="134"/>
      <c r="AC836" s="134"/>
      <c r="AD836" s="134"/>
      <c r="AE836" s="134"/>
      <c r="AF836" s="134"/>
      <c r="AG836" s="134"/>
      <c r="AH836" s="134"/>
      <c r="AI836" s="134"/>
    </row>
    <row r="837">
      <c r="B837" s="131"/>
      <c r="X837" s="132"/>
      <c r="Y837" s="133"/>
      <c r="Z837" s="133"/>
      <c r="AA837" s="134"/>
      <c r="AB837" s="134"/>
      <c r="AC837" s="134"/>
      <c r="AD837" s="134"/>
      <c r="AE837" s="134"/>
      <c r="AF837" s="134"/>
      <c r="AG837" s="134"/>
      <c r="AH837" s="134"/>
      <c r="AI837" s="134"/>
    </row>
    <row r="838">
      <c r="B838" s="131"/>
      <c r="X838" s="132"/>
      <c r="Y838" s="133"/>
      <c r="Z838" s="133"/>
      <c r="AA838" s="134"/>
      <c r="AB838" s="134"/>
      <c r="AC838" s="134"/>
      <c r="AD838" s="134"/>
      <c r="AE838" s="134"/>
      <c r="AF838" s="134"/>
      <c r="AG838" s="134"/>
      <c r="AH838" s="134"/>
      <c r="AI838" s="134"/>
    </row>
    <row r="839">
      <c r="B839" s="131"/>
      <c r="X839" s="132"/>
      <c r="Y839" s="133"/>
      <c r="Z839" s="133"/>
      <c r="AA839" s="134"/>
      <c r="AB839" s="134"/>
      <c r="AC839" s="134"/>
      <c r="AD839" s="134"/>
      <c r="AE839" s="134"/>
      <c r="AF839" s="134"/>
      <c r="AG839" s="134"/>
      <c r="AH839" s="134"/>
      <c r="AI839" s="134"/>
    </row>
    <row r="840">
      <c r="B840" s="131"/>
      <c r="X840" s="132"/>
      <c r="Y840" s="133"/>
      <c r="Z840" s="133"/>
      <c r="AA840" s="134"/>
      <c r="AB840" s="134"/>
      <c r="AC840" s="134"/>
      <c r="AD840" s="134"/>
      <c r="AE840" s="134"/>
      <c r="AF840" s="134"/>
      <c r="AG840" s="134"/>
      <c r="AH840" s="134"/>
      <c r="AI840" s="134"/>
    </row>
    <row r="841">
      <c r="B841" s="131"/>
      <c r="X841" s="132"/>
      <c r="Y841" s="133"/>
      <c r="Z841" s="133"/>
      <c r="AA841" s="134"/>
      <c r="AB841" s="134"/>
      <c r="AC841" s="134"/>
      <c r="AD841" s="134"/>
      <c r="AE841" s="134"/>
      <c r="AF841" s="134"/>
      <c r="AG841" s="134"/>
      <c r="AH841" s="134"/>
      <c r="AI841" s="134"/>
    </row>
    <row r="842">
      <c r="B842" s="131"/>
      <c r="X842" s="132"/>
      <c r="Y842" s="133"/>
      <c r="Z842" s="133"/>
      <c r="AA842" s="134"/>
      <c r="AB842" s="134"/>
      <c r="AC842" s="134"/>
      <c r="AD842" s="134"/>
      <c r="AE842" s="134"/>
      <c r="AF842" s="134"/>
      <c r="AG842" s="134"/>
      <c r="AH842" s="134"/>
      <c r="AI842" s="134"/>
    </row>
    <row r="843">
      <c r="B843" s="131"/>
      <c r="X843" s="132"/>
      <c r="Y843" s="133"/>
      <c r="Z843" s="133"/>
      <c r="AA843" s="134"/>
      <c r="AB843" s="134"/>
      <c r="AC843" s="134"/>
      <c r="AD843" s="134"/>
      <c r="AE843" s="134"/>
      <c r="AF843" s="134"/>
      <c r="AG843" s="134"/>
      <c r="AH843" s="134"/>
      <c r="AI843" s="134"/>
    </row>
    <row r="844">
      <c r="B844" s="131"/>
      <c r="X844" s="132"/>
      <c r="Y844" s="133"/>
      <c r="Z844" s="133"/>
      <c r="AA844" s="134"/>
      <c r="AB844" s="134"/>
      <c r="AC844" s="134"/>
      <c r="AD844" s="134"/>
      <c r="AE844" s="134"/>
      <c r="AF844" s="134"/>
      <c r="AG844" s="134"/>
      <c r="AH844" s="134"/>
      <c r="AI844" s="134"/>
    </row>
    <row r="845">
      <c r="B845" s="131"/>
      <c r="X845" s="132"/>
      <c r="Y845" s="133"/>
      <c r="Z845" s="133"/>
      <c r="AA845" s="134"/>
      <c r="AB845" s="134"/>
      <c r="AC845" s="134"/>
      <c r="AD845" s="134"/>
      <c r="AE845" s="134"/>
      <c r="AF845" s="134"/>
      <c r="AG845" s="134"/>
      <c r="AH845" s="134"/>
      <c r="AI845" s="134"/>
    </row>
    <row r="846">
      <c r="B846" s="131"/>
      <c r="X846" s="132"/>
      <c r="Y846" s="133"/>
      <c r="Z846" s="133"/>
      <c r="AA846" s="134"/>
      <c r="AB846" s="134"/>
      <c r="AC846" s="134"/>
      <c r="AD846" s="134"/>
      <c r="AE846" s="134"/>
      <c r="AF846" s="134"/>
      <c r="AG846" s="134"/>
      <c r="AH846" s="134"/>
      <c r="AI846" s="134"/>
    </row>
    <row r="847">
      <c r="B847" s="131"/>
      <c r="X847" s="132"/>
      <c r="Y847" s="133"/>
      <c r="Z847" s="133"/>
      <c r="AA847" s="134"/>
      <c r="AB847" s="134"/>
      <c r="AC847" s="134"/>
      <c r="AD847" s="134"/>
      <c r="AE847" s="134"/>
      <c r="AF847" s="134"/>
      <c r="AG847" s="134"/>
      <c r="AH847" s="134"/>
      <c r="AI847" s="134"/>
    </row>
    <row r="848">
      <c r="B848" s="131"/>
      <c r="X848" s="132"/>
      <c r="Y848" s="133"/>
      <c r="Z848" s="133"/>
      <c r="AA848" s="134"/>
      <c r="AB848" s="134"/>
      <c r="AC848" s="134"/>
      <c r="AD848" s="134"/>
      <c r="AE848" s="134"/>
      <c r="AF848" s="134"/>
      <c r="AG848" s="134"/>
      <c r="AH848" s="134"/>
      <c r="AI848" s="134"/>
    </row>
    <row r="849">
      <c r="B849" s="131"/>
      <c r="X849" s="132"/>
      <c r="Y849" s="133"/>
      <c r="Z849" s="133"/>
      <c r="AA849" s="134"/>
      <c r="AB849" s="134"/>
      <c r="AC849" s="134"/>
      <c r="AD849" s="134"/>
      <c r="AE849" s="134"/>
      <c r="AF849" s="134"/>
      <c r="AG849" s="134"/>
      <c r="AH849" s="134"/>
      <c r="AI849" s="134"/>
    </row>
    <row r="850">
      <c r="B850" s="131"/>
      <c r="X850" s="132"/>
      <c r="Y850" s="133"/>
      <c r="Z850" s="133"/>
      <c r="AA850" s="134"/>
      <c r="AB850" s="134"/>
      <c r="AC850" s="134"/>
      <c r="AD850" s="134"/>
      <c r="AE850" s="134"/>
      <c r="AF850" s="134"/>
      <c r="AG850" s="134"/>
      <c r="AH850" s="134"/>
      <c r="AI850" s="134"/>
    </row>
    <row r="851">
      <c r="B851" s="131"/>
      <c r="X851" s="132"/>
      <c r="Y851" s="133"/>
      <c r="Z851" s="133"/>
      <c r="AA851" s="134"/>
      <c r="AB851" s="134"/>
      <c r="AC851" s="134"/>
      <c r="AD851" s="134"/>
      <c r="AE851" s="134"/>
      <c r="AF851" s="134"/>
      <c r="AG851" s="134"/>
      <c r="AH851" s="134"/>
      <c r="AI851" s="134"/>
    </row>
    <row r="852">
      <c r="B852" s="131"/>
      <c r="X852" s="132"/>
      <c r="Y852" s="133"/>
      <c r="Z852" s="133"/>
      <c r="AA852" s="134"/>
      <c r="AB852" s="134"/>
      <c r="AC852" s="134"/>
      <c r="AD852" s="134"/>
      <c r="AE852" s="134"/>
      <c r="AF852" s="134"/>
      <c r="AG852" s="134"/>
      <c r="AH852" s="134"/>
      <c r="AI852" s="134"/>
    </row>
    <row r="853">
      <c r="B853" s="131"/>
      <c r="X853" s="132"/>
      <c r="Y853" s="133"/>
      <c r="Z853" s="133"/>
      <c r="AA853" s="134"/>
      <c r="AB853" s="134"/>
      <c r="AC853" s="134"/>
      <c r="AD853" s="134"/>
      <c r="AE853" s="134"/>
      <c r="AF853" s="134"/>
      <c r="AG853" s="134"/>
      <c r="AH853" s="134"/>
      <c r="AI853" s="134"/>
    </row>
    <row r="854">
      <c r="B854" s="131"/>
      <c r="X854" s="132"/>
      <c r="Y854" s="133"/>
      <c r="Z854" s="133"/>
      <c r="AA854" s="134"/>
      <c r="AB854" s="134"/>
      <c r="AC854" s="134"/>
      <c r="AD854" s="134"/>
      <c r="AE854" s="134"/>
      <c r="AF854" s="134"/>
      <c r="AG854" s="134"/>
      <c r="AH854" s="134"/>
      <c r="AI854" s="134"/>
    </row>
    <row r="855">
      <c r="B855" s="131"/>
      <c r="X855" s="132"/>
      <c r="Y855" s="133"/>
      <c r="Z855" s="133"/>
      <c r="AA855" s="134"/>
      <c r="AB855" s="134"/>
      <c r="AC855" s="134"/>
      <c r="AD855" s="134"/>
      <c r="AE855" s="134"/>
      <c r="AF855" s="134"/>
      <c r="AG855" s="134"/>
      <c r="AH855" s="134"/>
      <c r="AI855" s="134"/>
    </row>
    <row r="856">
      <c r="B856" s="131"/>
      <c r="X856" s="132"/>
      <c r="Y856" s="133"/>
      <c r="Z856" s="133"/>
      <c r="AA856" s="134"/>
      <c r="AB856" s="134"/>
      <c r="AC856" s="134"/>
      <c r="AD856" s="134"/>
      <c r="AE856" s="134"/>
      <c r="AF856" s="134"/>
      <c r="AG856" s="134"/>
      <c r="AH856" s="134"/>
      <c r="AI856" s="134"/>
    </row>
    <row r="857">
      <c r="B857" s="131"/>
      <c r="X857" s="132"/>
      <c r="Y857" s="133"/>
      <c r="Z857" s="133"/>
      <c r="AA857" s="134"/>
      <c r="AB857" s="134"/>
      <c r="AC857" s="134"/>
      <c r="AD857" s="134"/>
      <c r="AE857" s="134"/>
      <c r="AF857" s="134"/>
      <c r="AG857" s="134"/>
      <c r="AH857" s="134"/>
      <c r="AI857" s="134"/>
    </row>
    <row r="858">
      <c r="B858" s="131"/>
      <c r="X858" s="132"/>
      <c r="Y858" s="133"/>
      <c r="Z858" s="133"/>
      <c r="AA858" s="134"/>
      <c r="AB858" s="134"/>
      <c r="AC858" s="134"/>
      <c r="AD858" s="134"/>
      <c r="AE858" s="134"/>
      <c r="AF858" s="134"/>
      <c r="AG858" s="134"/>
      <c r="AH858" s="134"/>
      <c r="AI858" s="134"/>
    </row>
    <row r="859">
      <c r="B859" s="131"/>
      <c r="X859" s="132"/>
      <c r="Y859" s="133"/>
      <c r="Z859" s="133"/>
      <c r="AA859" s="134"/>
      <c r="AB859" s="134"/>
      <c r="AC859" s="134"/>
      <c r="AD859" s="134"/>
      <c r="AE859" s="134"/>
      <c r="AF859" s="134"/>
      <c r="AG859" s="134"/>
      <c r="AH859" s="134"/>
      <c r="AI859" s="134"/>
    </row>
    <row r="860">
      <c r="B860" s="131"/>
      <c r="X860" s="132"/>
      <c r="Y860" s="133"/>
      <c r="Z860" s="133"/>
      <c r="AA860" s="134"/>
      <c r="AB860" s="134"/>
      <c r="AC860" s="134"/>
      <c r="AD860" s="134"/>
      <c r="AE860" s="134"/>
      <c r="AF860" s="134"/>
      <c r="AG860" s="134"/>
      <c r="AH860" s="134"/>
      <c r="AI860" s="134"/>
    </row>
    <row r="861">
      <c r="B861" s="131"/>
      <c r="X861" s="132"/>
      <c r="Y861" s="133"/>
      <c r="Z861" s="133"/>
      <c r="AA861" s="134"/>
      <c r="AB861" s="134"/>
      <c r="AC861" s="134"/>
      <c r="AD861" s="134"/>
      <c r="AE861" s="134"/>
      <c r="AF861" s="134"/>
      <c r="AG861" s="134"/>
      <c r="AH861" s="134"/>
      <c r="AI861" s="134"/>
    </row>
    <row r="862">
      <c r="B862" s="131"/>
      <c r="X862" s="132"/>
      <c r="Y862" s="133"/>
      <c r="Z862" s="133"/>
      <c r="AA862" s="134"/>
      <c r="AB862" s="134"/>
      <c r="AC862" s="134"/>
      <c r="AD862" s="134"/>
      <c r="AE862" s="134"/>
      <c r="AF862" s="134"/>
      <c r="AG862" s="134"/>
      <c r="AH862" s="134"/>
      <c r="AI862" s="134"/>
    </row>
    <row r="863">
      <c r="B863" s="131"/>
      <c r="X863" s="132"/>
      <c r="Y863" s="133"/>
      <c r="Z863" s="133"/>
      <c r="AA863" s="134"/>
      <c r="AB863" s="134"/>
      <c r="AC863" s="134"/>
      <c r="AD863" s="134"/>
      <c r="AE863" s="134"/>
      <c r="AF863" s="134"/>
      <c r="AG863" s="134"/>
      <c r="AH863" s="134"/>
      <c r="AI863" s="134"/>
    </row>
    <row r="864">
      <c r="B864" s="131"/>
      <c r="X864" s="132"/>
      <c r="Y864" s="133"/>
      <c r="Z864" s="133"/>
      <c r="AA864" s="134"/>
      <c r="AB864" s="134"/>
      <c r="AC864" s="134"/>
      <c r="AD864" s="134"/>
      <c r="AE864" s="134"/>
      <c r="AF864" s="134"/>
      <c r="AG864" s="134"/>
      <c r="AH864" s="134"/>
      <c r="AI864" s="134"/>
    </row>
    <row r="865">
      <c r="B865" s="131"/>
      <c r="X865" s="132"/>
      <c r="Y865" s="133"/>
      <c r="Z865" s="133"/>
      <c r="AA865" s="134"/>
      <c r="AB865" s="134"/>
      <c r="AC865" s="134"/>
      <c r="AD865" s="134"/>
      <c r="AE865" s="134"/>
      <c r="AF865" s="134"/>
      <c r="AG865" s="134"/>
      <c r="AH865" s="134"/>
      <c r="AI865" s="134"/>
    </row>
    <row r="866">
      <c r="B866" s="131"/>
      <c r="X866" s="132"/>
      <c r="Y866" s="133"/>
      <c r="Z866" s="133"/>
      <c r="AA866" s="134"/>
      <c r="AB866" s="134"/>
      <c r="AC866" s="134"/>
      <c r="AD866" s="134"/>
      <c r="AE866" s="134"/>
      <c r="AF866" s="134"/>
      <c r="AG866" s="134"/>
      <c r="AH866" s="134"/>
      <c r="AI866" s="134"/>
    </row>
    <row r="867">
      <c r="B867" s="131"/>
      <c r="X867" s="132"/>
      <c r="Y867" s="133"/>
      <c r="Z867" s="133"/>
      <c r="AA867" s="134"/>
      <c r="AB867" s="134"/>
      <c r="AC867" s="134"/>
      <c r="AD867" s="134"/>
      <c r="AE867" s="134"/>
      <c r="AF867" s="134"/>
      <c r="AG867" s="134"/>
      <c r="AH867" s="134"/>
      <c r="AI867" s="134"/>
    </row>
    <row r="868">
      <c r="B868" s="131"/>
      <c r="X868" s="132"/>
      <c r="Y868" s="133"/>
      <c r="Z868" s="133"/>
      <c r="AA868" s="134"/>
      <c r="AB868" s="134"/>
      <c r="AC868" s="134"/>
      <c r="AD868" s="134"/>
      <c r="AE868" s="134"/>
      <c r="AF868" s="134"/>
      <c r="AG868" s="134"/>
      <c r="AH868" s="134"/>
      <c r="AI868" s="134"/>
    </row>
    <row r="869">
      <c r="B869" s="131"/>
      <c r="X869" s="132"/>
      <c r="Y869" s="133"/>
      <c r="Z869" s="133"/>
      <c r="AA869" s="134"/>
      <c r="AB869" s="134"/>
      <c r="AC869" s="134"/>
      <c r="AD869" s="134"/>
      <c r="AE869" s="134"/>
      <c r="AF869" s="134"/>
      <c r="AG869" s="134"/>
      <c r="AH869" s="134"/>
      <c r="AI869" s="134"/>
    </row>
    <row r="870">
      <c r="B870" s="131"/>
      <c r="X870" s="132"/>
      <c r="Y870" s="133"/>
      <c r="Z870" s="133"/>
      <c r="AA870" s="134"/>
      <c r="AB870" s="134"/>
      <c r="AC870" s="134"/>
      <c r="AD870" s="134"/>
      <c r="AE870" s="134"/>
      <c r="AF870" s="134"/>
      <c r="AG870" s="134"/>
      <c r="AH870" s="134"/>
      <c r="AI870" s="134"/>
    </row>
    <row r="871">
      <c r="B871" s="131"/>
      <c r="X871" s="132"/>
      <c r="Y871" s="133"/>
      <c r="Z871" s="133"/>
      <c r="AA871" s="134"/>
      <c r="AB871" s="134"/>
      <c r="AC871" s="134"/>
      <c r="AD871" s="134"/>
      <c r="AE871" s="134"/>
      <c r="AF871" s="134"/>
      <c r="AG871" s="134"/>
      <c r="AH871" s="134"/>
      <c r="AI871" s="134"/>
    </row>
    <row r="872">
      <c r="B872" s="131"/>
      <c r="X872" s="132"/>
      <c r="Y872" s="133"/>
      <c r="Z872" s="133"/>
      <c r="AA872" s="134"/>
      <c r="AB872" s="134"/>
      <c r="AC872" s="134"/>
      <c r="AD872" s="134"/>
      <c r="AE872" s="134"/>
      <c r="AF872" s="134"/>
      <c r="AG872" s="134"/>
      <c r="AH872" s="134"/>
      <c r="AI872" s="134"/>
    </row>
    <row r="873">
      <c r="B873" s="131"/>
      <c r="X873" s="132"/>
      <c r="Y873" s="133"/>
      <c r="Z873" s="133"/>
      <c r="AA873" s="134"/>
      <c r="AB873" s="134"/>
      <c r="AC873" s="134"/>
      <c r="AD873" s="134"/>
      <c r="AE873" s="134"/>
      <c r="AF873" s="134"/>
      <c r="AG873" s="134"/>
      <c r="AH873" s="134"/>
      <c r="AI873" s="134"/>
    </row>
    <row r="874">
      <c r="B874" s="131"/>
      <c r="X874" s="132"/>
      <c r="Y874" s="133"/>
      <c r="Z874" s="133"/>
      <c r="AA874" s="134"/>
      <c r="AB874" s="134"/>
      <c r="AC874" s="134"/>
      <c r="AD874" s="134"/>
      <c r="AE874" s="134"/>
      <c r="AF874" s="134"/>
      <c r="AG874" s="134"/>
      <c r="AH874" s="134"/>
      <c r="AI874" s="134"/>
    </row>
    <row r="875">
      <c r="B875" s="131"/>
      <c r="X875" s="132"/>
      <c r="Y875" s="133"/>
      <c r="Z875" s="133"/>
      <c r="AA875" s="134"/>
      <c r="AB875" s="134"/>
      <c r="AC875" s="134"/>
      <c r="AD875" s="134"/>
      <c r="AE875" s="134"/>
      <c r="AF875" s="134"/>
      <c r="AG875" s="134"/>
      <c r="AH875" s="134"/>
      <c r="AI875" s="134"/>
    </row>
    <row r="876">
      <c r="B876" s="131"/>
      <c r="X876" s="132"/>
      <c r="Y876" s="133"/>
      <c r="Z876" s="133"/>
      <c r="AA876" s="134"/>
      <c r="AB876" s="134"/>
      <c r="AC876" s="134"/>
      <c r="AD876" s="134"/>
      <c r="AE876" s="134"/>
      <c r="AF876" s="134"/>
      <c r="AG876" s="134"/>
      <c r="AH876" s="134"/>
      <c r="AI876" s="134"/>
    </row>
    <row r="877">
      <c r="B877" s="131"/>
      <c r="X877" s="132"/>
      <c r="Y877" s="133"/>
      <c r="Z877" s="133"/>
      <c r="AA877" s="134"/>
      <c r="AB877" s="134"/>
      <c r="AC877" s="134"/>
      <c r="AD877" s="134"/>
      <c r="AE877" s="134"/>
      <c r="AF877" s="134"/>
      <c r="AG877" s="134"/>
      <c r="AH877" s="134"/>
      <c r="AI877" s="134"/>
    </row>
    <row r="878">
      <c r="B878" s="131"/>
      <c r="X878" s="132"/>
      <c r="Y878" s="133"/>
      <c r="Z878" s="133"/>
      <c r="AA878" s="134"/>
      <c r="AB878" s="134"/>
      <c r="AC878" s="134"/>
      <c r="AD878" s="134"/>
      <c r="AE878" s="134"/>
      <c r="AF878" s="134"/>
      <c r="AG878" s="134"/>
      <c r="AH878" s="134"/>
      <c r="AI878" s="134"/>
    </row>
    <row r="879">
      <c r="B879" s="131"/>
      <c r="X879" s="132"/>
      <c r="Y879" s="133"/>
      <c r="Z879" s="133"/>
      <c r="AA879" s="134"/>
      <c r="AB879" s="134"/>
      <c r="AC879" s="134"/>
      <c r="AD879" s="134"/>
      <c r="AE879" s="134"/>
      <c r="AF879" s="134"/>
      <c r="AG879" s="134"/>
      <c r="AH879" s="134"/>
      <c r="AI879" s="134"/>
    </row>
    <row r="880">
      <c r="B880" s="131"/>
      <c r="X880" s="132"/>
      <c r="Y880" s="133"/>
      <c r="Z880" s="133"/>
      <c r="AA880" s="134"/>
      <c r="AB880" s="134"/>
      <c r="AC880" s="134"/>
      <c r="AD880" s="134"/>
      <c r="AE880" s="134"/>
      <c r="AF880" s="134"/>
      <c r="AG880" s="134"/>
      <c r="AH880" s="134"/>
      <c r="AI880" s="134"/>
    </row>
    <row r="881">
      <c r="B881" s="131"/>
      <c r="X881" s="132"/>
      <c r="Y881" s="133"/>
      <c r="Z881" s="133"/>
      <c r="AA881" s="134"/>
      <c r="AB881" s="134"/>
      <c r="AC881" s="134"/>
      <c r="AD881" s="134"/>
      <c r="AE881" s="134"/>
      <c r="AF881" s="134"/>
      <c r="AG881" s="134"/>
      <c r="AH881" s="134"/>
      <c r="AI881" s="134"/>
    </row>
    <row r="882">
      <c r="B882" s="131"/>
      <c r="X882" s="132"/>
      <c r="Y882" s="133"/>
      <c r="Z882" s="133"/>
      <c r="AA882" s="134"/>
      <c r="AB882" s="134"/>
      <c r="AC882" s="134"/>
      <c r="AD882" s="134"/>
      <c r="AE882" s="134"/>
      <c r="AF882" s="134"/>
      <c r="AG882" s="134"/>
      <c r="AH882" s="134"/>
      <c r="AI882" s="134"/>
    </row>
    <row r="883">
      <c r="B883" s="131"/>
      <c r="X883" s="132"/>
      <c r="Y883" s="133"/>
      <c r="Z883" s="133"/>
      <c r="AA883" s="134"/>
      <c r="AB883" s="134"/>
      <c r="AC883" s="134"/>
      <c r="AD883" s="134"/>
      <c r="AE883" s="134"/>
      <c r="AF883" s="134"/>
      <c r="AG883" s="134"/>
      <c r="AH883" s="134"/>
      <c r="AI883" s="134"/>
    </row>
    <row r="884">
      <c r="B884" s="131"/>
      <c r="X884" s="132"/>
      <c r="Y884" s="133"/>
      <c r="Z884" s="133"/>
      <c r="AA884" s="134"/>
      <c r="AB884" s="134"/>
      <c r="AC884" s="134"/>
      <c r="AD884" s="134"/>
      <c r="AE884" s="134"/>
      <c r="AF884" s="134"/>
      <c r="AG884" s="134"/>
      <c r="AH884" s="134"/>
      <c r="AI884" s="134"/>
    </row>
    <row r="885">
      <c r="B885" s="131"/>
      <c r="X885" s="132"/>
      <c r="Y885" s="133"/>
      <c r="Z885" s="133"/>
      <c r="AA885" s="134"/>
      <c r="AB885" s="134"/>
      <c r="AC885" s="134"/>
      <c r="AD885" s="134"/>
      <c r="AE885" s="134"/>
      <c r="AF885" s="134"/>
      <c r="AG885" s="134"/>
      <c r="AH885" s="134"/>
      <c r="AI885" s="134"/>
    </row>
    <row r="886">
      <c r="B886" s="131"/>
      <c r="X886" s="132"/>
      <c r="Y886" s="133"/>
      <c r="Z886" s="133"/>
      <c r="AA886" s="134"/>
      <c r="AB886" s="134"/>
      <c r="AC886" s="134"/>
      <c r="AD886" s="134"/>
      <c r="AE886" s="134"/>
      <c r="AF886" s="134"/>
      <c r="AG886" s="134"/>
      <c r="AH886" s="134"/>
      <c r="AI886" s="134"/>
    </row>
    <row r="887">
      <c r="B887" s="131"/>
      <c r="X887" s="132"/>
      <c r="Y887" s="133"/>
      <c r="Z887" s="133"/>
      <c r="AA887" s="134"/>
      <c r="AB887" s="134"/>
      <c r="AC887" s="134"/>
      <c r="AD887" s="134"/>
      <c r="AE887" s="134"/>
      <c r="AF887" s="134"/>
      <c r="AG887" s="134"/>
      <c r="AH887" s="134"/>
      <c r="AI887" s="134"/>
    </row>
    <row r="888">
      <c r="B888" s="131"/>
      <c r="X888" s="132"/>
      <c r="Y888" s="133"/>
      <c r="Z888" s="133"/>
      <c r="AA888" s="134"/>
      <c r="AB888" s="134"/>
      <c r="AC888" s="134"/>
      <c r="AD888" s="134"/>
      <c r="AE888" s="134"/>
      <c r="AF888" s="134"/>
      <c r="AG888" s="134"/>
      <c r="AH888" s="134"/>
      <c r="AI888" s="134"/>
    </row>
    <row r="889">
      <c r="B889" s="131"/>
      <c r="X889" s="132"/>
      <c r="Y889" s="133"/>
      <c r="Z889" s="133"/>
      <c r="AA889" s="134"/>
      <c r="AB889" s="134"/>
      <c r="AC889" s="134"/>
      <c r="AD889" s="134"/>
      <c r="AE889" s="134"/>
      <c r="AF889" s="134"/>
      <c r="AG889" s="134"/>
      <c r="AH889" s="134"/>
      <c r="AI889" s="134"/>
    </row>
    <row r="890">
      <c r="B890" s="131"/>
      <c r="X890" s="132"/>
      <c r="Y890" s="133"/>
      <c r="Z890" s="133"/>
      <c r="AA890" s="134"/>
      <c r="AB890" s="134"/>
      <c r="AC890" s="134"/>
      <c r="AD890" s="134"/>
      <c r="AE890" s="134"/>
      <c r="AF890" s="134"/>
      <c r="AG890" s="134"/>
      <c r="AH890" s="134"/>
      <c r="AI890" s="134"/>
    </row>
    <row r="891">
      <c r="B891" s="131"/>
      <c r="X891" s="132"/>
      <c r="Y891" s="133"/>
      <c r="Z891" s="133"/>
      <c r="AA891" s="134"/>
      <c r="AB891" s="134"/>
      <c r="AC891" s="134"/>
      <c r="AD891" s="134"/>
      <c r="AE891" s="134"/>
      <c r="AF891" s="134"/>
      <c r="AG891" s="134"/>
      <c r="AH891" s="134"/>
      <c r="AI891" s="134"/>
    </row>
    <row r="892">
      <c r="B892" s="131"/>
      <c r="X892" s="132"/>
      <c r="Y892" s="133"/>
      <c r="Z892" s="133"/>
      <c r="AA892" s="134"/>
      <c r="AB892" s="134"/>
      <c r="AC892" s="134"/>
      <c r="AD892" s="134"/>
      <c r="AE892" s="134"/>
      <c r="AF892" s="134"/>
      <c r="AG892" s="134"/>
      <c r="AH892" s="134"/>
      <c r="AI892" s="134"/>
    </row>
    <row r="893">
      <c r="B893" s="131"/>
      <c r="X893" s="132"/>
      <c r="Y893" s="133"/>
      <c r="Z893" s="133"/>
      <c r="AA893" s="134"/>
      <c r="AB893" s="134"/>
      <c r="AC893" s="134"/>
      <c r="AD893" s="134"/>
      <c r="AE893" s="134"/>
      <c r="AF893" s="134"/>
      <c r="AG893" s="134"/>
      <c r="AH893" s="134"/>
      <c r="AI893" s="134"/>
    </row>
    <row r="894">
      <c r="B894" s="131"/>
      <c r="X894" s="132"/>
      <c r="Y894" s="133"/>
      <c r="Z894" s="133"/>
      <c r="AA894" s="134"/>
      <c r="AB894" s="134"/>
      <c r="AC894" s="134"/>
      <c r="AD894" s="134"/>
      <c r="AE894" s="134"/>
      <c r="AF894" s="134"/>
      <c r="AG894" s="134"/>
      <c r="AH894" s="134"/>
      <c r="AI894" s="134"/>
    </row>
    <row r="895">
      <c r="B895" s="131"/>
      <c r="X895" s="132"/>
      <c r="Y895" s="133"/>
      <c r="Z895" s="133"/>
      <c r="AA895" s="134"/>
      <c r="AB895" s="134"/>
      <c r="AC895" s="134"/>
      <c r="AD895" s="134"/>
      <c r="AE895" s="134"/>
      <c r="AF895" s="134"/>
      <c r="AG895" s="134"/>
      <c r="AH895" s="134"/>
      <c r="AI895" s="134"/>
    </row>
    <row r="896">
      <c r="B896" s="131"/>
      <c r="X896" s="132"/>
      <c r="Y896" s="133"/>
      <c r="Z896" s="133"/>
      <c r="AA896" s="134"/>
      <c r="AB896" s="134"/>
      <c r="AC896" s="134"/>
      <c r="AD896" s="134"/>
      <c r="AE896" s="134"/>
      <c r="AF896" s="134"/>
      <c r="AG896" s="134"/>
      <c r="AH896" s="134"/>
      <c r="AI896" s="134"/>
    </row>
    <row r="897">
      <c r="B897" s="131"/>
      <c r="X897" s="132"/>
      <c r="Y897" s="133"/>
      <c r="Z897" s="133"/>
      <c r="AA897" s="134"/>
      <c r="AB897" s="134"/>
      <c r="AC897" s="134"/>
      <c r="AD897" s="134"/>
      <c r="AE897" s="134"/>
      <c r="AF897" s="134"/>
      <c r="AG897" s="134"/>
      <c r="AH897" s="134"/>
      <c r="AI897" s="134"/>
    </row>
    <row r="898">
      <c r="B898" s="131"/>
      <c r="X898" s="132"/>
      <c r="Y898" s="133"/>
      <c r="Z898" s="133"/>
      <c r="AA898" s="134"/>
      <c r="AB898" s="134"/>
      <c r="AC898" s="134"/>
      <c r="AD898" s="134"/>
      <c r="AE898" s="134"/>
      <c r="AF898" s="134"/>
      <c r="AG898" s="134"/>
      <c r="AH898" s="134"/>
      <c r="AI898" s="134"/>
    </row>
    <row r="899">
      <c r="B899" s="131"/>
      <c r="X899" s="132"/>
      <c r="Y899" s="133"/>
      <c r="Z899" s="133"/>
      <c r="AA899" s="134"/>
      <c r="AB899" s="134"/>
      <c r="AC899" s="134"/>
      <c r="AD899" s="134"/>
      <c r="AE899" s="134"/>
      <c r="AF899" s="134"/>
      <c r="AG899" s="134"/>
      <c r="AH899" s="134"/>
      <c r="AI899" s="134"/>
    </row>
    <row r="900">
      <c r="B900" s="131"/>
      <c r="X900" s="132"/>
      <c r="Y900" s="133"/>
      <c r="Z900" s="133"/>
      <c r="AA900" s="134"/>
      <c r="AB900" s="134"/>
      <c r="AC900" s="134"/>
      <c r="AD900" s="134"/>
      <c r="AE900" s="134"/>
      <c r="AF900" s="134"/>
      <c r="AG900" s="134"/>
      <c r="AH900" s="134"/>
      <c r="AI900" s="134"/>
    </row>
    <row r="901">
      <c r="B901" s="131"/>
      <c r="X901" s="132"/>
      <c r="Y901" s="133"/>
      <c r="Z901" s="133"/>
      <c r="AA901" s="134"/>
      <c r="AB901" s="134"/>
      <c r="AC901" s="134"/>
      <c r="AD901" s="134"/>
      <c r="AE901" s="134"/>
      <c r="AF901" s="134"/>
      <c r="AG901" s="134"/>
      <c r="AH901" s="134"/>
      <c r="AI901" s="134"/>
    </row>
    <row r="902">
      <c r="B902" s="131"/>
      <c r="X902" s="132"/>
      <c r="Y902" s="133"/>
      <c r="Z902" s="133"/>
      <c r="AA902" s="134"/>
      <c r="AB902" s="134"/>
      <c r="AC902" s="134"/>
      <c r="AD902" s="134"/>
      <c r="AE902" s="134"/>
      <c r="AF902" s="134"/>
      <c r="AG902" s="134"/>
      <c r="AH902" s="134"/>
      <c r="AI902" s="134"/>
    </row>
    <row r="903">
      <c r="B903" s="131"/>
      <c r="X903" s="132"/>
      <c r="Y903" s="133"/>
      <c r="Z903" s="133"/>
      <c r="AA903" s="134"/>
      <c r="AB903" s="134"/>
      <c r="AC903" s="134"/>
      <c r="AD903" s="134"/>
      <c r="AE903" s="134"/>
      <c r="AF903" s="134"/>
      <c r="AG903" s="134"/>
      <c r="AH903" s="134"/>
      <c r="AI903" s="134"/>
    </row>
    <row r="904">
      <c r="B904" s="131"/>
      <c r="X904" s="132"/>
      <c r="Y904" s="133"/>
      <c r="Z904" s="133"/>
      <c r="AA904" s="134"/>
      <c r="AB904" s="134"/>
      <c r="AC904" s="134"/>
      <c r="AD904" s="134"/>
      <c r="AE904" s="134"/>
      <c r="AF904" s="134"/>
      <c r="AG904" s="134"/>
      <c r="AH904" s="134"/>
      <c r="AI904" s="134"/>
    </row>
    <row r="905">
      <c r="B905" s="131"/>
      <c r="X905" s="132"/>
      <c r="Y905" s="133"/>
      <c r="Z905" s="133"/>
      <c r="AA905" s="134"/>
      <c r="AB905" s="134"/>
      <c r="AC905" s="134"/>
      <c r="AD905" s="134"/>
      <c r="AE905" s="134"/>
      <c r="AF905" s="134"/>
      <c r="AG905" s="134"/>
      <c r="AH905" s="134"/>
      <c r="AI905" s="134"/>
    </row>
    <row r="906">
      <c r="B906" s="131"/>
      <c r="X906" s="132"/>
      <c r="Y906" s="133"/>
      <c r="Z906" s="133"/>
      <c r="AA906" s="134"/>
      <c r="AB906" s="134"/>
      <c r="AC906" s="134"/>
      <c r="AD906" s="134"/>
      <c r="AE906" s="134"/>
      <c r="AF906" s="134"/>
      <c r="AG906" s="134"/>
      <c r="AH906" s="134"/>
      <c r="AI906" s="134"/>
    </row>
    <row r="907">
      <c r="B907" s="131"/>
      <c r="X907" s="132"/>
      <c r="Y907" s="133"/>
      <c r="Z907" s="133"/>
      <c r="AA907" s="134"/>
      <c r="AB907" s="134"/>
      <c r="AC907" s="134"/>
      <c r="AD907" s="134"/>
      <c r="AE907" s="134"/>
      <c r="AF907" s="134"/>
      <c r="AG907" s="134"/>
      <c r="AH907" s="134"/>
      <c r="AI907" s="134"/>
    </row>
    <row r="908">
      <c r="B908" s="131"/>
      <c r="X908" s="132"/>
      <c r="Y908" s="133"/>
      <c r="Z908" s="133"/>
      <c r="AA908" s="134"/>
      <c r="AB908" s="134"/>
      <c r="AC908" s="134"/>
      <c r="AD908" s="134"/>
      <c r="AE908" s="134"/>
      <c r="AF908" s="134"/>
      <c r="AG908" s="134"/>
      <c r="AH908" s="134"/>
      <c r="AI908" s="134"/>
    </row>
    <row r="909">
      <c r="B909" s="131"/>
      <c r="X909" s="132"/>
      <c r="Y909" s="133"/>
      <c r="Z909" s="133"/>
      <c r="AA909" s="134"/>
      <c r="AB909" s="134"/>
      <c r="AC909" s="134"/>
      <c r="AD909" s="134"/>
      <c r="AE909" s="134"/>
      <c r="AF909" s="134"/>
      <c r="AG909" s="134"/>
      <c r="AH909" s="134"/>
      <c r="AI909" s="134"/>
    </row>
    <row r="910">
      <c r="B910" s="131"/>
      <c r="X910" s="132"/>
      <c r="Y910" s="133"/>
      <c r="Z910" s="133"/>
      <c r="AA910" s="134"/>
      <c r="AB910" s="134"/>
      <c r="AC910" s="134"/>
      <c r="AD910" s="134"/>
      <c r="AE910" s="134"/>
      <c r="AF910" s="134"/>
      <c r="AG910" s="134"/>
      <c r="AH910" s="134"/>
      <c r="AI910" s="134"/>
    </row>
    <row r="911">
      <c r="B911" s="131"/>
      <c r="X911" s="132"/>
      <c r="Y911" s="133"/>
      <c r="Z911" s="133"/>
      <c r="AA911" s="134"/>
      <c r="AB911" s="134"/>
      <c r="AC911" s="134"/>
      <c r="AD911" s="134"/>
      <c r="AE911" s="134"/>
      <c r="AF911" s="134"/>
      <c r="AG911" s="134"/>
      <c r="AH911" s="134"/>
      <c r="AI911" s="134"/>
    </row>
    <row r="912">
      <c r="B912" s="131"/>
      <c r="X912" s="132"/>
      <c r="Y912" s="133"/>
      <c r="Z912" s="133"/>
      <c r="AA912" s="134"/>
      <c r="AB912" s="134"/>
      <c r="AC912" s="134"/>
      <c r="AD912" s="134"/>
      <c r="AE912" s="134"/>
      <c r="AF912" s="134"/>
      <c r="AG912" s="134"/>
      <c r="AH912" s="134"/>
      <c r="AI912" s="134"/>
    </row>
    <row r="913">
      <c r="B913" s="131"/>
      <c r="X913" s="132"/>
      <c r="Y913" s="133"/>
      <c r="Z913" s="133"/>
      <c r="AA913" s="134"/>
      <c r="AB913" s="134"/>
      <c r="AC913" s="134"/>
      <c r="AD913" s="134"/>
      <c r="AE913" s="134"/>
      <c r="AF913" s="134"/>
      <c r="AG913" s="134"/>
      <c r="AH913" s="134"/>
      <c r="AI913" s="134"/>
    </row>
    <row r="914">
      <c r="B914" s="131"/>
      <c r="X914" s="132"/>
      <c r="Y914" s="133"/>
      <c r="Z914" s="133"/>
      <c r="AA914" s="134"/>
      <c r="AB914" s="134"/>
      <c r="AC914" s="134"/>
      <c r="AD914" s="134"/>
      <c r="AE914" s="134"/>
      <c r="AF914" s="134"/>
      <c r="AG914" s="134"/>
      <c r="AH914" s="134"/>
      <c r="AI914" s="134"/>
    </row>
    <row r="915">
      <c r="B915" s="131"/>
      <c r="X915" s="132"/>
      <c r="Y915" s="133"/>
      <c r="Z915" s="133"/>
      <c r="AA915" s="134"/>
      <c r="AB915" s="134"/>
      <c r="AC915" s="134"/>
      <c r="AD915" s="134"/>
      <c r="AE915" s="134"/>
      <c r="AF915" s="134"/>
      <c r="AG915" s="134"/>
      <c r="AH915" s="134"/>
      <c r="AI915" s="134"/>
    </row>
    <row r="916">
      <c r="B916" s="131"/>
      <c r="X916" s="132"/>
      <c r="Y916" s="133"/>
      <c r="Z916" s="133"/>
      <c r="AA916" s="134"/>
      <c r="AB916" s="134"/>
      <c r="AC916" s="134"/>
      <c r="AD916" s="134"/>
      <c r="AE916" s="134"/>
      <c r="AF916" s="134"/>
      <c r="AG916" s="134"/>
      <c r="AH916" s="134"/>
      <c r="AI916" s="134"/>
    </row>
    <row r="917">
      <c r="B917" s="131"/>
      <c r="X917" s="132"/>
      <c r="Y917" s="133"/>
      <c r="Z917" s="133"/>
      <c r="AA917" s="134"/>
      <c r="AB917" s="134"/>
      <c r="AC917" s="134"/>
      <c r="AD917" s="134"/>
      <c r="AE917" s="134"/>
      <c r="AF917" s="134"/>
      <c r="AG917" s="134"/>
      <c r="AH917" s="134"/>
      <c r="AI917" s="134"/>
    </row>
    <row r="918">
      <c r="B918" s="131"/>
      <c r="X918" s="132"/>
      <c r="Y918" s="133"/>
      <c r="Z918" s="133"/>
      <c r="AA918" s="134"/>
      <c r="AB918" s="134"/>
      <c r="AC918" s="134"/>
      <c r="AD918" s="134"/>
      <c r="AE918" s="134"/>
      <c r="AF918" s="134"/>
      <c r="AG918" s="134"/>
      <c r="AH918" s="134"/>
      <c r="AI918" s="134"/>
    </row>
    <row r="919">
      <c r="B919" s="131"/>
      <c r="X919" s="132"/>
      <c r="Y919" s="133"/>
      <c r="Z919" s="133"/>
      <c r="AA919" s="134"/>
      <c r="AB919" s="134"/>
      <c r="AC919" s="134"/>
      <c r="AD919" s="134"/>
      <c r="AE919" s="134"/>
      <c r="AF919" s="134"/>
      <c r="AG919" s="134"/>
      <c r="AH919" s="134"/>
      <c r="AI919" s="134"/>
    </row>
    <row r="920">
      <c r="B920" s="131"/>
      <c r="X920" s="132"/>
      <c r="Y920" s="133"/>
      <c r="Z920" s="133"/>
      <c r="AA920" s="134"/>
      <c r="AB920" s="134"/>
      <c r="AC920" s="134"/>
      <c r="AD920" s="134"/>
      <c r="AE920" s="134"/>
      <c r="AF920" s="134"/>
      <c r="AG920" s="134"/>
      <c r="AH920" s="134"/>
      <c r="AI920" s="134"/>
    </row>
    <row r="921">
      <c r="B921" s="131"/>
      <c r="X921" s="132"/>
      <c r="Y921" s="133"/>
      <c r="Z921" s="133"/>
      <c r="AA921" s="134"/>
      <c r="AB921" s="134"/>
      <c r="AC921" s="134"/>
      <c r="AD921" s="134"/>
      <c r="AE921" s="134"/>
      <c r="AF921" s="134"/>
      <c r="AG921" s="134"/>
      <c r="AH921" s="134"/>
      <c r="AI921" s="134"/>
    </row>
    <row r="922">
      <c r="B922" s="131"/>
      <c r="X922" s="132"/>
      <c r="Y922" s="133"/>
      <c r="Z922" s="133"/>
      <c r="AA922" s="134"/>
      <c r="AB922" s="134"/>
      <c r="AC922" s="134"/>
      <c r="AD922" s="134"/>
      <c r="AE922" s="134"/>
      <c r="AF922" s="134"/>
      <c r="AG922" s="134"/>
      <c r="AH922" s="134"/>
      <c r="AI922" s="134"/>
    </row>
    <row r="923">
      <c r="B923" s="131"/>
      <c r="X923" s="132"/>
      <c r="Y923" s="133"/>
      <c r="Z923" s="133"/>
      <c r="AA923" s="134"/>
      <c r="AB923" s="134"/>
      <c r="AC923" s="134"/>
      <c r="AD923" s="134"/>
      <c r="AE923" s="134"/>
      <c r="AF923" s="134"/>
      <c r="AG923" s="134"/>
      <c r="AH923" s="134"/>
      <c r="AI923" s="134"/>
    </row>
    <row r="924">
      <c r="B924" s="131"/>
      <c r="X924" s="132"/>
      <c r="Y924" s="133"/>
      <c r="Z924" s="133"/>
      <c r="AA924" s="134"/>
      <c r="AB924" s="134"/>
      <c r="AC924" s="134"/>
      <c r="AD924" s="134"/>
      <c r="AE924" s="134"/>
      <c r="AF924" s="134"/>
      <c r="AG924" s="134"/>
      <c r="AH924" s="134"/>
      <c r="AI924" s="134"/>
    </row>
    <row r="925">
      <c r="B925" s="131"/>
      <c r="X925" s="132"/>
      <c r="Y925" s="133"/>
      <c r="Z925" s="133"/>
      <c r="AA925" s="134"/>
      <c r="AB925" s="134"/>
      <c r="AC925" s="134"/>
      <c r="AD925" s="134"/>
      <c r="AE925" s="134"/>
      <c r="AF925" s="134"/>
      <c r="AG925" s="134"/>
      <c r="AH925" s="134"/>
      <c r="AI925" s="134"/>
    </row>
    <row r="926">
      <c r="B926" s="131"/>
      <c r="X926" s="132"/>
      <c r="Y926" s="133"/>
      <c r="Z926" s="133"/>
      <c r="AA926" s="134"/>
      <c r="AB926" s="134"/>
      <c r="AC926" s="134"/>
      <c r="AD926" s="134"/>
      <c r="AE926" s="134"/>
      <c r="AF926" s="134"/>
      <c r="AG926" s="134"/>
      <c r="AH926" s="134"/>
      <c r="AI926" s="134"/>
    </row>
    <row r="927">
      <c r="B927" s="131"/>
      <c r="X927" s="132"/>
      <c r="Y927" s="133"/>
      <c r="Z927" s="133"/>
      <c r="AA927" s="134"/>
      <c r="AB927" s="134"/>
      <c r="AC927" s="134"/>
      <c r="AD927" s="134"/>
      <c r="AE927" s="134"/>
      <c r="AF927" s="134"/>
      <c r="AG927" s="134"/>
      <c r="AH927" s="134"/>
      <c r="AI927" s="134"/>
    </row>
    <row r="928">
      <c r="B928" s="131"/>
      <c r="X928" s="132"/>
      <c r="Y928" s="133"/>
      <c r="Z928" s="133"/>
      <c r="AA928" s="134"/>
      <c r="AB928" s="134"/>
      <c r="AC928" s="134"/>
      <c r="AD928" s="134"/>
      <c r="AE928" s="134"/>
      <c r="AF928" s="134"/>
      <c r="AG928" s="134"/>
      <c r="AH928" s="134"/>
      <c r="AI928" s="134"/>
    </row>
    <row r="929">
      <c r="B929" s="131"/>
      <c r="X929" s="132"/>
      <c r="Y929" s="133"/>
      <c r="Z929" s="133"/>
      <c r="AA929" s="134"/>
      <c r="AB929" s="134"/>
      <c r="AC929" s="134"/>
      <c r="AD929" s="134"/>
      <c r="AE929" s="134"/>
      <c r="AF929" s="134"/>
      <c r="AG929" s="134"/>
      <c r="AH929" s="134"/>
      <c r="AI929" s="134"/>
    </row>
    <row r="930">
      <c r="B930" s="131"/>
      <c r="X930" s="132"/>
      <c r="Y930" s="133"/>
      <c r="Z930" s="133"/>
      <c r="AA930" s="134"/>
      <c r="AB930" s="134"/>
      <c r="AC930" s="134"/>
      <c r="AD930" s="134"/>
      <c r="AE930" s="134"/>
      <c r="AF930" s="134"/>
      <c r="AG930" s="134"/>
      <c r="AH930" s="134"/>
      <c r="AI930" s="134"/>
    </row>
    <row r="931">
      <c r="B931" s="131"/>
      <c r="X931" s="132"/>
      <c r="Y931" s="133"/>
      <c r="Z931" s="133"/>
      <c r="AA931" s="134"/>
      <c r="AB931" s="134"/>
      <c r="AC931" s="134"/>
      <c r="AD931" s="134"/>
      <c r="AE931" s="134"/>
      <c r="AF931" s="134"/>
      <c r="AG931" s="134"/>
      <c r="AH931" s="134"/>
      <c r="AI931" s="134"/>
    </row>
    <row r="932">
      <c r="B932" s="131"/>
      <c r="X932" s="132"/>
      <c r="Y932" s="133"/>
      <c r="Z932" s="133"/>
      <c r="AA932" s="134"/>
      <c r="AB932" s="134"/>
      <c r="AC932" s="134"/>
      <c r="AD932" s="134"/>
      <c r="AE932" s="134"/>
      <c r="AF932" s="134"/>
      <c r="AG932" s="134"/>
      <c r="AH932" s="134"/>
      <c r="AI932" s="134"/>
    </row>
    <row r="933">
      <c r="B933" s="131"/>
      <c r="X933" s="132"/>
      <c r="Y933" s="133"/>
      <c r="Z933" s="133"/>
      <c r="AA933" s="134"/>
      <c r="AB933" s="134"/>
      <c r="AC933" s="134"/>
      <c r="AD933" s="134"/>
      <c r="AE933" s="134"/>
      <c r="AF933" s="134"/>
      <c r="AG933" s="134"/>
      <c r="AH933" s="134"/>
      <c r="AI933" s="134"/>
    </row>
    <row r="934">
      <c r="B934" s="131"/>
      <c r="X934" s="132"/>
      <c r="Y934" s="133"/>
      <c r="Z934" s="133"/>
      <c r="AA934" s="134"/>
      <c r="AB934" s="134"/>
      <c r="AC934" s="134"/>
      <c r="AD934" s="134"/>
      <c r="AE934" s="134"/>
      <c r="AF934" s="134"/>
      <c r="AG934" s="134"/>
      <c r="AH934" s="134"/>
      <c r="AI934" s="134"/>
    </row>
    <row r="935">
      <c r="B935" s="131"/>
      <c r="X935" s="132"/>
      <c r="Y935" s="133"/>
      <c r="Z935" s="133"/>
      <c r="AA935" s="134"/>
      <c r="AB935" s="134"/>
      <c r="AC935" s="134"/>
      <c r="AD935" s="134"/>
      <c r="AE935" s="134"/>
      <c r="AF935" s="134"/>
      <c r="AG935" s="134"/>
      <c r="AH935" s="134"/>
      <c r="AI935" s="134"/>
    </row>
    <row r="936">
      <c r="B936" s="131"/>
      <c r="X936" s="132"/>
      <c r="Y936" s="133"/>
      <c r="Z936" s="133"/>
      <c r="AA936" s="134"/>
      <c r="AB936" s="134"/>
      <c r="AC936" s="134"/>
      <c r="AD936" s="134"/>
      <c r="AE936" s="134"/>
      <c r="AF936" s="134"/>
      <c r="AG936" s="134"/>
      <c r="AH936" s="134"/>
      <c r="AI936" s="134"/>
    </row>
    <row r="937">
      <c r="B937" s="131"/>
      <c r="X937" s="132"/>
      <c r="Y937" s="133"/>
      <c r="Z937" s="133"/>
      <c r="AA937" s="134"/>
      <c r="AB937" s="134"/>
      <c r="AC937" s="134"/>
      <c r="AD937" s="134"/>
      <c r="AE937" s="134"/>
      <c r="AF937" s="134"/>
      <c r="AG937" s="134"/>
      <c r="AH937" s="134"/>
      <c r="AI937" s="134"/>
    </row>
    <row r="938">
      <c r="B938" s="131"/>
      <c r="X938" s="132"/>
      <c r="Y938" s="133"/>
      <c r="Z938" s="133"/>
      <c r="AA938" s="134"/>
      <c r="AB938" s="134"/>
      <c r="AC938" s="134"/>
      <c r="AD938" s="134"/>
      <c r="AE938" s="134"/>
      <c r="AF938" s="134"/>
      <c r="AG938" s="134"/>
      <c r="AH938" s="134"/>
      <c r="AI938" s="134"/>
    </row>
    <row r="939">
      <c r="B939" s="131"/>
      <c r="X939" s="132"/>
      <c r="Y939" s="133"/>
      <c r="Z939" s="133"/>
      <c r="AA939" s="134"/>
      <c r="AB939" s="134"/>
      <c r="AC939" s="134"/>
      <c r="AD939" s="134"/>
      <c r="AE939" s="134"/>
      <c r="AF939" s="134"/>
      <c r="AG939" s="134"/>
      <c r="AH939" s="134"/>
      <c r="AI939" s="134"/>
    </row>
    <row r="940">
      <c r="B940" s="131"/>
      <c r="X940" s="132"/>
      <c r="Y940" s="133"/>
      <c r="Z940" s="133"/>
      <c r="AA940" s="134"/>
      <c r="AB940" s="134"/>
      <c r="AC940" s="134"/>
      <c r="AD940" s="134"/>
      <c r="AE940" s="134"/>
      <c r="AF940" s="134"/>
      <c r="AG940" s="134"/>
      <c r="AH940" s="134"/>
      <c r="AI940" s="134"/>
    </row>
    <row r="941">
      <c r="B941" s="131"/>
      <c r="X941" s="132"/>
      <c r="Y941" s="133"/>
      <c r="Z941" s="133"/>
      <c r="AA941" s="134"/>
      <c r="AB941" s="134"/>
      <c r="AC941" s="134"/>
      <c r="AD941" s="134"/>
      <c r="AE941" s="134"/>
      <c r="AF941" s="134"/>
      <c r="AG941" s="134"/>
      <c r="AH941" s="134"/>
      <c r="AI941" s="134"/>
    </row>
    <row r="942">
      <c r="B942" s="131"/>
      <c r="X942" s="132"/>
      <c r="Y942" s="133"/>
      <c r="Z942" s="133"/>
      <c r="AA942" s="134"/>
      <c r="AB942" s="134"/>
      <c r="AC942" s="134"/>
      <c r="AD942" s="134"/>
      <c r="AE942" s="134"/>
      <c r="AF942" s="134"/>
      <c r="AG942" s="134"/>
      <c r="AH942" s="134"/>
      <c r="AI942" s="134"/>
    </row>
    <row r="943">
      <c r="B943" s="131"/>
      <c r="X943" s="132"/>
      <c r="Y943" s="133"/>
      <c r="Z943" s="133"/>
      <c r="AA943" s="134"/>
      <c r="AB943" s="134"/>
      <c r="AC943" s="134"/>
      <c r="AD943" s="134"/>
      <c r="AE943" s="134"/>
      <c r="AF943" s="134"/>
      <c r="AG943" s="134"/>
      <c r="AH943" s="134"/>
      <c r="AI943" s="134"/>
    </row>
    <row r="944">
      <c r="B944" s="131"/>
      <c r="X944" s="132"/>
      <c r="Y944" s="133"/>
      <c r="Z944" s="133"/>
      <c r="AA944" s="134"/>
      <c r="AB944" s="134"/>
      <c r="AC944" s="134"/>
      <c r="AD944" s="134"/>
      <c r="AE944" s="134"/>
      <c r="AF944" s="134"/>
      <c r="AG944" s="134"/>
      <c r="AH944" s="134"/>
      <c r="AI944" s="134"/>
    </row>
    <row r="945">
      <c r="B945" s="131"/>
      <c r="X945" s="132"/>
      <c r="Y945" s="133"/>
      <c r="Z945" s="133"/>
      <c r="AA945" s="134"/>
      <c r="AB945" s="134"/>
      <c r="AC945" s="134"/>
      <c r="AD945" s="134"/>
      <c r="AE945" s="134"/>
      <c r="AF945" s="134"/>
      <c r="AG945" s="134"/>
      <c r="AH945" s="134"/>
      <c r="AI945" s="134"/>
    </row>
    <row r="946">
      <c r="B946" s="131"/>
      <c r="X946" s="132"/>
      <c r="Y946" s="133"/>
      <c r="Z946" s="133"/>
      <c r="AA946" s="134"/>
      <c r="AB946" s="134"/>
      <c r="AC946" s="134"/>
      <c r="AD946" s="134"/>
      <c r="AE946" s="134"/>
      <c r="AF946" s="134"/>
      <c r="AG946" s="134"/>
      <c r="AH946" s="134"/>
      <c r="AI946" s="134"/>
    </row>
    <row r="947">
      <c r="B947" s="131"/>
      <c r="X947" s="132"/>
      <c r="Y947" s="133"/>
      <c r="Z947" s="133"/>
      <c r="AA947" s="134"/>
      <c r="AB947" s="134"/>
      <c r="AC947" s="134"/>
      <c r="AD947" s="134"/>
      <c r="AE947" s="134"/>
      <c r="AF947" s="134"/>
      <c r="AG947" s="134"/>
      <c r="AH947" s="134"/>
      <c r="AI947" s="134"/>
    </row>
    <row r="948">
      <c r="B948" s="131"/>
      <c r="X948" s="132"/>
      <c r="Y948" s="133"/>
      <c r="Z948" s="133"/>
      <c r="AA948" s="134"/>
      <c r="AB948" s="134"/>
      <c r="AC948" s="134"/>
      <c r="AD948" s="134"/>
      <c r="AE948" s="134"/>
      <c r="AF948" s="134"/>
      <c r="AG948" s="134"/>
      <c r="AH948" s="134"/>
      <c r="AI948" s="134"/>
    </row>
    <row r="949">
      <c r="B949" s="131"/>
      <c r="X949" s="132"/>
      <c r="Y949" s="133"/>
      <c r="Z949" s="133"/>
      <c r="AA949" s="134"/>
      <c r="AB949" s="134"/>
      <c r="AC949" s="134"/>
      <c r="AD949" s="134"/>
      <c r="AE949" s="134"/>
      <c r="AF949" s="134"/>
      <c r="AG949" s="134"/>
      <c r="AH949" s="134"/>
      <c r="AI949" s="134"/>
    </row>
    <row r="950">
      <c r="B950" s="131"/>
      <c r="X950" s="132"/>
      <c r="Y950" s="133"/>
      <c r="Z950" s="133"/>
      <c r="AA950" s="134"/>
      <c r="AB950" s="134"/>
      <c r="AC950" s="134"/>
      <c r="AD950" s="134"/>
      <c r="AE950" s="134"/>
      <c r="AF950" s="134"/>
      <c r="AG950" s="134"/>
      <c r="AH950" s="134"/>
      <c r="AI950" s="134"/>
    </row>
    <row r="951">
      <c r="B951" s="131"/>
      <c r="X951" s="132"/>
      <c r="Y951" s="133"/>
      <c r="Z951" s="133"/>
      <c r="AA951" s="134"/>
      <c r="AB951" s="134"/>
      <c r="AC951" s="134"/>
      <c r="AD951" s="134"/>
      <c r="AE951" s="134"/>
      <c r="AF951" s="134"/>
      <c r="AG951" s="134"/>
      <c r="AH951" s="134"/>
      <c r="AI951" s="134"/>
    </row>
    <row r="952">
      <c r="B952" s="131"/>
      <c r="X952" s="132"/>
      <c r="Y952" s="133"/>
      <c r="Z952" s="133"/>
      <c r="AA952" s="134"/>
      <c r="AB952" s="134"/>
      <c r="AC952" s="134"/>
      <c r="AD952" s="134"/>
      <c r="AE952" s="134"/>
      <c r="AF952" s="134"/>
      <c r="AG952" s="134"/>
      <c r="AH952" s="134"/>
      <c r="AI952" s="134"/>
    </row>
    <row r="953">
      <c r="B953" s="131"/>
      <c r="X953" s="132"/>
      <c r="Y953" s="133"/>
      <c r="Z953" s="133"/>
      <c r="AA953" s="134"/>
      <c r="AB953" s="134"/>
      <c r="AC953" s="134"/>
      <c r="AD953" s="134"/>
      <c r="AE953" s="134"/>
      <c r="AF953" s="134"/>
      <c r="AG953" s="134"/>
      <c r="AH953" s="134"/>
      <c r="AI953" s="134"/>
    </row>
    <row r="954">
      <c r="B954" s="131"/>
      <c r="X954" s="132"/>
      <c r="Y954" s="133"/>
      <c r="Z954" s="133"/>
      <c r="AA954" s="134"/>
      <c r="AB954" s="134"/>
      <c r="AC954" s="134"/>
      <c r="AD954" s="134"/>
      <c r="AE954" s="134"/>
      <c r="AF954" s="134"/>
      <c r="AG954" s="134"/>
      <c r="AH954" s="134"/>
      <c r="AI954" s="134"/>
    </row>
    <row r="955">
      <c r="B955" s="131"/>
      <c r="X955" s="132"/>
      <c r="Y955" s="133"/>
      <c r="Z955" s="133"/>
      <c r="AA955" s="134"/>
      <c r="AB955" s="134"/>
      <c r="AC955" s="134"/>
      <c r="AD955" s="134"/>
      <c r="AE955" s="134"/>
      <c r="AF955" s="134"/>
      <c r="AG955" s="134"/>
      <c r="AH955" s="134"/>
      <c r="AI955" s="134"/>
    </row>
    <row r="956">
      <c r="B956" s="131"/>
      <c r="X956" s="132"/>
      <c r="Y956" s="133"/>
      <c r="Z956" s="133"/>
      <c r="AA956" s="134"/>
      <c r="AB956" s="134"/>
      <c r="AC956" s="134"/>
      <c r="AD956" s="134"/>
      <c r="AE956" s="134"/>
      <c r="AF956" s="134"/>
      <c r="AG956" s="134"/>
      <c r="AH956" s="134"/>
      <c r="AI956" s="134"/>
    </row>
    <row r="957">
      <c r="B957" s="131"/>
      <c r="X957" s="132"/>
      <c r="Y957" s="133"/>
      <c r="Z957" s="133"/>
      <c r="AA957" s="134"/>
      <c r="AB957" s="134"/>
      <c r="AC957" s="134"/>
      <c r="AD957" s="134"/>
      <c r="AE957" s="134"/>
      <c r="AF957" s="134"/>
      <c r="AG957" s="134"/>
      <c r="AH957" s="134"/>
      <c r="AI957" s="134"/>
    </row>
    <row r="958">
      <c r="B958" s="131"/>
      <c r="X958" s="132"/>
      <c r="Y958" s="133"/>
      <c r="Z958" s="133"/>
      <c r="AA958" s="134"/>
      <c r="AB958" s="134"/>
      <c r="AC958" s="134"/>
      <c r="AD958" s="134"/>
      <c r="AE958" s="134"/>
      <c r="AF958" s="134"/>
      <c r="AG958" s="134"/>
      <c r="AH958" s="134"/>
      <c r="AI958" s="134"/>
    </row>
    <row r="959">
      <c r="B959" s="131"/>
      <c r="X959" s="132"/>
      <c r="Y959" s="133"/>
      <c r="Z959" s="133"/>
      <c r="AA959" s="134"/>
      <c r="AB959" s="134"/>
      <c r="AC959" s="134"/>
      <c r="AD959" s="134"/>
      <c r="AE959" s="134"/>
      <c r="AF959" s="134"/>
      <c r="AG959" s="134"/>
      <c r="AH959" s="134"/>
      <c r="AI959" s="134"/>
    </row>
    <row r="960">
      <c r="B960" s="131"/>
      <c r="X960" s="132"/>
      <c r="Y960" s="133"/>
      <c r="Z960" s="133"/>
      <c r="AA960" s="134"/>
      <c r="AB960" s="134"/>
      <c r="AC960" s="134"/>
      <c r="AD960" s="134"/>
      <c r="AE960" s="134"/>
      <c r="AF960" s="134"/>
      <c r="AG960" s="134"/>
      <c r="AH960" s="134"/>
      <c r="AI960" s="134"/>
    </row>
    <row r="961">
      <c r="B961" s="131"/>
      <c r="X961" s="132"/>
      <c r="Y961" s="133"/>
      <c r="Z961" s="133"/>
      <c r="AA961" s="134"/>
      <c r="AB961" s="134"/>
      <c r="AC961" s="134"/>
      <c r="AD961" s="134"/>
      <c r="AE961" s="134"/>
      <c r="AF961" s="134"/>
      <c r="AG961" s="134"/>
      <c r="AH961" s="134"/>
      <c r="AI961" s="134"/>
    </row>
    <row r="962">
      <c r="B962" s="131"/>
      <c r="X962" s="132"/>
      <c r="Y962" s="133"/>
      <c r="Z962" s="133"/>
      <c r="AA962" s="134"/>
      <c r="AB962" s="134"/>
      <c r="AC962" s="134"/>
      <c r="AD962" s="134"/>
      <c r="AE962" s="134"/>
      <c r="AF962" s="134"/>
      <c r="AG962" s="134"/>
      <c r="AH962" s="134"/>
      <c r="AI962" s="134"/>
    </row>
    <row r="963">
      <c r="B963" s="131"/>
      <c r="X963" s="132"/>
      <c r="Y963" s="133"/>
      <c r="Z963" s="133"/>
      <c r="AA963" s="134"/>
      <c r="AB963" s="134"/>
      <c r="AC963" s="134"/>
      <c r="AD963" s="134"/>
      <c r="AE963" s="134"/>
      <c r="AF963" s="134"/>
      <c r="AG963" s="134"/>
      <c r="AH963" s="134"/>
      <c r="AI963" s="134"/>
    </row>
    <row r="964">
      <c r="B964" s="131"/>
      <c r="X964" s="132"/>
      <c r="Y964" s="133"/>
      <c r="Z964" s="133"/>
      <c r="AA964" s="134"/>
      <c r="AB964" s="134"/>
      <c r="AC964" s="134"/>
      <c r="AD964" s="134"/>
      <c r="AE964" s="134"/>
      <c r="AF964" s="134"/>
      <c r="AG964" s="134"/>
      <c r="AH964" s="134"/>
      <c r="AI964" s="134"/>
    </row>
    <row r="965">
      <c r="B965" s="131"/>
      <c r="X965" s="132"/>
      <c r="Y965" s="133"/>
      <c r="Z965" s="133"/>
      <c r="AA965" s="134"/>
      <c r="AB965" s="134"/>
      <c r="AC965" s="134"/>
      <c r="AD965" s="134"/>
      <c r="AE965" s="134"/>
      <c r="AF965" s="134"/>
      <c r="AG965" s="134"/>
      <c r="AH965" s="134"/>
      <c r="AI965" s="134"/>
    </row>
    <row r="966">
      <c r="B966" s="131"/>
      <c r="X966" s="132"/>
      <c r="Y966" s="133"/>
      <c r="Z966" s="133"/>
      <c r="AA966" s="134"/>
      <c r="AB966" s="134"/>
      <c r="AC966" s="134"/>
      <c r="AD966" s="134"/>
      <c r="AE966" s="134"/>
      <c r="AF966" s="134"/>
      <c r="AG966" s="134"/>
      <c r="AH966" s="134"/>
      <c r="AI966" s="134"/>
    </row>
    <row r="967">
      <c r="B967" s="131"/>
      <c r="X967" s="132"/>
      <c r="Y967" s="133"/>
      <c r="Z967" s="133"/>
      <c r="AA967" s="134"/>
      <c r="AB967" s="134"/>
      <c r="AC967" s="134"/>
      <c r="AD967" s="134"/>
      <c r="AE967" s="134"/>
      <c r="AF967" s="134"/>
      <c r="AG967" s="134"/>
      <c r="AH967" s="134"/>
      <c r="AI967" s="134"/>
    </row>
    <row r="968">
      <c r="B968" s="131"/>
      <c r="X968" s="132"/>
      <c r="Y968" s="133"/>
      <c r="Z968" s="133"/>
      <c r="AA968" s="134"/>
      <c r="AB968" s="134"/>
      <c r="AC968" s="134"/>
      <c r="AD968" s="134"/>
      <c r="AE968" s="134"/>
      <c r="AF968" s="134"/>
      <c r="AG968" s="134"/>
      <c r="AH968" s="134"/>
      <c r="AI968" s="134"/>
    </row>
    <row r="969">
      <c r="B969" s="131"/>
      <c r="X969" s="132"/>
      <c r="Y969" s="133"/>
      <c r="Z969" s="133"/>
      <c r="AA969" s="134"/>
      <c r="AB969" s="134"/>
      <c r="AC969" s="134"/>
      <c r="AD969" s="134"/>
      <c r="AE969" s="134"/>
      <c r="AF969" s="134"/>
      <c r="AG969" s="134"/>
      <c r="AH969" s="134"/>
      <c r="AI969" s="134"/>
    </row>
    <row r="970">
      <c r="B970" s="131"/>
      <c r="X970" s="132"/>
      <c r="Y970" s="133"/>
      <c r="Z970" s="133"/>
      <c r="AA970" s="134"/>
      <c r="AB970" s="134"/>
      <c r="AC970" s="134"/>
      <c r="AD970" s="134"/>
      <c r="AE970" s="134"/>
      <c r="AF970" s="134"/>
      <c r="AG970" s="134"/>
      <c r="AH970" s="134"/>
      <c r="AI970" s="134"/>
    </row>
    <row r="971">
      <c r="B971" s="131"/>
      <c r="X971" s="132"/>
      <c r="Y971" s="133"/>
      <c r="Z971" s="133"/>
      <c r="AA971" s="134"/>
      <c r="AB971" s="134"/>
      <c r="AC971" s="134"/>
      <c r="AD971" s="134"/>
      <c r="AE971" s="134"/>
      <c r="AF971" s="134"/>
      <c r="AG971" s="134"/>
      <c r="AH971" s="134"/>
      <c r="AI971" s="134"/>
    </row>
    <row r="972">
      <c r="B972" s="131"/>
      <c r="X972" s="132"/>
      <c r="Y972" s="133"/>
      <c r="Z972" s="133"/>
      <c r="AA972" s="134"/>
      <c r="AB972" s="134"/>
      <c r="AC972" s="134"/>
      <c r="AD972" s="134"/>
      <c r="AE972" s="134"/>
      <c r="AF972" s="134"/>
      <c r="AG972" s="134"/>
      <c r="AH972" s="134"/>
      <c r="AI972" s="134"/>
    </row>
    <row r="973">
      <c r="B973" s="131"/>
      <c r="X973" s="132"/>
      <c r="Y973" s="133"/>
      <c r="Z973" s="133"/>
      <c r="AA973" s="134"/>
      <c r="AB973" s="134"/>
      <c r="AC973" s="134"/>
      <c r="AD973" s="134"/>
      <c r="AE973" s="134"/>
      <c r="AF973" s="134"/>
      <c r="AG973" s="134"/>
      <c r="AH973" s="134"/>
      <c r="AI973" s="134"/>
    </row>
    <row r="974">
      <c r="B974" s="131"/>
      <c r="X974" s="132"/>
      <c r="Y974" s="133"/>
      <c r="Z974" s="133"/>
      <c r="AA974" s="134"/>
      <c r="AB974" s="134"/>
      <c r="AC974" s="134"/>
      <c r="AD974" s="134"/>
      <c r="AE974" s="134"/>
      <c r="AF974" s="134"/>
      <c r="AG974" s="134"/>
      <c r="AH974" s="134"/>
      <c r="AI974" s="134"/>
    </row>
    <row r="975">
      <c r="B975" s="131"/>
      <c r="X975" s="132"/>
      <c r="Y975" s="133"/>
      <c r="Z975" s="133"/>
      <c r="AA975" s="134"/>
      <c r="AB975" s="134"/>
      <c r="AC975" s="134"/>
      <c r="AD975" s="134"/>
      <c r="AE975" s="134"/>
      <c r="AF975" s="134"/>
      <c r="AG975" s="134"/>
      <c r="AH975" s="134"/>
      <c r="AI975" s="134"/>
    </row>
    <row r="976">
      <c r="B976" s="131"/>
      <c r="X976" s="132"/>
      <c r="Y976" s="133"/>
      <c r="Z976" s="133"/>
      <c r="AA976" s="134"/>
      <c r="AB976" s="134"/>
      <c r="AC976" s="134"/>
      <c r="AD976" s="134"/>
      <c r="AE976" s="134"/>
      <c r="AF976" s="134"/>
      <c r="AG976" s="134"/>
      <c r="AH976" s="134"/>
      <c r="AI976" s="134"/>
    </row>
    <row r="977">
      <c r="B977" s="131"/>
      <c r="X977" s="132"/>
      <c r="Y977" s="133"/>
      <c r="Z977" s="133"/>
      <c r="AA977" s="134"/>
      <c r="AB977" s="134"/>
      <c r="AC977" s="134"/>
      <c r="AD977" s="134"/>
      <c r="AE977" s="134"/>
      <c r="AF977" s="134"/>
      <c r="AG977" s="134"/>
      <c r="AH977" s="134"/>
      <c r="AI977" s="134"/>
    </row>
    <row r="978">
      <c r="B978" s="131"/>
      <c r="X978" s="132"/>
      <c r="Y978" s="133"/>
      <c r="Z978" s="133"/>
      <c r="AA978" s="134"/>
      <c r="AB978" s="134"/>
      <c r="AC978" s="134"/>
      <c r="AD978" s="134"/>
      <c r="AE978" s="134"/>
      <c r="AF978" s="134"/>
      <c r="AG978" s="134"/>
      <c r="AH978" s="134"/>
      <c r="AI978" s="134"/>
    </row>
    <row r="979">
      <c r="B979" s="131"/>
      <c r="X979" s="132"/>
      <c r="Y979" s="133"/>
      <c r="Z979" s="133"/>
      <c r="AA979" s="134"/>
      <c r="AB979" s="134"/>
      <c r="AC979" s="134"/>
      <c r="AD979" s="134"/>
      <c r="AE979" s="134"/>
      <c r="AF979" s="134"/>
      <c r="AG979" s="134"/>
      <c r="AH979" s="134"/>
      <c r="AI979" s="134"/>
    </row>
    <row r="980">
      <c r="B980" s="131"/>
      <c r="X980" s="132"/>
      <c r="Y980" s="133"/>
      <c r="Z980" s="133"/>
      <c r="AA980" s="134"/>
      <c r="AB980" s="134"/>
      <c r="AC980" s="134"/>
      <c r="AD980" s="134"/>
      <c r="AE980" s="134"/>
      <c r="AF980" s="134"/>
      <c r="AG980" s="134"/>
      <c r="AH980" s="134"/>
      <c r="AI980" s="134"/>
    </row>
    <row r="981">
      <c r="B981" s="131"/>
      <c r="X981" s="132"/>
      <c r="Y981" s="133"/>
      <c r="Z981" s="133"/>
      <c r="AA981" s="134"/>
      <c r="AB981" s="134"/>
      <c r="AC981" s="134"/>
      <c r="AD981" s="134"/>
      <c r="AE981" s="134"/>
      <c r="AF981" s="134"/>
      <c r="AG981" s="134"/>
      <c r="AH981" s="134"/>
      <c r="AI981" s="134"/>
    </row>
    <row r="982">
      <c r="B982" s="131"/>
      <c r="X982" s="132"/>
      <c r="Y982" s="133"/>
      <c r="Z982" s="133"/>
      <c r="AA982" s="134"/>
      <c r="AB982" s="134"/>
      <c r="AC982" s="134"/>
      <c r="AD982" s="134"/>
      <c r="AE982" s="134"/>
      <c r="AF982" s="134"/>
      <c r="AG982" s="134"/>
      <c r="AH982" s="134"/>
      <c r="AI982" s="134"/>
    </row>
    <row r="983">
      <c r="B983" s="131"/>
      <c r="X983" s="132"/>
      <c r="Y983" s="133"/>
      <c r="Z983" s="133"/>
      <c r="AA983" s="134"/>
      <c r="AB983" s="134"/>
      <c r="AC983" s="134"/>
      <c r="AD983" s="134"/>
      <c r="AE983" s="134"/>
      <c r="AF983" s="134"/>
      <c r="AG983" s="134"/>
      <c r="AH983" s="134"/>
      <c r="AI983" s="134"/>
    </row>
    <row r="984">
      <c r="B984" s="131"/>
      <c r="X984" s="132"/>
      <c r="Y984" s="133"/>
      <c r="Z984" s="133"/>
      <c r="AA984" s="134"/>
      <c r="AB984" s="134"/>
      <c r="AC984" s="134"/>
      <c r="AD984" s="134"/>
      <c r="AE984" s="134"/>
      <c r="AF984" s="134"/>
      <c r="AG984" s="134"/>
      <c r="AH984" s="134"/>
      <c r="AI984" s="134"/>
    </row>
    <row r="985">
      <c r="B985" s="131"/>
      <c r="X985" s="132"/>
      <c r="Y985" s="133"/>
      <c r="Z985" s="133"/>
      <c r="AA985" s="134"/>
      <c r="AB985" s="134"/>
      <c r="AC985" s="134"/>
      <c r="AD985" s="134"/>
      <c r="AE985" s="134"/>
      <c r="AF985" s="134"/>
      <c r="AG985" s="134"/>
      <c r="AH985" s="134"/>
      <c r="AI985" s="134"/>
    </row>
    <row r="986">
      <c r="B986" s="131"/>
      <c r="X986" s="132"/>
      <c r="Y986" s="133"/>
      <c r="Z986" s="133"/>
      <c r="AA986" s="134"/>
      <c r="AB986" s="134"/>
      <c r="AC986" s="134"/>
      <c r="AD986" s="134"/>
      <c r="AE986" s="134"/>
      <c r="AF986" s="134"/>
      <c r="AG986" s="134"/>
      <c r="AH986" s="134"/>
      <c r="AI986" s="134"/>
    </row>
    <row r="987">
      <c r="B987" s="131"/>
      <c r="X987" s="132"/>
      <c r="Y987" s="133"/>
      <c r="Z987" s="133"/>
      <c r="AA987" s="134"/>
      <c r="AB987" s="134"/>
      <c r="AC987" s="134"/>
      <c r="AD987" s="134"/>
      <c r="AE987" s="134"/>
      <c r="AF987" s="134"/>
      <c r="AG987" s="134"/>
      <c r="AH987" s="134"/>
      <c r="AI987" s="134"/>
    </row>
    <row r="988">
      <c r="B988" s="131"/>
      <c r="X988" s="132"/>
      <c r="Y988" s="133"/>
      <c r="Z988" s="133"/>
      <c r="AA988" s="134"/>
      <c r="AB988" s="134"/>
      <c r="AC988" s="134"/>
      <c r="AD988" s="134"/>
      <c r="AE988" s="134"/>
      <c r="AF988" s="134"/>
      <c r="AG988" s="134"/>
      <c r="AH988" s="134"/>
      <c r="AI988" s="134"/>
    </row>
    <row r="989">
      <c r="B989" s="131"/>
      <c r="X989" s="132"/>
      <c r="Y989" s="133"/>
      <c r="Z989" s="133"/>
      <c r="AA989" s="134"/>
      <c r="AB989" s="134"/>
      <c r="AC989" s="134"/>
      <c r="AD989" s="134"/>
      <c r="AE989" s="134"/>
      <c r="AF989" s="134"/>
      <c r="AG989" s="134"/>
      <c r="AH989" s="134"/>
      <c r="AI989" s="134"/>
    </row>
    <row r="990">
      <c r="B990" s="131"/>
      <c r="X990" s="132"/>
      <c r="Y990" s="133"/>
      <c r="Z990" s="133"/>
      <c r="AA990" s="134"/>
      <c r="AB990" s="134"/>
      <c r="AC990" s="134"/>
      <c r="AD990" s="134"/>
      <c r="AE990" s="134"/>
      <c r="AF990" s="134"/>
      <c r="AG990" s="134"/>
      <c r="AH990" s="134"/>
      <c r="AI990" s="134"/>
    </row>
    <row r="991">
      <c r="B991" s="131"/>
      <c r="X991" s="132"/>
      <c r="Y991" s="133"/>
      <c r="Z991" s="133"/>
      <c r="AA991" s="134"/>
      <c r="AB991" s="134"/>
      <c r="AC991" s="134"/>
      <c r="AD991" s="134"/>
      <c r="AE991" s="134"/>
      <c r="AF991" s="134"/>
      <c r="AG991" s="134"/>
      <c r="AH991" s="134"/>
      <c r="AI991" s="134"/>
    </row>
    <row r="992">
      <c r="B992" s="131"/>
      <c r="X992" s="132"/>
      <c r="Y992" s="133"/>
      <c r="Z992" s="133"/>
      <c r="AA992" s="134"/>
      <c r="AB992" s="134"/>
      <c r="AC992" s="134"/>
      <c r="AD992" s="134"/>
      <c r="AE992" s="134"/>
      <c r="AF992" s="134"/>
      <c r="AG992" s="134"/>
      <c r="AH992" s="134"/>
      <c r="AI992" s="134"/>
    </row>
    <row r="993">
      <c r="B993" s="131"/>
      <c r="X993" s="132"/>
      <c r="Y993" s="133"/>
      <c r="Z993" s="133"/>
      <c r="AA993" s="134"/>
      <c r="AB993" s="134"/>
      <c r="AC993" s="134"/>
      <c r="AD993" s="134"/>
      <c r="AE993" s="134"/>
      <c r="AF993" s="134"/>
      <c r="AG993" s="134"/>
      <c r="AH993" s="134"/>
      <c r="AI993" s="134"/>
    </row>
    <row r="994">
      <c r="B994" s="131"/>
      <c r="X994" s="132"/>
      <c r="Y994" s="133"/>
      <c r="Z994" s="133"/>
      <c r="AA994" s="134"/>
      <c r="AB994" s="134"/>
      <c r="AC994" s="134"/>
      <c r="AD994" s="134"/>
      <c r="AE994" s="134"/>
      <c r="AF994" s="134"/>
      <c r="AG994" s="134"/>
      <c r="AH994" s="134"/>
      <c r="AI994" s="134"/>
    </row>
    <row r="995">
      <c r="B995" s="131"/>
      <c r="X995" s="132"/>
      <c r="Y995" s="133"/>
      <c r="Z995" s="133"/>
      <c r="AA995" s="134"/>
      <c r="AB995" s="134"/>
      <c r="AC995" s="134"/>
      <c r="AD995" s="134"/>
      <c r="AE995" s="134"/>
      <c r="AF995" s="134"/>
      <c r="AG995" s="134"/>
      <c r="AH995" s="134"/>
      <c r="AI995" s="134"/>
    </row>
    <row r="996">
      <c r="B996" s="131"/>
      <c r="X996" s="132"/>
      <c r="Y996" s="133"/>
      <c r="Z996" s="133"/>
      <c r="AA996" s="134"/>
      <c r="AB996" s="134"/>
      <c r="AC996" s="134"/>
      <c r="AD996" s="134"/>
      <c r="AE996" s="134"/>
      <c r="AF996" s="134"/>
      <c r="AG996" s="134"/>
      <c r="AH996" s="134"/>
      <c r="AI996" s="134"/>
    </row>
    <row r="997">
      <c r="B997" s="131"/>
      <c r="X997" s="132"/>
      <c r="Y997" s="133"/>
      <c r="Z997" s="133"/>
      <c r="AA997" s="134"/>
      <c r="AB997" s="134"/>
      <c r="AC997" s="134"/>
      <c r="AD997" s="134"/>
      <c r="AE997" s="134"/>
      <c r="AF997" s="134"/>
      <c r="AG997" s="134"/>
      <c r="AH997" s="134"/>
      <c r="AI997" s="134"/>
    </row>
    <row r="998">
      <c r="B998" s="131"/>
      <c r="X998" s="132"/>
      <c r="Y998" s="133"/>
      <c r="Z998" s="133"/>
      <c r="AA998" s="134"/>
      <c r="AB998" s="134"/>
      <c r="AC998" s="134"/>
      <c r="AD998" s="134"/>
      <c r="AE998" s="134"/>
      <c r="AF998" s="134"/>
      <c r="AG998" s="134"/>
      <c r="AH998" s="134"/>
      <c r="AI998" s="134"/>
    </row>
    <row r="999">
      <c r="B999" s="131"/>
      <c r="X999" s="132"/>
      <c r="Y999" s="133"/>
      <c r="Z999" s="133"/>
      <c r="AA999" s="134"/>
      <c r="AB999" s="134"/>
      <c r="AC999" s="134"/>
      <c r="AD999" s="134"/>
      <c r="AE999" s="134"/>
      <c r="AF999" s="134"/>
      <c r="AG999" s="134"/>
      <c r="AH999" s="134"/>
      <c r="AI999" s="134"/>
    </row>
    <row r="1000">
      <c r="B1000" s="131"/>
      <c r="X1000" s="132"/>
      <c r="Y1000" s="133"/>
      <c r="Z1000" s="133"/>
      <c r="AA1000" s="134"/>
      <c r="AB1000" s="134"/>
      <c r="AC1000" s="134"/>
      <c r="AD1000" s="134"/>
      <c r="AE1000" s="134"/>
      <c r="AF1000" s="134"/>
      <c r="AG1000" s="134"/>
      <c r="AH1000" s="134"/>
      <c r="AI1000" s="134"/>
    </row>
    <row r="1001">
      <c r="B1001" s="131"/>
      <c r="X1001" s="132"/>
      <c r="Y1001" s="133"/>
      <c r="Z1001" s="133"/>
      <c r="AA1001" s="134"/>
      <c r="AB1001" s="134"/>
      <c r="AC1001" s="134"/>
      <c r="AD1001" s="134"/>
      <c r="AE1001" s="134"/>
      <c r="AF1001" s="134"/>
      <c r="AG1001" s="134"/>
      <c r="AH1001" s="134"/>
      <c r="AI1001" s="134"/>
    </row>
    <row r="1002">
      <c r="B1002" s="131"/>
      <c r="X1002" s="132"/>
      <c r="Y1002" s="133"/>
      <c r="Z1002" s="133"/>
      <c r="AA1002" s="134"/>
      <c r="AB1002" s="134"/>
      <c r="AC1002" s="134"/>
      <c r="AD1002" s="134"/>
      <c r="AE1002" s="134"/>
      <c r="AF1002" s="134"/>
      <c r="AG1002" s="134"/>
      <c r="AH1002" s="134"/>
      <c r="AI1002" s="134"/>
    </row>
    <row r="1003">
      <c r="B1003" s="131"/>
      <c r="X1003" s="132"/>
      <c r="Y1003" s="133"/>
      <c r="Z1003" s="133"/>
      <c r="AA1003" s="134"/>
      <c r="AB1003" s="134"/>
      <c r="AC1003" s="134"/>
      <c r="AD1003" s="134"/>
      <c r="AE1003" s="134"/>
      <c r="AF1003" s="134"/>
      <c r="AG1003" s="134"/>
      <c r="AH1003" s="134"/>
      <c r="AI1003" s="134"/>
    </row>
    <row r="1004">
      <c r="B1004" s="131"/>
      <c r="X1004" s="132"/>
      <c r="Y1004" s="133"/>
      <c r="Z1004" s="133"/>
      <c r="AA1004" s="134"/>
      <c r="AB1004" s="134"/>
      <c r="AC1004" s="134"/>
      <c r="AD1004" s="134"/>
      <c r="AE1004" s="134"/>
      <c r="AF1004" s="134"/>
      <c r="AG1004" s="134"/>
      <c r="AH1004" s="134"/>
      <c r="AI1004" s="134"/>
    </row>
    <row r="1005">
      <c r="B1005" s="131"/>
      <c r="X1005" s="132"/>
      <c r="Y1005" s="133"/>
      <c r="Z1005" s="133"/>
      <c r="AA1005" s="134"/>
      <c r="AB1005" s="134"/>
      <c r="AC1005" s="134"/>
      <c r="AD1005" s="134"/>
      <c r="AE1005" s="134"/>
      <c r="AF1005" s="134"/>
      <c r="AG1005" s="134"/>
      <c r="AH1005" s="134"/>
      <c r="AI1005" s="134"/>
    </row>
    <row r="1006">
      <c r="B1006" s="131"/>
      <c r="X1006" s="132"/>
      <c r="Y1006" s="133"/>
      <c r="Z1006" s="133"/>
      <c r="AA1006" s="134"/>
      <c r="AB1006" s="134"/>
      <c r="AC1006" s="134"/>
      <c r="AD1006" s="134"/>
      <c r="AE1006" s="134"/>
      <c r="AF1006" s="134"/>
      <c r="AG1006" s="134"/>
      <c r="AH1006" s="134"/>
      <c r="AI1006" s="134"/>
    </row>
    <row r="1007">
      <c r="B1007" s="131"/>
      <c r="X1007" s="132"/>
      <c r="Y1007" s="133"/>
      <c r="Z1007" s="133"/>
      <c r="AA1007" s="134"/>
      <c r="AB1007" s="134"/>
      <c r="AC1007" s="134"/>
      <c r="AD1007" s="134"/>
      <c r="AE1007" s="134"/>
      <c r="AF1007" s="134"/>
      <c r="AG1007" s="134"/>
      <c r="AH1007" s="134"/>
      <c r="AI1007" s="134"/>
    </row>
    <row r="1008">
      <c r="B1008" s="131"/>
      <c r="X1008" s="132"/>
      <c r="Y1008" s="133"/>
      <c r="Z1008" s="133"/>
      <c r="AA1008" s="134"/>
      <c r="AB1008" s="134"/>
      <c r="AC1008" s="134"/>
      <c r="AD1008" s="134"/>
      <c r="AE1008" s="134"/>
      <c r="AF1008" s="134"/>
      <c r="AG1008" s="134"/>
      <c r="AH1008" s="134"/>
      <c r="AI1008" s="134"/>
    </row>
    <row r="1009">
      <c r="B1009" s="131"/>
      <c r="X1009" s="132"/>
      <c r="Y1009" s="133"/>
      <c r="Z1009" s="133"/>
      <c r="AA1009" s="134"/>
      <c r="AB1009" s="134"/>
      <c r="AC1009" s="134"/>
      <c r="AD1009" s="134"/>
      <c r="AE1009" s="134"/>
      <c r="AF1009" s="134"/>
      <c r="AG1009" s="134"/>
      <c r="AH1009" s="134"/>
      <c r="AI1009" s="134"/>
    </row>
    <row r="1010">
      <c r="B1010" s="131"/>
      <c r="X1010" s="132"/>
      <c r="Y1010" s="133"/>
      <c r="Z1010" s="133"/>
      <c r="AA1010" s="134"/>
      <c r="AB1010" s="134"/>
      <c r="AC1010" s="134"/>
      <c r="AD1010" s="134"/>
      <c r="AE1010" s="134"/>
      <c r="AF1010" s="134"/>
      <c r="AG1010" s="134"/>
      <c r="AH1010" s="134"/>
      <c r="AI1010" s="134"/>
    </row>
    <row r="1011">
      <c r="B1011" s="131"/>
      <c r="X1011" s="132"/>
      <c r="Y1011" s="133"/>
      <c r="Z1011" s="133"/>
      <c r="AA1011" s="134"/>
      <c r="AB1011" s="134"/>
      <c r="AC1011" s="134"/>
      <c r="AD1011" s="134"/>
      <c r="AE1011" s="134"/>
      <c r="AF1011" s="134"/>
      <c r="AG1011" s="134"/>
      <c r="AH1011" s="134"/>
      <c r="AI1011" s="134"/>
    </row>
    <row r="1012">
      <c r="B1012" s="131"/>
      <c r="X1012" s="132"/>
      <c r="Y1012" s="133"/>
      <c r="Z1012" s="133"/>
      <c r="AA1012" s="134"/>
      <c r="AB1012" s="134"/>
      <c r="AC1012" s="134"/>
      <c r="AD1012" s="134"/>
      <c r="AE1012" s="134"/>
      <c r="AF1012" s="134"/>
      <c r="AG1012" s="134"/>
      <c r="AH1012" s="134"/>
      <c r="AI1012" s="134"/>
    </row>
    <row r="1013">
      <c r="B1013" s="131"/>
      <c r="X1013" s="132"/>
      <c r="Y1013" s="133"/>
      <c r="Z1013" s="133"/>
      <c r="AA1013" s="134"/>
      <c r="AB1013" s="134"/>
      <c r="AC1013" s="134"/>
      <c r="AD1013" s="134"/>
      <c r="AE1013" s="134"/>
      <c r="AF1013" s="134"/>
      <c r="AG1013" s="134"/>
      <c r="AH1013" s="134"/>
      <c r="AI1013" s="134"/>
    </row>
    <row r="1014">
      <c r="B1014" s="131"/>
      <c r="X1014" s="132"/>
      <c r="Y1014" s="133"/>
      <c r="Z1014" s="133"/>
      <c r="AA1014" s="134"/>
      <c r="AB1014" s="134"/>
      <c r="AC1014" s="134"/>
      <c r="AD1014" s="134"/>
      <c r="AE1014" s="134"/>
      <c r="AF1014" s="134"/>
      <c r="AG1014" s="134"/>
      <c r="AH1014" s="134"/>
      <c r="AI1014" s="134"/>
    </row>
  </sheetData>
  <mergeCells count="27">
    <mergeCell ref="D1:G1"/>
    <mergeCell ref="H1:J1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D1:AD2"/>
    <mergeCell ref="AE1:AE2"/>
    <mergeCell ref="AF1:AF2"/>
    <mergeCell ref="AG1:AG2"/>
    <mergeCell ref="AH1:AH2"/>
    <mergeCell ref="AI1:AI2"/>
    <mergeCell ref="W1:W2"/>
    <mergeCell ref="X1:X2"/>
    <mergeCell ref="Y1:Y2"/>
    <mergeCell ref="Z1:Z2"/>
    <mergeCell ref="AA1:AA2"/>
    <mergeCell ref="AB1:AB2"/>
    <mergeCell ref="AC1:A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5"/>
      <c r="B1" s="135"/>
      <c r="C1" s="135" t="s">
        <v>815</v>
      </c>
      <c r="D1" s="136">
        <v>1991.0</v>
      </c>
      <c r="E1" s="136">
        <v>1992.0</v>
      </c>
      <c r="F1" s="136">
        <v>1993.0</v>
      </c>
      <c r="G1" s="136">
        <v>1994.0</v>
      </c>
      <c r="H1" s="136">
        <v>1995.0</v>
      </c>
      <c r="I1" s="136">
        <v>1996.0</v>
      </c>
      <c r="J1" s="136">
        <v>1997.0</v>
      </c>
      <c r="K1" s="136">
        <v>1998.0</v>
      </c>
      <c r="L1" s="136">
        <v>1999.0</v>
      </c>
      <c r="M1" s="136">
        <v>2000.0</v>
      </c>
      <c r="N1" s="136">
        <v>2001.0</v>
      </c>
      <c r="O1" s="136">
        <v>2002.0</v>
      </c>
      <c r="P1" s="136">
        <v>2003.0</v>
      </c>
      <c r="Q1" s="136">
        <v>2004.0</v>
      </c>
      <c r="R1" s="136">
        <v>2005.0</v>
      </c>
      <c r="S1" s="136">
        <v>2006.0</v>
      </c>
      <c r="T1" s="136">
        <v>2007.0</v>
      </c>
      <c r="U1" s="136">
        <v>2008.0</v>
      </c>
      <c r="V1" s="136">
        <v>2009.0</v>
      </c>
      <c r="W1" s="136">
        <v>2010.0</v>
      </c>
      <c r="X1" s="136">
        <v>2011.0</v>
      </c>
      <c r="Y1" s="136">
        <v>2012.0</v>
      </c>
      <c r="Z1" s="137">
        <v>2013.0</v>
      </c>
      <c r="AA1" s="137">
        <v>2014.0</v>
      </c>
      <c r="AB1" s="136">
        <v>2015.0</v>
      </c>
      <c r="AC1" s="136">
        <v>2016.0</v>
      </c>
      <c r="AD1" s="136">
        <v>2017.0</v>
      </c>
      <c r="AE1" s="137">
        <v>2018.0</v>
      </c>
      <c r="AF1" s="136">
        <v>2019.0</v>
      </c>
      <c r="AG1" s="137">
        <v>2020.0</v>
      </c>
    </row>
    <row r="2">
      <c r="A2" s="135"/>
      <c r="B2" s="135"/>
      <c r="C2" s="135" t="s">
        <v>816</v>
      </c>
      <c r="D2" s="138">
        <v>260.4</v>
      </c>
      <c r="E2" s="138">
        <v>2608.84</v>
      </c>
      <c r="F2" s="138">
        <v>939.9</v>
      </c>
      <c r="G2" s="138">
        <v>315.14</v>
      </c>
      <c r="H2" s="138">
        <v>231.3</v>
      </c>
      <c r="I2" s="138">
        <v>121.81</v>
      </c>
      <c r="J2" s="138">
        <v>111.03</v>
      </c>
      <c r="K2" s="138">
        <v>184.43</v>
      </c>
      <c r="L2" s="138">
        <v>136.53</v>
      </c>
      <c r="M2" s="138">
        <v>120.18</v>
      </c>
      <c r="N2" s="138">
        <v>118.58</v>
      </c>
      <c r="O2" s="138">
        <v>115.06</v>
      </c>
      <c r="P2" s="138">
        <v>111.99</v>
      </c>
      <c r="Q2" s="138">
        <v>111.73</v>
      </c>
      <c r="R2" s="138">
        <v>110.92</v>
      </c>
      <c r="S2" s="138">
        <v>109.0</v>
      </c>
      <c r="T2" s="138">
        <v>111.87</v>
      </c>
      <c r="U2" s="138">
        <v>113.28</v>
      </c>
      <c r="V2" s="138">
        <v>108.8</v>
      </c>
      <c r="W2" s="138">
        <v>108.78</v>
      </c>
      <c r="X2" s="138">
        <v>106.1</v>
      </c>
      <c r="Y2" s="138">
        <v>106.57</v>
      </c>
      <c r="Z2" s="138">
        <v>106.47</v>
      </c>
      <c r="AA2" s="138">
        <v>111.35</v>
      </c>
      <c r="AB2" s="138">
        <v>112.91</v>
      </c>
      <c r="AC2" s="138">
        <v>105.39</v>
      </c>
      <c r="AD2" s="138">
        <v>102.51</v>
      </c>
      <c r="AE2" s="135">
        <v>104.26</v>
      </c>
      <c r="AF2" s="135">
        <v>103.04</v>
      </c>
      <c r="AG2" s="138">
        <v>102.4</v>
      </c>
    </row>
    <row r="3">
      <c r="A3" s="6"/>
      <c r="B3" s="6"/>
      <c r="C3" s="6" t="s">
        <v>16</v>
      </c>
      <c r="D3" s="1">
        <f t="shared" ref="D3:AG3" si="1">D2 - 100</f>
        <v>160.4</v>
      </c>
      <c r="E3" s="1">
        <f t="shared" si="1"/>
        <v>2508.84</v>
      </c>
      <c r="F3" s="1">
        <f t="shared" si="1"/>
        <v>839.9</v>
      </c>
      <c r="G3" s="1">
        <f t="shared" si="1"/>
        <v>215.14</v>
      </c>
      <c r="H3" s="1">
        <f t="shared" si="1"/>
        <v>131.3</v>
      </c>
      <c r="I3" s="1">
        <f t="shared" si="1"/>
        <v>21.81</v>
      </c>
      <c r="J3" s="1">
        <f t="shared" si="1"/>
        <v>11.03</v>
      </c>
      <c r="K3" s="1">
        <f t="shared" si="1"/>
        <v>84.43</v>
      </c>
      <c r="L3" s="1">
        <f t="shared" si="1"/>
        <v>36.53</v>
      </c>
      <c r="M3" s="1">
        <f t="shared" si="1"/>
        <v>20.18</v>
      </c>
      <c r="N3" s="1">
        <f t="shared" si="1"/>
        <v>18.58</v>
      </c>
      <c r="O3" s="1">
        <f t="shared" si="1"/>
        <v>15.06</v>
      </c>
      <c r="P3" s="1">
        <f t="shared" si="1"/>
        <v>11.99</v>
      </c>
      <c r="Q3" s="1">
        <f t="shared" si="1"/>
        <v>11.73</v>
      </c>
      <c r="R3" s="1">
        <f t="shared" si="1"/>
        <v>10.92</v>
      </c>
      <c r="S3" s="1">
        <f t="shared" si="1"/>
        <v>9</v>
      </c>
      <c r="T3" s="1">
        <f t="shared" si="1"/>
        <v>11.87</v>
      </c>
      <c r="U3" s="1">
        <f t="shared" si="1"/>
        <v>13.28</v>
      </c>
      <c r="V3" s="1">
        <f t="shared" si="1"/>
        <v>8.8</v>
      </c>
      <c r="W3" s="1">
        <f t="shared" si="1"/>
        <v>8.78</v>
      </c>
      <c r="X3" s="1">
        <f t="shared" si="1"/>
        <v>6.1</v>
      </c>
      <c r="Y3" s="1">
        <f t="shared" si="1"/>
        <v>6.57</v>
      </c>
      <c r="Z3" s="1">
        <f t="shared" si="1"/>
        <v>6.47</v>
      </c>
      <c r="AA3" s="1">
        <f t="shared" si="1"/>
        <v>11.35</v>
      </c>
      <c r="AB3" s="1">
        <f t="shared" si="1"/>
        <v>12.91</v>
      </c>
      <c r="AC3" s="1">
        <f t="shared" si="1"/>
        <v>5.39</v>
      </c>
      <c r="AD3" s="1">
        <f t="shared" si="1"/>
        <v>2.51</v>
      </c>
      <c r="AE3" s="1">
        <f t="shared" si="1"/>
        <v>4.26</v>
      </c>
      <c r="AF3" s="1">
        <f t="shared" si="1"/>
        <v>3.04</v>
      </c>
      <c r="AG3" s="1">
        <f t="shared" si="1"/>
        <v>2.4</v>
      </c>
    </row>
    <row r="4">
      <c r="C4" s="1" t="str">
        <f t="array" ref="C4:D34">TRANSPOSE(C2:AG3)</f>
        <v>ИПЦ</v>
      </c>
      <c r="D4" s="1" t="s">
        <v>16</v>
      </c>
    </row>
    <row r="5">
      <c r="A5" s="139">
        <v>33402.0</v>
      </c>
      <c r="B5" s="1">
        <f t="shared" ref="B5:B34" si="2">YEAR(A5)</f>
        <v>1991</v>
      </c>
      <c r="C5" s="1">
        <v>260.4</v>
      </c>
      <c r="D5" s="1">
        <v>160.39999999999998</v>
      </c>
    </row>
    <row r="6">
      <c r="A6" s="139">
        <v>33769.0</v>
      </c>
      <c r="B6" s="1">
        <f t="shared" si="2"/>
        <v>1992</v>
      </c>
      <c r="C6" s="1">
        <v>2608.84</v>
      </c>
      <c r="D6" s="1">
        <v>2508.84</v>
      </c>
    </row>
    <row r="7">
      <c r="A7" s="139">
        <v>34135.0</v>
      </c>
      <c r="B7" s="1">
        <f t="shared" si="2"/>
        <v>1993</v>
      </c>
      <c r="C7" s="1">
        <v>939.9</v>
      </c>
      <c r="D7" s="1">
        <v>839.9</v>
      </c>
    </row>
    <row r="8">
      <c r="A8" s="139">
        <v>34501.0</v>
      </c>
      <c r="B8" s="1">
        <f t="shared" si="2"/>
        <v>1994</v>
      </c>
      <c r="C8" s="1">
        <v>315.14</v>
      </c>
      <c r="D8" s="1">
        <v>215.14</v>
      </c>
    </row>
    <row r="9">
      <c r="A9" s="139">
        <v>34867.0</v>
      </c>
      <c r="B9" s="1">
        <f t="shared" si="2"/>
        <v>1995</v>
      </c>
      <c r="C9" s="1">
        <v>231.3</v>
      </c>
      <c r="D9" s="1">
        <v>131.3</v>
      </c>
    </row>
    <row r="10">
      <c r="A10" s="139">
        <v>35234.0</v>
      </c>
      <c r="B10" s="1">
        <f t="shared" si="2"/>
        <v>1996</v>
      </c>
      <c r="C10" s="1">
        <v>121.81</v>
      </c>
      <c r="D10" s="1">
        <v>21.810000000000002</v>
      </c>
    </row>
    <row r="11">
      <c r="A11" s="139">
        <v>35600.0</v>
      </c>
      <c r="B11" s="1">
        <f t="shared" si="2"/>
        <v>1997</v>
      </c>
      <c r="C11" s="1">
        <v>111.03</v>
      </c>
      <c r="D11" s="1">
        <v>11.030000000000001</v>
      </c>
    </row>
    <row r="12">
      <c r="A12" s="139">
        <v>35966.0</v>
      </c>
      <c r="B12" s="1">
        <f t="shared" si="2"/>
        <v>1998</v>
      </c>
      <c r="C12" s="1">
        <v>184.43</v>
      </c>
      <c r="D12" s="1">
        <v>84.43</v>
      </c>
    </row>
    <row r="13">
      <c r="A13" s="139">
        <v>36332.0</v>
      </c>
      <c r="B13" s="1">
        <f t="shared" si="2"/>
        <v>1999</v>
      </c>
      <c r="C13" s="1">
        <v>136.53</v>
      </c>
      <c r="D13" s="1">
        <v>36.53</v>
      </c>
    </row>
    <row r="14">
      <c r="A14" s="139">
        <v>36699.0</v>
      </c>
      <c r="B14" s="1">
        <f t="shared" si="2"/>
        <v>2000</v>
      </c>
      <c r="C14" s="1">
        <v>120.18</v>
      </c>
      <c r="D14" s="1">
        <v>20.180000000000007</v>
      </c>
    </row>
    <row r="15">
      <c r="A15" s="139">
        <v>37065.0</v>
      </c>
      <c r="B15" s="1">
        <f t="shared" si="2"/>
        <v>2001</v>
      </c>
      <c r="C15" s="1">
        <v>118.58</v>
      </c>
      <c r="D15" s="1">
        <v>18.58</v>
      </c>
    </row>
    <row r="16">
      <c r="A16" s="139">
        <v>37431.0</v>
      </c>
      <c r="B16" s="1">
        <f t="shared" si="2"/>
        <v>2002</v>
      </c>
      <c r="C16" s="1">
        <v>115.06</v>
      </c>
      <c r="D16" s="1">
        <v>15.060000000000002</v>
      </c>
    </row>
    <row r="17">
      <c r="A17" s="139">
        <v>37797.0</v>
      </c>
      <c r="B17" s="1">
        <f t="shared" si="2"/>
        <v>2003</v>
      </c>
      <c r="C17" s="1">
        <v>111.99</v>
      </c>
      <c r="D17" s="1">
        <v>11.989999999999995</v>
      </c>
    </row>
    <row r="18">
      <c r="A18" s="139">
        <v>38164.0</v>
      </c>
      <c r="B18" s="1">
        <f t="shared" si="2"/>
        <v>2004</v>
      </c>
      <c r="C18" s="1">
        <v>111.73</v>
      </c>
      <c r="D18" s="1">
        <v>11.730000000000004</v>
      </c>
    </row>
    <row r="19">
      <c r="A19" s="139">
        <v>38530.0</v>
      </c>
      <c r="B19" s="1">
        <f t="shared" si="2"/>
        <v>2005</v>
      </c>
      <c r="C19" s="1">
        <v>110.92</v>
      </c>
      <c r="D19" s="1">
        <v>10.920000000000002</v>
      </c>
    </row>
    <row r="20">
      <c r="A20" s="139">
        <v>38896.0</v>
      </c>
      <c r="B20" s="1">
        <f t="shared" si="2"/>
        <v>2006</v>
      </c>
      <c r="C20" s="1">
        <v>109.0</v>
      </c>
      <c r="D20" s="1">
        <v>9.0</v>
      </c>
    </row>
    <row r="21">
      <c r="A21" s="139">
        <v>39262.0</v>
      </c>
      <c r="B21" s="1">
        <f t="shared" si="2"/>
        <v>2007</v>
      </c>
      <c r="C21" s="1">
        <v>111.87</v>
      </c>
      <c r="D21" s="1">
        <v>11.870000000000005</v>
      </c>
    </row>
    <row r="22">
      <c r="A22" s="139">
        <v>39629.0</v>
      </c>
      <c r="B22" s="1">
        <f t="shared" si="2"/>
        <v>2008</v>
      </c>
      <c r="C22" s="1">
        <v>113.28</v>
      </c>
      <c r="D22" s="1">
        <v>13.280000000000001</v>
      </c>
    </row>
    <row r="23">
      <c r="A23" s="139">
        <v>39995.0</v>
      </c>
      <c r="B23" s="1">
        <f t="shared" si="2"/>
        <v>2009</v>
      </c>
      <c r="C23" s="1">
        <v>108.8</v>
      </c>
      <c r="D23" s="1">
        <v>8.799999999999997</v>
      </c>
    </row>
    <row r="24">
      <c r="A24" s="139">
        <v>40361.0</v>
      </c>
      <c r="B24" s="1">
        <f t="shared" si="2"/>
        <v>2010</v>
      </c>
      <c r="C24" s="1">
        <v>108.78</v>
      </c>
      <c r="D24" s="1">
        <v>8.780000000000001</v>
      </c>
    </row>
    <row r="25">
      <c r="A25" s="139">
        <v>40727.0</v>
      </c>
      <c r="B25" s="1">
        <f t="shared" si="2"/>
        <v>2011</v>
      </c>
      <c r="C25" s="1">
        <v>106.1</v>
      </c>
      <c r="D25" s="1">
        <v>6.099999999999994</v>
      </c>
    </row>
    <row r="26">
      <c r="A26" s="139">
        <v>41094.0</v>
      </c>
      <c r="B26" s="1">
        <f t="shared" si="2"/>
        <v>2012</v>
      </c>
      <c r="C26" s="1">
        <v>106.57</v>
      </c>
      <c r="D26" s="1">
        <v>6.569999999999993</v>
      </c>
    </row>
    <row r="27">
      <c r="A27" s="139">
        <v>41460.0</v>
      </c>
      <c r="B27" s="1">
        <f t="shared" si="2"/>
        <v>2013</v>
      </c>
      <c r="C27" s="1">
        <v>106.47</v>
      </c>
      <c r="D27" s="1">
        <v>6.469999999999999</v>
      </c>
    </row>
    <row r="28">
      <c r="A28" s="139">
        <v>41826.0</v>
      </c>
      <c r="B28" s="1">
        <f t="shared" si="2"/>
        <v>2014</v>
      </c>
      <c r="C28" s="1">
        <v>111.35</v>
      </c>
      <c r="D28" s="1">
        <v>11.349999999999994</v>
      </c>
    </row>
    <row r="29">
      <c r="A29" s="139">
        <v>42192.0</v>
      </c>
      <c r="B29" s="1">
        <f t="shared" si="2"/>
        <v>2015</v>
      </c>
      <c r="C29" s="1">
        <v>112.91</v>
      </c>
      <c r="D29" s="1">
        <v>12.909999999999997</v>
      </c>
    </row>
    <row r="30">
      <c r="A30" s="139">
        <v>42559.0</v>
      </c>
      <c r="B30" s="1">
        <f t="shared" si="2"/>
        <v>2016</v>
      </c>
      <c r="C30" s="1">
        <v>105.39</v>
      </c>
      <c r="D30" s="1">
        <v>5.390000000000001</v>
      </c>
    </row>
    <row r="31">
      <c r="A31" s="139">
        <v>42925.0</v>
      </c>
      <c r="B31" s="1">
        <f t="shared" si="2"/>
        <v>2017</v>
      </c>
      <c r="C31" s="1">
        <v>102.51</v>
      </c>
      <c r="D31" s="1">
        <v>2.510000000000005</v>
      </c>
    </row>
    <row r="32">
      <c r="A32" s="139">
        <v>43291.0</v>
      </c>
      <c r="B32" s="1">
        <f t="shared" si="2"/>
        <v>2018</v>
      </c>
      <c r="C32" s="1">
        <v>104.26</v>
      </c>
      <c r="D32" s="1">
        <v>4.260000000000005</v>
      </c>
    </row>
    <row r="33">
      <c r="A33" s="139">
        <v>43657.0</v>
      </c>
      <c r="B33" s="1">
        <f t="shared" si="2"/>
        <v>2019</v>
      </c>
      <c r="C33" s="1">
        <v>103.04</v>
      </c>
      <c r="D33" s="1">
        <v>3.0400000000000063</v>
      </c>
    </row>
    <row r="34">
      <c r="A34" s="139">
        <v>44024.0</v>
      </c>
      <c r="B34" s="1">
        <f t="shared" si="2"/>
        <v>2020</v>
      </c>
      <c r="C34" s="1">
        <v>102.4</v>
      </c>
      <c r="D34" s="1">
        <v>2.4000000000000057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9">
        <v>44175.0</v>
      </c>
      <c r="B1" s="140">
        <v>4.11</v>
      </c>
      <c r="C1" s="6" t="s">
        <v>817</v>
      </c>
      <c r="D1" s="139" t="s">
        <v>818</v>
      </c>
    </row>
    <row r="2">
      <c r="A2" s="139">
        <v>44174.0</v>
      </c>
      <c r="B2" s="140">
        <v>4.05</v>
      </c>
      <c r="C2" s="6" t="s">
        <v>819</v>
      </c>
      <c r="D2" s="6" t="s">
        <v>820</v>
      </c>
    </row>
    <row r="3">
      <c r="A3" s="139">
        <v>44173.0</v>
      </c>
      <c r="B3" s="140">
        <v>3.58</v>
      </c>
      <c r="C3" s="6" t="s">
        <v>821</v>
      </c>
      <c r="D3" s="6" t="s">
        <v>822</v>
      </c>
    </row>
    <row r="4">
      <c r="A4" s="139">
        <v>44172.0</v>
      </c>
      <c r="B4" s="140">
        <v>3.64</v>
      </c>
      <c r="C4" s="6" t="s">
        <v>823</v>
      </c>
      <c r="D4" s="6" t="s">
        <v>824</v>
      </c>
    </row>
    <row r="5">
      <c r="A5" s="139">
        <v>44169.0</v>
      </c>
      <c r="B5" s="140">
        <v>4.01</v>
      </c>
      <c r="C5" s="6" t="s">
        <v>825</v>
      </c>
      <c r="D5" s="6" t="s">
        <v>826</v>
      </c>
    </row>
    <row r="6">
      <c r="A6" s="139">
        <v>44168.0</v>
      </c>
      <c r="B6" s="140">
        <v>4.02</v>
      </c>
      <c r="C6" s="6" t="s">
        <v>827</v>
      </c>
      <c r="D6" s="6" t="s">
        <v>828</v>
      </c>
    </row>
    <row r="7">
      <c r="A7" s="139">
        <v>44167.0</v>
      </c>
      <c r="B7" s="140">
        <v>4.02</v>
      </c>
      <c r="C7" s="6" t="s">
        <v>829</v>
      </c>
      <c r="D7" s="6" t="s">
        <v>830</v>
      </c>
    </row>
    <row r="8">
      <c r="A8" s="139">
        <v>44166.0</v>
      </c>
      <c r="B8" s="140">
        <v>4.06</v>
      </c>
      <c r="C8" s="6" t="s">
        <v>831</v>
      </c>
      <c r="D8" s="6" t="s">
        <v>832</v>
      </c>
    </row>
    <row r="9">
      <c r="A9" s="139">
        <v>44165.0</v>
      </c>
      <c r="B9" s="140">
        <v>4.07</v>
      </c>
      <c r="C9" s="6" t="s">
        <v>833</v>
      </c>
      <c r="D9" s="6" t="s">
        <v>834</v>
      </c>
    </row>
    <row r="10">
      <c r="A10" s="139">
        <v>44162.0</v>
      </c>
      <c r="B10" s="140">
        <v>4.03</v>
      </c>
      <c r="C10" s="6" t="s">
        <v>835</v>
      </c>
      <c r="D10" s="6" t="s">
        <v>836</v>
      </c>
    </row>
    <row r="11">
      <c r="A11" s="139">
        <v>44161.0</v>
      </c>
      <c r="B11" s="140">
        <v>4.07</v>
      </c>
      <c r="C11" s="6" t="s">
        <v>823</v>
      </c>
      <c r="D11" s="6" t="s">
        <v>837</v>
      </c>
    </row>
    <row r="12">
      <c r="A12" s="139">
        <v>44160.0</v>
      </c>
      <c r="B12" s="140">
        <v>4.06</v>
      </c>
      <c r="C12" s="6" t="s">
        <v>838</v>
      </c>
      <c r="D12" s="6" t="s">
        <v>839</v>
      </c>
    </row>
    <row r="13">
      <c r="A13" s="139">
        <v>44159.0</v>
      </c>
      <c r="B13" s="140">
        <v>4.01</v>
      </c>
      <c r="C13" s="6" t="s">
        <v>840</v>
      </c>
      <c r="D13" s="6" t="s">
        <v>841</v>
      </c>
    </row>
    <row r="14">
      <c r="A14" s="139">
        <v>44158.0</v>
      </c>
      <c r="B14" s="140">
        <v>4.02</v>
      </c>
      <c r="C14" s="6" t="s">
        <v>842</v>
      </c>
      <c r="D14" s="6" t="s">
        <v>843</v>
      </c>
    </row>
    <row r="15">
      <c r="A15" s="139">
        <v>44155.0</v>
      </c>
      <c r="B15" s="140">
        <v>4.08</v>
      </c>
      <c r="C15" s="6" t="s">
        <v>844</v>
      </c>
      <c r="D15" s="6" t="s">
        <v>845</v>
      </c>
    </row>
    <row r="16">
      <c r="A16" s="139">
        <v>44154.0</v>
      </c>
      <c r="B16" s="140">
        <v>4.1</v>
      </c>
      <c r="C16" s="6" t="s">
        <v>846</v>
      </c>
      <c r="D16" s="6" t="s">
        <v>847</v>
      </c>
    </row>
    <row r="17">
      <c r="A17" s="139">
        <v>44153.0</v>
      </c>
      <c r="B17" s="140">
        <v>4.1</v>
      </c>
      <c r="C17" s="6" t="s">
        <v>848</v>
      </c>
      <c r="D17" s="6" t="s">
        <v>849</v>
      </c>
    </row>
    <row r="18">
      <c r="A18" s="139">
        <v>44152.0</v>
      </c>
      <c r="B18" s="140">
        <v>4.18</v>
      </c>
      <c r="C18" s="6" t="s">
        <v>850</v>
      </c>
      <c r="D18" s="6" t="s">
        <v>851</v>
      </c>
    </row>
    <row r="19">
      <c r="A19" s="139">
        <v>44151.0</v>
      </c>
      <c r="B19" s="140">
        <v>4.15</v>
      </c>
      <c r="C19" s="6" t="s">
        <v>852</v>
      </c>
      <c r="D19" s="6" t="s">
        <v>853</v>
      </c>
    </row>
    <row r="20">
      <c r="A20" s="139">
        <v>44148.0</v>
      </c>
      <c r="B20" s="140">
        <v>4.2</v>
      </c>
      <c r="C20" s="6" t="s">
        <v>854</v>
      </c>
      <c r="D20" s="6" t="s">
        <v>855</v>
      </c>
    </row>
    <row r="21">
      <c r="A21" s="139">
        <v>44147.0</v>
      </c>
      <c r="B21" s="140">
        <v>4.17</v>
      </c>
      <c r="C21" s="6" t="s">
        <v>856</v>
      </c>
      <c r="D21" s="6" t="s">
        <v>857</v>
      </c>
    </row>
    <row r="22">
      <c r="A22" s="139">
        <v>44146.0</v>
      </c>
      <c r="B22" s="140">
        <v>4.14</v>
      </c>
      <c r="C22" s="6" t="s">
        <v>858</v>
      </c>
      <c r="D22" s="6" t="s">
        <v>859</v>
      </c>
    </row>
    <row r="23">
      <c r="A23" s="139">
        <v>44145.0</v>
      </c>
      <c r="B23" s="140">
        <v>3.79</v>
      </c>
      <c r="C23" s="6" t="s">
        <v>860</v>
      </c>
      <c r="D23" s="6" t="s">
        <v>861</v>
      </c>
    </row>
    <row r="24">
      <c r="A24" s="139">
        <v>44144.0</v>
      </c>
      <c r="B24" s="140">
        <v>3.78</v>
      </c>
      <c r="C24" s="6" t="s">
        <v>862</v>
      </c>
      <c r="D24" s="6" t="s">
        <v>863</v>
      </c>
    </row>
    <row r="25">
      <c r="A25" s="139">
        <v>44141.0</v>
      </c>
      <c r="B25" s="140">
        <v>4.08</v>
      </c>
      <c r="C25" s="6" t="s">
        <v>864</v>
      </c>
      <c r="D25" s="6" t="s">
        <v>865</v>
      </c>
    </row>
    <row r="26">
      <c r="A26" s="139">
        <v>44140.0</v>
      </c>
      <c r="B26" s="140">
        <v>4.14</v>
      </c>
      <c r="C26" s="6" t="s">
        <v>866</v>
      </c>
      <c r="D26" s="6" t="s">
        <v>867</v>
      </c>
    </row>
    <row r="27">
      <c r="A27" s="139">
        <v>44138.0</v>
      </c>
      <c r="B27" s="140">
        <v>4.09</v>
      </c>
      <c r="C27" s="6" t="s">
        <v>868</v>
      </c>
      <c r="D27" s="6" t="s">
        <v>869</v>
      </c>
    </row>
    <row r="28">
      <c r="A28" s="139">
        <v>44137.0</v>
      </c>
      <c r="B28" s="140">
        <v>4.15</v>
      </c>
      <c r="C28" s="6" t="s">
        <v>870</v>
      </c>
      <c r="D28" s="6" t="s">
        <v>871</v>
      </c>
    </row>
    <row r="29">
      <c r="A29" s="139">
        <v>44134.0</v>
      </c>
      <c r="B29" s="140">
        <v>4.26</v>
      </c>
      <c r="C29" s="6" t="s">
        <v>872</v>
      </c>
      <c r="D29" s="6" t="s">
        <v>873</v>
      </c>
    </row>
    <row r="30">
      <c r="A30" s="139">
        <v>44133.0</v>
      </c>
      <c r="B30" s="140">
        <v>4.26</v>
      </c>
      <c r="C30" s="6" t="s">
        <v>874</v>
      </c>
      <c r="D30" s="6" t="s">
        <v>875</v>
      </c>
    </row>
    <row r="31">
      <c r="A31" s="139">
        <v>44132.0</v>
      </c>
      <c r="B31" s="140">
        <v>4.26</v>
      </c>
      <c r="C31" s="6" t="s">
        <v>876</v>
      </c>
      <c r="D31" s="6" t="s">
        <v>877</v>
      </c>
    </row>
    <row r="32">
      <c r="A32" s="139">
        <v>44131.0</v>
      </c>
      <c r="B32" s="140">
        <v>4.23</v>
      </c>
      <c r="C32" s="6" t="s">
        <v>878</v>
      </c>
      <c r="D32" s="6" t="s">
        <v>879</v>
      </c>
    </row>
    <row r="33">
      <c r="A33" s="139">
        <v>44130.0</v>
      </c>
      <c r="B33" s="140">
        <v>4.24</v>
      </c>
      <c r="C33" s="6" t="s">
        <v>880</v>
      </c>
      <c r="D33" s="6" t="s">
        <v>881</v>
      </c>
    </row>
    <row r="34">
      <c r="A34" s="139">
        <v>44127.0</v>
      </c>
      <c r="B34" s="140">
        <v>4.23</v>
      </c>
      <c r="C34" s="6" t="s">
        <v>882</v>
      </c>
      <c r="D34" s="6" t="s">
        <v>883</v>
      </c>
    </row>
    <row r="35">
      <c r="A35" s="139">
        <v>44126.0</v>
      </c>
      <c r="B35" s="140">
        <v>4.23</v>
      </c>
      <c r="C35" s="6" t="s">
        <v>884</v>
      </c>
      <c r="D35" s="6" t="s">
        <v>885</v>
      </c>
    </row>
    <row r="36">
      <c r="A36" s="139">
        <v>44125.0</v>
      </c>
      <c r="B36" s="140">
        <v>4.24</v>
      </c>
      <c r="C36" s="6" t="s">
        <v>886</v>
      </c>
      <c r="D36" s="6" t="s">
        <v>887</v>
      </c>
    </row>
    <row r="37">
      <c r="A37" s="139">
        <v>44124.0</v>
      </c>
      <c r="B37" s="140">
        <v>4.24</v>
      </c>
      <c r="C37" s="6" t="s">
        <v>888</v>
      </c>
      <c r="D37" s="6" t="s">
        <v>889</v>
      </c>
    </row>
    <row r="38">
      <c r="A38" s="139">
        <v>44123.0</v>
      </c>
      <c r="B38" s="140">
        <v>4.22</v>
      </c>
      <c r="C38" s="6" t="s">
        <v>890</v>
      </c>
      <c r="D38" s="6" t="s">
        <v>891</v>
      </c>
    </row>
    <row r="39">
      <c r="A39" s="139">
        <v>44120.0</v>
      </c>
      <c r="B39" s="140">
        <v>4.27</v>
      </c>
      <c r="C39" s="6" t="s">
        <v>892</v>
      </c>
      <c r="D39" s="6" t="s">
        <v>893</v>
      </c>
    </row>
    <row r="40">
      <c r="A40" s="139">
        <v>44119.0</v>
      </c>
      <c r="B40" s="140">
        <v>4.24</v>
      </c>
      <c r="C40" s="6" t="s">
        <v>894</v>
      </c>
      <c r="D40" s="6" t="s">
        <v>895</v>
      </c>
    </row>
    <row r="41">
      <c r="A41" s="139">
        <v>44118.0</v>
      </c>
      <c r="B41" s="140">
        <v>4.22</v>
      </c>
      <c r="C41" s="6" t="s">
        <v>896</v>
      </c>
      <c r="D41" s="6" t="s">
        <v>897</v>
      </c>
    </row>
    <row r="42">
      <c r="A42" s="139">
        <v>44117.0</v>
      </c>
      <c r="B42" s="140">
        <v>4.24</v>
      </c>
      <c r="C42" s="6" t="s">
        <v>898</v>
      </c>
      <c r="D42" s="6" t="s">
        <v>899</v>
      </c>
    </row>
    <row r="43">
      <c r="A43" s="139">
        <v>44116.0</v>
      </c>
      <c r="B43" s="140">
        <v>4.25</v>
      </c>
      <c r="C43" s="6" t="s">
        <v>900</v>
      </c>
      <c r="D43" s="6" t="s">
        <v>901</v>
      </c>
    </row>
    <row r="44">
      <c r="A44" s="139">
        <v>44113.0</v>
      </c>
      <c r="B44" s="140">
        <v>4.24</v>
      </c>
      <c r="C44" s="6" t="s">
        <v>902</v>
      </c>
      <c r="D44" s="6" t="s">
        <v>903</v>
      </c>
    </row>
    <row r="45">
      <c r="A45" s="139">
        <v>44112.0</v>
      </c>
      <c r="B45" s="140">
        <v>4.2</v>
      </c>
      <c r="C45" s="6" t="s">
        <v>904</v>
      </c>
      <c r="D45" s="6" t="s">
        <v>905</v>
      </c>
    </row>
    <row r="46">
      <c r="A46" s="139">
        <v>44111.0</v>
      </c>
      <c r="B46" s="140">
        <v>4.2</v>
      </c>
      <c r="C46" s="6" t="s">
        <v>906</v>
      </c>
      <c r="D46" s="6" t="s">
        <v>907</v>
      </c>
    </row>
    <row r="47">
      <c r="A47" s="139">
        <v>44110.0</v>
      </c>
      <c r="B47" s="140">
        <v>4.0</v>
      </c>
      <c r="C47" s="6" t="s">
        <v>908</v>
      </c>
      <c r="D47" s="6" t="s">
        <v>909</v>
      </c>
    </row>
    <row r="48">
      <c r="A48" s="139">
        <v>44109.0</v>
      </c>
      <c r="B48" s="140">
        <v>4.04</v>
      </c>
      <c r="C48" s="6" t="s">
        <v>910</v>
      </c>
      <c r="D48" s="6" t="s">
        <v>911</v>
      </c>
    </row>
    <row r="49">
      <c r="A49" s="139">
        <v>44106.0</v>
      </c>
      <c r="B49" s="140">
        <v>3.9</v>
      </c>
      <c r="C49" s="6" t="s">
        <v>912</v>
      </c>
      <c r="D49" s="6" t="s">
        <v>913</v>
      </c>
    </row>
    <row r="50">
      <c r="A50" s="139">
        <v>44105.0</v>
      </c>
      <c r="B50" s="140">
        <v>4.08</v>
      </c>
      <c r="C50" s="6" t="s">
        <v>914</v>
      </c>
      <c r="D50" s="6" t="s">
        <v>915</v>
      </c>
    </row>
    <row r="51">
      <c r="A51" s="139">
        <v>44104.0</v>
      </c>
      <c r="B51" s="140">
        <v>4.19</v>
      </c>
      <c r="C51" s="6" t="s">
        <v>916</v>
      </c>
      <c r="D51" s="6" t="s">
        <v>917</v>
      </c>
    </row>
    <row r="52">
      <c r="A52" s="139">
        <v>44103.0</v>
      </c>
      <c r="B52" s="140">
        <v>4.19</v>
      </c>
      <c r="C52" s="6" t="s">
        <v>918</v>
      </c>
      <c r="D52" s="6" t="s">
        <v>919</v>
      </c>
    </row>
    <row r="53">
      <c r="A53" s="139">
        <v>44102.0</v>
      </c>
      <c r="B53" s="140">
        <v>4.21</v>
      </c>
      <c r="C53" s="6" t="s">
        <v>920</v>
      </c>
      <c r="D53" s="6" t="s">
        <v>921</v>
      </c>
    </row>
    <row r="54">
      <c r="A54" s="139">
        <v>44099.0</v>
      </c>
      <c r="B54" s="140">
        <v>4.23</v>
      </c>
      <c r="C54" s="6" t="s">
        <v>922</v>
      </c>
      <c r="D54" s="6" t="s">
        <v>923</v>
      </c>
    </row>
    <row r="55">
      <c r="A55" s="139">
        <v>44098.0</v>
      </c>
      <c r="B55" s="140">
        <v>4.14</v>
      </c>
      <c r="C55" s="6" t="s">
        <v>924</v>
      </c>
      <c r="D55" s="6" t="s">
        <v>925</v>
      </c>
    </row>
    <row r="56">
      <c r="A56" s="139">
        <v>44097.0</v>
      </c>
      <c r="B56" s="140">
        <v>4.2</v>
      </c>
      <c r="C56" s="6" t="s">
        <v>926</v>
      </c>
      <c r="D56" s="6" t="s">
        <v>927</v>
      </c>
    </row>
    <row r="57">
      <c r="A57" s="139">
        <v>44096.0</v>
      </c>
      <c r="B57" s="140">
        <v>4.19</v>
      </c>
      <c r="C57" s="6" t="s">
        <v>928</v>
      </c>
      <c r="D57" s="6" t="s">
        <v>929</v>
      </c>
    </row>
    <row r="58">
      <c r="A58" s="139">
        <v>44095.0</v>
      </c>
      <c r="B58" s="140">
        <v>4.16</v>
      </c>
      <c r="C58" s="6" t="s">
        <v>930</v>
      </c>
      <c r="D58" s="6" t="s">
        <v>931</v>
      </c>
    </row>
    <row r="59">
      <c r="A59" s="139">
        <v>44092.0</v>
      </c>
      <c r="B59" s="140">
        <v>4.2</v>
      </c>
      <c r="C59" s="6" t="s">
        <v>932</v>
      </c>
      <c r="D59" s="6" t="s">
        <v>933</v>
      </c>
    </row>
    <row r="60">
      <c r="A60" s="139">
        <v>44091.0</v>
      </c>
      <c r="B60" s="140">
        <v>4.24</v>
      </c>
      <c r="C60" s="6" t="s">
        <v>934</v>
      </c>
      <c r="D60" s="6" t="s">
        <v>935</v>
      </c>
    </row>
    <row r="61">
      <c r="A61" s="139">
        <v>44090.0</v>
      </c>
      <c r="B61" s="140">
        <v>4.2</v>
      </c>
      <c r="C61" s="6" t="s">
        <v>936</v>
      </c>
      <c r="D61" s="6" t="s">
        <v>937</v>
      </c>
    </row>
    <row r="62">
      <c r="A62" s="139">
        <v>44089.0</v>
      </c>
      <c r="B62" s="140">
        <v>4.18</v>
      </c>
      <c r="C62" s="6" t="s">
        <v>938</v>
      </c>
      <c r="D62" s="6" t="s">
        <v>939</v>
      </c>
    </row>
    <row r="63">
      <c r="A63" s="139">
        <v>44088.0</v>
      </c>
      <c r="B63" s="140">
        <v>4.12</v>
      </c>
      <c r="C63" s="6" t="s">
        <v>940</v>
      </c>
      <c r="D63" s="6" t="s">
        <v>941</v>
      </c>
    </row>
    <row r="64">
      <c r="A64" s="139">
        <v>44085.0</v>
      </c>
      <c r="B64" s="140">
        <v>4.1</v>
      </c>
      <c r="C64" s="6" t="s">
        <v>942</v>
      </c>
      <c r="D64" s="6" t="s">
        <v>943</v>
      </c>
    </row>
    <row r="65">
      <c r="A65" s="139">
        <v>44084.0</v>
      </c>
      <c r="B65" s="140">
        <v>4.11</v>
      </c>
      <c r="C65" s="6" t="s">
        <v>944</v>
      </c>
      <c r="D65" s="6" t="s">
        <v>945</v>
      </c>
    </row>
    <row r="66">
      <c r="A66" s="139">
        <v>44083.0</v>
      </c>
      <c r="B66" s="140">
        <v>4.12</v>
      </c>
      <c r="C66" s="6" t="s">
        <v>946</v>
      </c>
      <c r="D66" s="6" t="s">
        <v>947</v>
      </c>
    </row>
    <row r="67">
      <c r="A67" s="139">
        <v>44082.0</v>
      </c>
      <c r="B67" s="140">
        <v>4.38</v>
      </c>
      <c r="C67" s="6" t="s">
        <v>948</v>
      </c>
      <c r="D67" s="6" t="s">
        <v>949</v>
      </c>
    </row>
    <row r="68">
      <c r="A68" s="139">
        <v>44081.0</v>
      </c>
      <c r="B68" s="140">
        <v>4.0</v>
      </c>
      <c r="C68" s="6" t="s">
        <v>950</v>
      </c>
      <c r="D68" s="6" t="s">
        <v>951</v>
      </c>
    </row>
    <row r="69">
      <c r="A69" s="139">
        <v>44078.0</v>
      </c>
      <c r="B69" s="140">
        <v>4.13</v>
      </c>
      <c r="C69" s="6" t="s">
        <v>952</v>
      </c>
      <c r="D69" s="6" t="s">
        <v>953</v>
      </c>
    </row>
    <row r="70">
      <c r="A70" s="139">
        <v>44077.0</v>
      </c>
      <c r="B70" s="140">
        <v>4.15</v>
      </c>
      <c r="C70" s="6" t="s">
        <v>954</v>
      </c>
      <c r="D70" s="6" t="s">
        <v>955</v>
      </c>
    </row>
    <row r="71">
      <c r="A71" s="139">
        <v>44076.0</v>
      </c>
      <c r="B71" s="140">
        <v>4.12</v>
      </c>
      <c r="C71" s="6" t="s">
        <v>956</v>
      </c>
      <c r="D71" s="6" t="s">
        <v>957</v>
      </c>
    </row>
    <row r="72">
      <c r="A72" s="139">
        <v>44075.0</v>
      </c>
      <c r="B72" s="140">
        <v>4.1</v>
      </c>
      <c r="C72" s="6" t="s">
        <v>958</v>
      </c>
      <c r="D72" s="6" t="s">
        <v>959</v>
      </c>
    </row>
    <row r="73">
      <c r="A73" s="139">
        <v>44074.0</v>
      </c>
      <c r="B73" s="140">
        <v>4.1</v>
      </c>
      <c r="C73" s="6" t="s">
        <v>960</v>
      </c>
      <c r="D73" s="6" t="s">
        <v>961</v>
      </c>
    </row>
    <row r="74">
      <c r="A74" s="139">
        <v>44071.0</v>
      </c>
      <c r="B74" s="140">
        <v>4.18</v>
      </c>
      <c r="C74" s="6" t="s">
        <v>962</v>
      </c>
      <c r="D74" s="6" t="s">
        <v>963</v>
      </c>
    </row>
    <row r="75">
      <c r="A75" s="139">
        <v>44070.0</v>
      </c>
      <c r="B75" s="140">
        <v>4.15</v>
      </c>
      <c r="C75" s="6" t="s">
        <v>862</v>
      </c>
      <c r="D75" s="6" t="s">
        <v>964</v>
      </c>
    </row>
    <row r="76">
      <c r="A76" s="139">
        <v>44069.0</v>
      </c>
      <c r="B76" s="140">
        <v>4.17</v>
      </c>
      <c r="C76" s="6" t="s">
        <v>965</v>
      </c>
      <c r="D76" s="6" t="s">
        <v>966</v>
      </c>
    </row>
    <row r="77">
      <c r="A77" s="139">
        <v>44068.0</v>
      </c>
      <c r="B77" s="140">
        <v>4.16</v>
      </c>
      <c r="C77" s="6" t="s">
        <v>967</v>
      </c>
      <c r="D77" s="6" t="s">
        <v>968</v>
      </c>
    </row>
    <row r="78">
      <c r="A78" s="139">
        <v>44067.0</v>
      </c>
      <c r="B78" s="140">
        <v>4.06</v>
      </c>
      <c r="C78" s="6" t="s">
        <v>969</v>
      </c>
      <c r="D78" s="6" t="s">
        <v>970</v>
      </c>
    </row>
    <row r="79">
      <c r="A79" s="139">
        <v>44064.0</v>
      </c>
      <c r="B79" s="140">
        <v>4.1</v>
      </c>
      <c r="C79" s="6" t="s">
        <v>971</v>
      </c>
      <c r="D79" s="6" t="s">
        <v>972</v>
      </c>
    </row>
    <row r="80">
      <c r="A80" s="139">
        <v>44063.0</v>
      </c>
      <c r="B80" s="140">
        <v>4.12</v>
      </c>
      <c r="C80" s="6" t="s">
        <v>973</v>
      </c>
      <c r="D80" s="6" t="s">
        <v>974</v>
      </c>
    </row>
    <row r="81">
      <c r="A81" s="139">
        <v>44062.0</v>
      </c>
      <c r="B81" s="140">
        <v>4.1</v>
      </c>
      <c r="C81" s="6" t="s">
        <v>975</v>
      </c>
      <c r="D81" s="6" t="s">
        <v>976</v>
      </c>
    </row>
    <row r="82">
      <c r="A82" s="139">
        <v>44061.0</v>
      </c>
      <c r="B82" s="140">
        <v>4.12</v>
      </c>
      <c r="C82" s="6" t="s">
        <v>977</v>
      </c>
      <c r="D82" s="6" t="s">
        <v>978</v>
      </c>
    </row>
    <row r="83">
      <c r="A83" s="139">
        <v>44060.0</v>
      </c>
      <c r="B83" s="140">
        <v>4.11</v>
      </c>
      <c r="C83" s="6" t="s">
        <v>979</v>
      </c>
      <c r="D83" s="6" t="s">
        <v>980</v>
      </c>
    </row>
    <row r="84">
      <c r="A84" s="139">
        <v>44057.0</v>
      </c>
      <c r="B84" s="140">
        <v>4.11</v>
      </c>
      <c r="C84" s="6" t="s">
        <v>981</v>
      </c>
      <c r="D84" s="6" t="s">
        <v>982</v>
      </c>
    </row>
    <row r="85">
      <c r="A85" s="139">
        <v>44056.0</v>
      </c>
      <c r="B85" s="140">
        <v>4.08</v>
      </c>
      <c r="C85" s="6" t="s">
        <v>983</v>
      </c>
      <c r="D85" s="6" t="s">
        <v>984</v>
      </c>
    </row>
    <row r="86">
      <c r="A86" s="139">
        <v>44055.0</v>
      </c>
      <c r="B86" s="140">
        <v>4.09</v>
      </c>
      <c r="C86" s="6" t="s">
        <v>985</v>
      </c>
      <c r="D86" s="6" t="s">
        <v>986</v>
      </c>
    </row>
    <row r="87">
      <c r="A87" s="139">
        <v>44054.0</v>
      </c>
      <c r="B87" s="140">
        <v>4.18</v>
      </c>
      <c r="C87" s="6" t="s">
        <v>987</v>
      </c>
      <c r="D87" s="6" t="s">
        <v>988</v>
      </c>
    </row>
    <row r="88">
      <c r="A88" s="139">
        <v>44053.0</v>
      </c>
      <c r="B88" s="140">
        <v>4.18</v>
      </c>
      <c r="C88" s="6" t="s">
        <v>989</v>
      </c>
      <c r="D88" s="6" t="s">
        <v>990</v>
      </c>
    </row>
    <row r="89">
      <c r="A89" s="139">
        <v>44050.0</v>
      </c>
      <c r="B89" s="140">
        <v>4.17</v>
      </c>
      <c r="C89" s="6" t="s">
        <v>991</v>
      </c>
      <c r="D89" s="6" t="s">
        <v>992</v>
      </c>
    </row>
    <row r="90">
      <c r="A90" s="139">
        <v>44049.0</v>
      </c>
      <c r="B90" s="140">
        <v>4.13</v>
      </c>
      <c r="C90" s="6" t="s">
        <v>993</v>
      </c>
      <c r="D90" s="6" t="s">
        <v>994</v>
      </c>
    </row>
    <row r="91">
      <c r="A91" s="139">
        <v>44048.0</v>
      </c>
      <c r="B91" s="140">
        <v>4.1</v>
      </c>
      <c r="C91" s="6" t="s">
        <v>995</v>
      </c>
      <c r="D91" s="6" t="s">
        <v>996</v>
      </c>
    </row>
    <row r="92">
      <c r="A92" s="139">
        <v>44047.0</v>
      </c>
      <c r="B92" s="140">
        <v>4.03</v>
      </c>
      <c r="C92" s="6" t="s">
        <v>997</v>
      </c>
      <c r="D92" s="6" t="s">
        <v>998</v>
      </c>
    </row>
    <row r="93">
      <c r="A93" s="139">
        <v>44046.0</v>
      </c>
      <c r="B93" s="140">
        <v>3.92</v>
      </c>
      <c r="C93" s="6" t="s">
        <v>999</v>
      </c>
      <c r="D93" s="6" t="s">
        <v>1000</v>
      </c>
    </row>
    <row r="94">
      <c r="A94" s="139">
        <v>44043.0</v>
      </c>
      <c r="B94" s="140">
        <v>4.26</v>
      </c>
      <c r="C94" s="6" t="s">
        <v>1001</v>
      </c>
      <c r="D94" s="6" t="s">
        <v>1002</v>
      </c>
    </row>
    <row r="95">
      <c r="A95" s="139">
        <v>44042.0</v>
      </c>
      <c r="B95" s="140">
        <v>4.24</v>
      </c>
      <c r="C95" s="6" t="s">
        <v>1003</v>
      </c>
      <c r="D95" s="6" t="s">
        <v>1004</v>
      </c>
    </row>
    <row r="96">
      <c r="A96" s="139">
        <v>44041.0</v>
      </c>
      <c r="B96" s="140">
        <v>4.15</v>
      </c>
      <c r="C96" s="6" t="s">
        <v>1005</v>
      </c>
      <c r="D96" s="6" t="s">
        <v>1006</v>
      </c>
    </row>
    <row r="97">
      <c r="A97" s="139">
        <v>44040.0</v>
      </c>
      <c r="B97" s="140">
        <v>4.11</v>
      </c>
      <c r="C97" s="6" t="s">
        <v>1007</v>
      </c>
      <c r="D97" s="6" t="s">
        <v>1008</v>
      </c>
    </row>
    <row r="98">
      <c r="A98" s="139">
        <v>44039.0</v>
      </c>
      <c r="B98" s="140">
        <v>4.03</v>
      </c>
      <c r="C98" s="6" t="s">
        <v>965</v>
      </c>
      <c r="D98" s="6" t="s">
        <v>1009</v>
      </c>
    </row>
    <row r="99">
      <c r="A99" s="139">
        <v>44036.0</v>
      </c>
      <c r="B99" s="140">
        <v>3.96</v>
      </c>
      <c r="C99" s="6" t="s">
        <v>1010</v>
      </c>
      <c r="D99" s="6" t="s">
        <v>1011</v>
      </c>
    </row>
    <row r="100">
      <c r="A100" s="139">
        <v>44035.0</v>
      </c>
      <c r="B100" s="140">
        <v>4.03</v>
      </c>
      <c r="C100" s="6" t="s">
        <v>1012</v>
      </c>
      <c r="D100" s="6" t="s">
        <v>1013</v>
      </c>
    </row>
    <row r="101">
      <c r="A101" s="139">
        <v>44034.0</v>
      </c>
      <c r="B101" s="140">
        <v>4.11</v>
      </c>
      <c r="C101" s="6" t="s">
        <v>1014</v>
      </c>
      <c r="D101" s="6" t="s">
        <v>1015</v>
      </c>
    </row>
    <row r="102">
      <c r="A102" s="139">
        <v>44033.0</v>
      </c>
      <c r="B102" s="140">
        <v>4.12</v>
      </c>
      <c r="C102" s="6" t="s">
        <v>1016</v>
      </c>
      <c r="D102" s="6" t="s">
        <v>1017</v>
      </c>
    </row>
    <row r="103">
      <c r="A103" s="139">
        <v>44032.0</v>
      </c>
      <c r="B103" s="140">
        <v>4.12</v>
      </c>
      <c r="C103" s="6" t="s">
        <v>1018</v>
      </c>
      <c r="D103" s="6" t="s">
        <v>1019</v>
      </c>
    </row>
    <row r="104">
      <c r="A104" s="139">
        <v>44029.0</v>
      </c>
      <c r="B104" s="140">
        <v>4.14</v>
      </c>
      <c r="C104" s="6" t="s">
        <v>1020</v>
      </c>
      <c r="D104" s="6" t="s">
        <v>1021</v>
      </c>
    </row>
    <row r="105">
      <c r="A105" s="139">
        <v>44028.0</v>
      </c>
      <c r="B105" s="140">
        <v>4.13</v>
      </c>
      <c r="C105" s="6" t="s">
        <v>1022</v>
      </c>
      <c r="D105" s="6" t="s">
        <v>1023</v>
      </c>
    </row>
    <row r="106">
      <c r="A106" s="139">
        <v>44027.0</v>
      </c>
      <c r="B106" s="140">
        <v>4.25</v>
      </c>
      <c r="C106" s="6" t="s">
        <v>1024</v>
      </c>
      <c r="D106" s="6" t="s">
        <v>1025</v>
      </c>
    </row>
    <row r="107">
      <c r="A107" s="139">
        <v>44026.0</v>
      </c>
      <c r="B107" s="140">
        <v>4.32</v>
      </c>
      <c r="C107" s="6" t="s">
        <v>1026</v>
      </c>
      <c r="D107" s="6" t="s">
        <v>1027</v>
      </c>
    </row>
    <row r="108">
      <c r="A108" s="139">
        <v>44025.0</v>
      </c>
      <c r="B108" s="140">
        <v>4.35</v>
      </c>
      <c r="C108" s="6" t="s">
        <v>1028</v>
      </c>
      <c r="D108" s="6" t="s">
        <v>1029</v>
      </c>
    </row>
    <row r="109">
      <c r="A109" s="139">
        <v>44022.0</v>
      </c>
      <c r="B109" s="140">
        <v>4.34</v>
      </c>
      <c r="C109" s="6" t="s">
        <v>1030</v>
      </c>
      <c r="D109" s="6" t="s">
        <v>1031</v>
      </c>
    </row>
    <row r="110">
      <c r="A110" s="139">
        <v>44021.0</v>
      </c>
      <c r="B110" s="140">
        <v>4.28</v>
      </c>
      <c r="C110" s="6" t="s">
        <v>1032</v>
      </c>
      <c r="D110" s="6" t="s">
        <v>1033</v>
      </c>
    </row>
    <row r="111">
      <c r="A111" s="139">
        <v>44020.0</v>
      </c>
      <c r="B111" s="140">
        <v>4.3</v>
      </c>
      <c r="C111" s="6" t="s">
        <v>1034</v>
      </c>
      <c r="D111" s="6" t="s">
        <v>1035</v>
      </c>
    </row>
    <row r="112">
      <c r="A112" s="139">
        <v>44019.0</v>
      </c>
      <c r="B112" s="140">
        <v>4.25</v>
      </c>
      <c r="C112" s="6" t="s">
        <v>1036</v>
      </c>
      <c r="D112" s="6" t="s">
        <v>1037</v>
      </c>
    </row>
    <row r="113">
      <c r="A113" s="139">
        <v>44018.0</v>
      </c>
      <c r="B113" s="140">
        <v>4.11</v>
      </c>
      <c r="C113" s="6" t="s">
        <v>1038</v>
      </c>
      <c r="D113" s="6" t="s">
        <v>1039</v>
      </c>
    </row>
    <row r="114">
      <c r="A114" s="139">
        <v>44015.0</v>
      </c>
      <c r="B114" s="140">
        <v>4.05</v>
      </c>
      <c r="C114" s="6" t="s">
        <v>1040</v>
      </c>
      <c r="D114" s="6" t="s">
        <v>1041</v>
      </c>
    </row>
    <row r="115">
      <c r="A115" s="139">
        <v>44014.0</v>
      </c>
      <c r="B115" s="140">
        <v>4.22</v>
      </c>
      <c r="C115" s="6" t="s">
        <v>1042</v>
      </c>
      <c r="D115" s="6" t="s">
        <v>1043</v>
      </c>
    </row>
    <row r="116">
      <c r="A116" s="139">
        <v>44012.0</v>
      </c>
      <c r="B116" s="140">
        <v>4.38</v>
      </c>
      <c r="C116" s="6" t="s">
        <v>819</v>
      </c>
      <c r="D116" s="6" t="s">
        <v>1044</v>
      </c>
    </row>
    <row r="117">
      <c r="A117" s="139">
        <v>44011.0</v>
      </c>
      <c r="B117" s="140">
        <v>4.51</v>
      </c>
      <c r="C117" s="6" t="s">
        <v>1045</v>
      </c>
      <c r="D117" s="6" t="s">
        <v>1046</v>
      </c>
    </row>
    <row r="118">
      <c r="A118" s="139">
        <v>44008.0</v>
      </c>
      <c r="B118" s="140">
        <v>4.51</v>
      </c>
      <c r="C118" s="6" t="s">
        <v>1047</v>
      </c>
      <c r="D118" s="6" t="s">
        <v>1048</v>
      </c>
    </row>
    <row r="119">
      <c r="A119" s="139">
        <v>44007.0</v>
      </c>
      <c r="B119" s="140">
        <v>4.52</v>
      </c>
      <c r="C119" s="6" t="s">
        <v>1049</v>
      </c>
      <c r="D119" s="6" t="s">
        <v>1050</v>
      </c>
    </row>
    <row r="120">
      <c r="A120" s="139">
        <v>44005.0</v>
      </c>
      <c r="B120" s="140">
        <v>4.42</v>
      </c>
      <c r="C120" s="6" t="s">
        <v>1051</v>
      </c>
      <c r="D120" s="6" t="s">
        <v>1052</v>
      </c>
    </row>
    <row r="121">
      <c r="A121" s="139">
        <v>44004.0</v>
      </c>
      <c r="B121" s="140">
        <v>4.39</v>
      </c>
      <c r="C121" s="6" t="s">
        <v>1053</v>
      </c>
      <c r="D121" s="6" t="s">
        <v>1054</v>
      </c>
    </row>
    <row r="122">
      <c r="A122" s="139">
        <v>44001.0</v>
      </c>
      <c r="B122" s="140">
        <v>4.69</v>
      </c>
      <c r="C122" s="6" t="s">
        <v>1055</v>
      </c>
      <c r="D122" s="6" t="s">
        <v>1056</v>
      </c>
    </row>
    <row r="123">
      <c r="A123" s="139">
        <v>44000.0</v>
      </c>
      <c r="B123" s="140">
        <v>4.75</v>
      </c>
      <c r="C123" s="6" t="s">
        <v>1057</v>
      </c>
      <c r="D123" s="6" t="s">
        <v>1058</v>
      </c>
    </row>
    <row r="124">
      <c r="A124" s="139">
        <v>43999.0</v>
      </c>
      <c r="B124" s="140">
        <v>4.83</v>
      </c>
      <c r="C124" s="6" t="s">
        <v>1059</v>
      </c>
      <c r="D124" s="6" t="s">
        <v>1060</v>
      </c>
    </row>
    <row r="125">
      <c r="A125" s="139">
        <v>43998.0</v>
      </c>
      <c r="B125" s="140">
        <v>5.03</v>
      </c>
      <c r="C125" s="6" t="s">
        <v>1061</v>
      </c>
      <c r="D125" s="6" t="s">
        <v>1062</v>
      </c>
    </row>
    <row r="126">
      <c r="A126" s="139">
        <v>43997.0</v>
      </c>
      <c r="B126" s="140">
        <v>5.06</v>
      </c>
      <c r="C126" s="6" t="s">
        <v>1063</v>
      </c>
      <c r="D126" s="6" t="s">
        <v>1064</v>
      </c>
    </row>
    <row r="127">
      <c r="A127" s="139">
        <v>43993.0</v>
      </c>
      <c r="B127" s="140">
        <v>5.12</v>
      </c>
      <c r="C127" s="6" t="s">
        <v>1065</v>
      </c>
      <c r="D127" s="6" t="s">
        <v>1066</v>
      </c>
    </row>
    <row r="128">
      <c r="A128" s="139">
        <v>43992.0</v>
      </c>
      <c r="B128" s="140">
        <v>5.14</v>
      </c>
      <c r="C128" s="6" t="s">
        <v>1067</v>
      </c>
      <c r="D128" s="6" t="s">
        <v>1068</v>
      </c>
    </row>
    <row r="129">
      <c r="A129" s="139">
        <v>43991.0</v>
      </c>
      <c r="B129" s="140">
        <v>5.27</v>
      </c>
      <c r="C129" s="6" t="s">
        <v>1069</v>
      </c>
      <c r="D129" s="6" t="s">
        <v>1070</v>
      </c>
    </row>
    <row r="130">
      <c r="A130" s="139">
        <v>43990.0</v>
      </c>
      <c r="B130" s="140">
        <v>5.09</v>
      </c>
      <c r="C130" s="6" t="s">
        <v>1071</v>
      </c>
      <c r="D130" s="6" t="s">
        <v>1072</v>
      </c>
    </row>
    <row r="131">
      <c r="A131" s="139">
        <v>43987.0</v>
      </c>
      <c r="B131" s="140">
        <v>5.32</v>
      </c>
      <c r="C131" s="6" t="s">
        <v>1073</v>
      </c>
      <c r="D131" s="6" t="s">
        <v>1074</v>
      </c>
    </row>
    <row r="132">
      <c r="A132" s="139">
        <v>43986.0</v>
      </c>
      <c r="B132" s="140">
        <v>5.37</v>
      </c>
      <c r="C132" s="6" t="s">
        <v>1075</v>
      </c>
      <c r="D132" s="6" t="s">
        <v>1076</v>
      </c>
    </row>
    <row r="133">
      <c r="A133" s="139">
        <v>43985.0</v>
      </c>
      <c r="B133" s="140">
        <v>5.33</v>
      </c>
      <c r="C133" s="6" t="s">
        <v>1077</v>
      </c>
      <c r="D133" s="6" t="s">
        <v>1078</v>
      </c>
    </row>
    <row r="134">
      <c r="A134" s="139">
        <v>43984.0</v>
      </c>
      <c r="B134" s="140">
        <v>5.34</v>
      </c>
      <c r="C134" s="6" t="s">
        <v>1079</v>
      </c>
      <c r="D134" s="6" t="s">
        <v>1080</v>
      </c>
    </row>
    <row r="135">
      <c r="A135" s="139">
        <v>43983.0</v>
      </c>
      <c r="B135" s="140">
        <v>5.42</v>
      </c>
      <c r="C135" s="6" t="s">
        <v>1081</v>
      </c>
      <c r="D135" s="6" t="s">
        <v>1082</v>
      </c>
    </row>
    <row r="136">
      <c r="A136" s="139">
        <v>43980.0</v>
      </c>
      <c r="B136" s="140">
        <v>5.47</v>
      </c>
      <c r="C136" s="6" t="s">
        <v>1083</v>
      </c>
      <c r="D136" s="6" t="s">
        <v>1084</v>
      </c>
    </row>
    <row r="137">
      <c r="A137" s="139">
        <v>43979.0</v>
      </c>
      <c r="B137" s="140">
        <v>5.52</v>
      </c>
      <c r="C137" s="6" t="s">
        <v>1085</v>
      </c>
      <c r="D137" s="6" t="s">
        <v>1086</v>
      </c>
    </row>
    <row r="138">
      <c r="A138" s="139">
        <v>43978.0</v>
      </c>
      <c r="B138" s="140">
        <v>5.5</v>
      </c>
      <c r="C138" s="6" t="s">
        <v>1087</v>
      </c>
      <c r="D138" s="6" t="s">
        <v>1088</v>
      </c>
    </row>
    <row r="139">
      <c r="A139" s="139">
        <v>43977.0</v>
      </c>
      <c r="B139" s="140">
        <v>5.46</v>
      </c>
      <c r="C139" s="6" t="s">
        <v>1089</v>
      </c>
      <c r="D139" s="6" t="s">
        <v>1090</v>
      </c>
    </row>
    <row r="140">
      <c r="A140" s="139">
        <v>43976.0</v>
      </c>
      <c r="B140" s="140">
        <v>5.41</v>
      </c>
      <c r="C140" s="6" t="s">
        <v>1091</v>
      </c>
      <c r="D140" s="6" t="s">
        <v>1092</v>
      </c>
    </row>
    <row r="141">
      <c r="A141" s="139">
        <v>43973.0</v>
      </c>
      <c r="B141" s="140">
        <v>5.34</v>
      </c>
      <c r="C141" s="6" t="s">
        <v>1093</v>
      </c>
      <c r="D141" s="6" t="s">
        <v>1094</v>
      </c>
    </row>
    <row r="142">
      <c r="A142" s="139">
        <v>43972.0</v>
      </c>
      <c r="B142" s="140">
        <v>5.32</v>
      </c>
      <c r="C142" s="6" t="s">
        <v>1026</v>
      </c>
      <c r="D142" s="6" t="s">
        <v>1095</v>
      </c>
    </row>
    <row r="143">
      <c r="A143" s="139">
        <v>43971.0</v>
      </c>
      <c r="B143" s="140">
        <v>5.36</v>
      </c>
      <c r="C143" s="6" t="s">
        <v>1096</v>
      </c>
      <c r="D143" s="6" t="s">
        <v>1097</v>
      </c>
    </row>
    <row r="144">
      <c r="A144" s="139">
        <v>43970.0</v>
      </c>
      <c r="B144" s="140">
        <v>5.3</v>
      </c>
      <c r="C144" s="6" t="s">
        <v>1098</v>
      </c>
      <c r="D144" s="6" t="s">
        <v>1099</v>
      </c>
    </row>
    <row r="145">
      <c r="A145" s="139">
        <v>43969.0</v>
      </c>
      <c r="B145" s="140">
        <v>5.28</v>
      </c>
      <c r="C145" s="6" t="s">
        <v>1100</v>
      </c>
      <c r="D145" s="6" t="s">
        <v>1101</v>
      </c>
    </row>
    <row r="146">
      <c r="A146" s="139">
        <v>43966.0</v>
      </c>
      <c r="B146" s="140">
        <v>5.27</v>
      </c>
      <c r="C146" s="6" t="s">
        <v>1102</v>
      </c>
      <c r="D146" s="6" t="s">
        <v>1103</v>
      </c>
    </row>
    <row r="147">
      <c r="A147" s="139">
        <v>43965.0</v>
      </c>
      <c r="B147" s="140">
        <v>5.37</v>
      </c>
      <c r="C147" s="6" t="s">
        <v>1104</v>
      </c>
      <c r="D147" s="6" t="s">
        <v>1105</v>
      </c>
    </row>
    <row r="148">
      <c r="A148" s="139">
        <v>43964.0</v>
      </c>
      <c r="B148" s="140">
        <v>5.51</v>
      </c>
      <c r="C148" s="6" t="s">
        <v>1106</v>
      </c>
      <c r="D148" s="6" t="s">
        <v>1107</v>
      </c>
    </row>
    <row r="149">
      <c r="A149" s="139">
        <v>43963.0</v>
      </c>
      <c r="B149" s="140">
        <v>5.45</v>
      </c>
      <c r="C149" s="6" t="s">
        <v>1108</v>
      </c>
      <c r="D149" s="6" t="s">
        <v>1109</v>
      </c>
    </row>
    <row r="150">
      <c r="A150" s="139">
        <v>43959.0</v>
      </c>
      <c r="B150" s="140">
        <v>5.19</v>
      </c>
      <c r="C150" s="6" t="s">
        <v>1110</v>
      </c>
      <c r="D150" s="6" t="s">
        <v>1111</v>
      </c>
    </row>
    <row r="151">
      <c r="A151" s="139">
        <v>43958.0</v>
      </c>
      <c r="B151" s="140">
        <v>5.34</v>
      </c>
      <c r="C151" s="6" t="s">
        <v>1112</v>
      </c>
      <c r="D151" s="6" t="s">
        <v>1113</v>
      </c>
    </row>
    <row r="152">
      <c r="A152" s="139">
        <v>43957.0</v>
      </c>
      <c r="B152" s="140">
        <v>5.35</v>
      </c>
      <c r="C152" s="6" t="s">
        <v>1114</v>
      </c>
      <c r="D152" s="6" t="s">
        <v>1115</v>
      </c>
    </row>
    <row r="153">
      <c r="A153" s="139">
        <v>43951.0</v>
      </c>
      <c r="B153" s="140">
        <v>5.76</v>
      </c>
      <c r="C153" s="6" t="s">
        <v>1116</v>
      </c>
      <c r="D153" s="6" t="s">
        <v>1117</v>
      </c>
    </row>
    <row r="154">
      <c r="A154" s="139">
        <v>43950.0</v>
      </c>
      <c r="B154" s="140">
        <v>5.89</v>
      </c>
      <c r="C154" s="6" t="s">
        <v>1118</v>
      </c>
      <c r="D154" s="6" t="s">
        <v>1119</v>
      </c>
    </row>
    <row r="155">
      <c r="A155" s="139">
        <v>43949.0</v>
      </c>
      <c r="B155" s="140">
        <v>5.71</v>
      </c>
      <c r="C155" s="6" t="s">
        <v>1120</v>
      </c>
      <c r="D155" s="6" t="s">
        <v>1121</v>
      </c>
    </row>
    <row r="156">
      <c r="A156" s="139">
        <v>43948.0</v>
      </c>
      <c r="B156" s="140">
        <v>5.58</v>
      </c>
      <c r="C156" s="6" t="s">
        <v>1122</v>
      </c>
      <c r="D156" s="6" t="s">
        <v>1123</v>
      </c>
    </row>
    <row r="157">
      <c r="A157" s="139">
        <v>43945.0</v>
      </c>
      <c r="B157" s="140">
        <v>5.85</v>
      </c>
      <c r="C157" s="6" t="s">
        <v>1124</v>
      </c>
      <c r="D157" s="6" t="s">
        <v>1125</v>
      </c>
    </row>
    <row r="158">
      <c r="A158" s="139">
        <v>43944.0</v>
      </c>
      <c r="B158" s="140">
        <v>6.16</v>
      </c>
      <c r="C158" s="6" t="s">
        <v>1081</v>
      </c>
      <c r="D158" s="6" t="s">
        <v>1126</v>
      </c>
    </row>
    <row r="159">
      <c r="A159" s="139">
        <v>43943.0</v>
      </c>
      <c r="B159" s="140">
        <v>6.16</v>
      </c>
      <c r="C159" s="6" t="s">
        <v>1127</v>
      </c>
      <c r="D159" s="6" t="s">
        <v>1128</v>
      </c>
    </row>
    <row r="160">
      <c r="A160" s="139">
        <v>43942.0</v>
      </c>
      <c r="B160" s="140">
        <v>6.15</v>
      </c>
      <c r="C160" s="6" t="s">
        <v>1129</v>
      </c>
      <c r="D160" s="6" t="s">
        <v>1130</v>
      </c>
    </row>
    <row r="161">
      <c r="A161" s="139">
        <v>43941.0</v>
      </c>
      <c r="B161" s="140">
        <v>6.11</v>
      </c>
      <c r="C161" s="6" t="s">
        <v>1131</v>
      </c>
      <c r="D161" s="6" t="s">
        <v>1132</v>
      </c>
    </row>
    <row r="162">
      <c r="A162" s="139">
        <v>43938.0</v>
      </c>
      <c r="B162" s="140">
        <v>6.12</v>
      </c>
      <c r="C162" s="6" t="s">
        <v>950</v>
      </c>
      <c r="D162" s="6" t="s">
        <v>1133</v>
      </c>
    </row>
    <row r="163">
      <c r="A163" s="139">
        <v>43937.0</v>
      </c>
      <c r="B163" s="140">
        <v>6.01</v>
      </c>
      <c r="C163" s="6" t="s">
        <v>1134</v>
      </c>
      <c r="D163" s="6" t="s">
        <v>1135</v>
      </c>
    </row>
    <row r="164">
      <c r="A164" s="139">
        <v>43936.0</v>
      </c>
      <c r="B164" s="140">
        <v>5.96</v>
      </c>
      <c r="C164" s="6" t="s">
        <v>874</v>
      </c>
      <c r="D164" s="6" t="s">
        <v>1136</v>
      </c>
    </row>
    <row r="165">
      <c r="A165" s="139">
        <v>43935.0</v>
      </c>
      <c r="B165" s="140">
        <v>5.91</v>
      </c>
      <c r="C165" s="6" t="s">
        <v>1137</v>
      </c>
      <c r="D165" s="6" t="s">
        <v>1138</v>
      </c>
    </row>
    <row r="166">
      <c r="A166" s="139">
        <v>43934.0</v>
      </c>
      <c r="B166" s="140">
        <v>5.83</v>
      </c>
      <c r="C166" s="6" t="s">
        <v>1139</v>
      </c>
      <c r="D166" s="6" t="s">
        <v>1140</v>
      </c>
    </row>
    <row r="167">
      <c r="A167" s="139">
        <v>43931.0</v>
      </c>
      <c r="B167" s="140">
        <v>5.96</v>
      </c>
      <c r="C167" s="6" t="s">
        <v>1141</v>
      </c>
      <c r="D167" s="6" t="s">
        <v>1142</v>
      </c>
    </row>
    <row r="168">
      <c r="A168" s="139">
        <v>43930.0</v>
      </c>
      <c r="B168" s="140">
        <v>5.89</v>
      </c>
      <c r="C168" s="6" t="s">
        <v>1143</v>
      </c>
      <c r="D168" s="6" t="s">
        <v>1144</v>
      </c>
    </row>
    <row r="169">
      <c r="A169" s="139">
        <v>43929.0</v>
      </c>
      <c r="B169" s="140">
        <v>5.76</v>
      </c>
      <c r="C169" s="6" t="s">
        <v>1145</v>
      </c>
      <c r="D169" s="6" t="s">
        <v>1146</v>
      </c>
    </row>
    <row r="170">
      <c r="A170" s="139">
        <v>43928.0</v>
      </c>
      <c r="B170" s="140">
        <v>5.74</v>
      </c>
      <c r="C170" s="6" t="s">
        <v>1147</v>
      </c>
      <c r="D170" s="6" t="s">
        <v>1148</v>
      </c>
    </row>
    <row r="171">
      <c r="A171" s="139">
        <v>43927.0</v>
      </c>
      <c r="B171" s="140">
        <v>5.89</v>
      </c>
      <c r="C171" s="6" t="s">
        <v>1149</v>
      </c>
      <c r="D171" s="6" t="s">
        <v>1150</v>
      </c>
    </row>
    <row r="172">
      <c r="A172" s="139">
        <v>43917.0</v>
      </c>
      <c r="B172" s="140">
        <v>6.24</v>
      </c>
      <c r="C172" s="6" t="s">
        <v>1151</v>
      </c>
      <c r="D172" s="6" t="s">
        <v>1152</v>
      </c>
    </row>
    <row r="173">
      <c r="A173" s="139">
        <v>43916.0</v>
      </c>
      <c r="B173" s="140">
        <v>5.91</v>
      </c>
      <c r="C173" s="6" t="s">
        <v>1153</v>
      </c>
      <c r="D173" s="6" t="s">
        <v>1154</v>
      </c>
    </row>
    <row r="174">
      <c r="A174" s="139">
        <v>43915.0</v>
      </c>
      <c r="B174" s="140">
        <v>5.84</v>
      </c>
      <c r="C174" s="6" t="s">
        <v>1155</v>
      </c>
      <c r="D174" s="6" t="s">
        <v>1156</v>
      </c>
    </row>
    <row r="175">
      <c r="A175" s="139">
        <v>43914.0</v>
      </c>
      <c r="B175" s="140">
        <v>5.88</v>
      </c>
      <c r="C175" s="6" t="s">
        <v>1157</v>
      </c>
      <c r="D175" s="6" t="s">
        <v>1158</v>
      </c>
    </row>
    <row r="176">
      <c r="A176" s="139">
        <v>43913.0</v>
      </c>
      <c r="B176" s="140">
        <v>5.8</v>
      </c>
      <c r="C176" s="6" t="s">
        <v>1159</v>
      </c>
      <c r="D176" s="6" t="s">
        <v>1160</v>
      </c>
    </row>
    <row r="177">
      <c r="A177" s="139">
        <v>43910.0</v>
      </c>
      <c r="B177" s="140">
        <v>5.9</v>
      </c>
      <c r="C177" s="6" t="s">
        <v>1161</v>
      </c>
      <c r="D177" s="6" t="s">
        <v>1162</v>
      </c>
    </row>
    <row r="178">
      <c r="A178" s="139">
        <v>43909.0</v>
      </c>
      <c r="B178" s="140">
        <v>5.72</v>
      </c>
      <c r="C178" s="6" t="s">
        <v>1163</v>
      </c>
      <c r="D178" s="6" t="s">
        <v>1164</v>
      </c>
    </row>
    <row r="179">
      <c r="A179" s="139">
        <v>43908.0</v>
      </c>
      <c r="B179" s="140">
        <v>5.42</v>
      </c>
      <c r="C179" s="6" t="s">
        <v>1165</v>
      </c>
      <c r="D179" s="6" t="s">
        <v>1166</v>
      </c>
    </row>
    <row r="180">
      <c r="A180" s="139">
        <v>43907.0</v>
      </c>
      <c r="B180" s="140">
        <v>5.3</v>
      </c>
      <c r="C180" s="6" t="s">
        <v>1167</v>
      </c>
      <c r="D180" s="6" t="s">
        <v>1168</v>
      </c>
    </row>
    <row r="181">
      <c r="A181" s="139">
        <v>43906.0</v>
      </c>
      <c r="B181" s="140">
        <v>5.32</v>
      </c>
      <c r="C181" s="6" t="s">
        <v>1169</v>
      </c>
      <c r="D181" s="6" t="s">
        <v>1170</v>
      </c>
    </row>
    <row r="182">
      <c r="A182" s="139">
        <v>43903.0</v>
      </c>
      <c r="B182" s="140">
        <v>5.3</v>
      </c>
      <c r="C182" s="6" t="s">
        <v>960</v>
      </c>
      <c r="D182" s="6" t="s">
        <v>1171</v>
      </c>
    </row>
    <row r="183">
      <c r="A183" s="139">
        <v>43902.0</v>
      </c>
      <c r="B183" s="140">
        <v>5.63</v>
      </c>
      <c r="C183" s="6" t="s">
        <v>1172</v>
      </c>
      <c r="D183" s="6" t="s">
        <v>1173</v>
      </c>
    </row>
    <row r="184">
      <c r="A184" s="139">
        <v>43901.0</v>
      </c>
      <c r="B184" s="140">
        <v>5.56</v>
      </c>
      <c r="C184" s="6" t="s">
        <v>1174</v>
      </c>
      <c r="D184" s="6" t="s">
        <v>1175</v>
      </c>
    </row>
    <row r="185">
      <c r="A185" s="139">
        <v>43900.0</v>
      </c>
      <c r="B185" s="140">
        <v>5.87</v>
      </c>
      <c r="C185" s="6" t="s">
        <v>1176</v>
      </c>
      <c r="D185" s="6" t="s">
        <v>1177</v>
      </c>
    </row>
    <row r="186">
      <c r="A186" s="139">
        <v>43896.0</v>
      </c>
      <c r="B186" s="140">
        <v>5.95</v>
      </c>
      <c r="C186" s="6" t="s">
        <v>1178</v>
      </c>
      <c r="D186" s="6" t="s">
        <v>1179</v>
      </c>
    </row>
    <row r="187">
      <c r="A187" s="139">
        <v>43895.0</v>
      </c>
      <c r="B187" s="140">
        <v>5.87</v>
      </c>
      <c r="C187" s="6" t="s">
        <v>1159</v>
      </c>
      <c r="D187" s="6" t="s">
        <v>1180</v>
      </c>
    </row>
    <row r="188">
      <c r="A188" s="139">
        <v>43894.0</v>
      </c>
      <c r="B188" s="140">
        <v>5.9</v>
      </c>
      <c r="C188" s="6" t="s">
        <v>1181</v>
      </c>
      <c r="D188" s="6" t="s">
        <v>1182</v>
      </c>
    </row>
    <row r="189">
      <c r="A189" s="139">
        <v>43893.0</v>
      </c>
      <c r="B189" s="140">
        <v>5.95</v>
      </c>
      <c r="C189" s="6" t="s">
        <v>1183</v>
      </c>
      <c r="D189" s="6" t="s">
        <v>1184</v>
      </c>
    </row>
    <row r="190">
      <c r="A190" s="139">
        <v>43892.0</v>
      </c>
      <c r="B190" s="140">
        <v>5.96</v>
      </c>
      <c r="C190" s="6" t="s">
        <v>1185</v>
      </c>
      <c r="D190" s="6" t="s">
        <v>1186</v>
      </c>
    </row>
    <row r="191">
      <c r="A191" s="139">
        <v>43889.0</v>
      </c>
      <c r="B191" s="140">
        <v>6.32</v>
      </c>
      <c r="C191" s="6" t="s">
        <v>1187</v>
      </c>
      <c r="D191" s="6" t="s">
        <v>1188</v>
      </c>
    </row>
    <row r="192">
      <c r="A192" s="139">
        <v>43888.0</v>
      </c>
      <c r="B192" s="140">
        <v>5.95</v>
      </c>
      <c r="C192" s="6" t="s">
        <v>1189</v>
      </c>
      <c r="D192" s="6" t="s">
        <v>1190</v>
      </c>
    </row>
    <row r="193">
      <c r="A193" s="139">
        <v>43887.0</v>
      </c>
      <c r="B193" s="140">
        <v>5.97</v>
      </c>
      <c r="C193" s="6" t="s">
        <v>1191</v>
      </c>
      <c r="D193" s="6" t="s">
        <v>1192</v>
      </c>
    </row>
    <row r="194">
      <c r="A194" s="139">
        <v>43886.0</v>
      </c>
      <c r="B194" s="140">
        <v>5.97</v>
      </c>
      <c r="C194" s="6" t="s">
        <v>1193</v>
      </c>
      <c r="D194" s="6" t="s">
        <v>1194</v>
      </c>
    </row>
    <row r="195">
      <c r="A195" s="139">
        <v>43882.0</v>
      </c>
      <c r="B195" s="140">
        <v>5.82</v>
      </c>
      <c r="C195" s="6" t="s">
        <v>1195</v>
      </c>
      <c r="D195" s="6" t="s">
        <v>1196</v>
      </c>
    </row>
    <row r="196">
      <c r="A196" s="139">
        <v>43881.0</v>
      </c>
      <c r="B196" s="140">
        <v>5.81</v>
      </c>
      <c r="C196" s="6" t="s">
        <v>1197</v>
      </c>
      <c r="D196" s="6" t="s">
        <v>1198</v>
      </c>
    </row>
    <row r="197">
      <c r="A197" s="139">
        <v>43880.0</v>
      </c>
      <c r="B197" s="140">
        <v>5.84</v>
      </c>
      <c r="C197" s="6" t="s">
        <v>1199</v>
      </c>
      <c r="D197" s="6" t="s">
        <v>1200</v>
      </c>
    </row>
    <row r="198">
      <c r="A198" s="139">
        <v>43879.0</v>
      </c>
      <c r="B198" s="140">
        <v>5.8</v>
      </c>
      <c r="C198" s="6" t="s">
        <v>1201</v>
      </c>
      <c r="D198" s="6" t="s">
        <v>1202</v>
      </c>
    </row>
    <row r="199">
      <c r="A199" s="139">
        <v>43878.0</v>
      </c>
      <c r="B199" s="140">
        <v>5.8</v>
      </c>
      <c r="C199" s="6" t="s">
        <v>1203</v>
      </c>
      <c r="D199" s="6" t="s">
        <v>1204</v>
      </c>
    </row>
    <row r="200">
      <c r="A200" s="139">
        <v>43875.0</v>
      </c>
      <c r="B200" s="140">
        <v>5.79</v>
      </c>
      <c r="C200" s="6" t="s">
        <v>1205</v>
      </c>
      <c r="D200" s="6" t="s">
        <v>1206</v>
      </c>
    </row>
    <row r="201">
      <c r="A201" s="139">
        <v>43874.0</v>
      </c>
      <c r="B201" s="140">
        <v>5.83</v>
      </c>
      <c r="C201" s="6" t="s">
        <v>1207</v>
      </c>
      <c r="D201" s="6" t="s">
        <v>1208</v>
      </c>
    </row>
    <row r="202">
      <c r="A202" s="139">
        <v>43873.0</v>
      </c>
      <c r="B202" s="140">
        <v>5.82</v>
      </c>
      <c r="C202" s="6" t="s">
        <v>1209</v>
      </c>
      <c r="D202" s="6" t="s">
        <v>1210</v>
      </c>
    </row>
    <row r="203">
      <c r="A203" s="139">
        <v>43872.0</v>
      </c>
      <c r="B203" s="140">
        <v>5.87</v>
      </c>
      <c r="C203" s="6" t="s">
        <v>1211</v>
      </c>
      <c r="D203" s="6" t="s">
        <v>1212</v>
      </c>
    </row>
    <row r="204">
      <c r="A204" s="139">
        <v>43871.0</v>
      </c>
      <c r="B204" s="140">
        <v>5.96</v>
      </c>
      <c r="C204" s="6" t="s">
        <v>1213</v>
      </c>
      <c r="D204" s="6" t="s">
        <v>1214</v>
      </c>
    </row>
    <row r="205">
      <c r="A205" s="139">
        <v>43868.0</v>
      </c>
      <c r="B205" s="140">
        <v>6.04</v>
      </c>
      <c r="C205" s="6" t="s">
        <v>1209</v>
      </c>
      <c r="D205" s="6" t="s">
        <v>1215</v>
      </c>
    </row>
    <row r="206">
      <c r="A206" s="139">
        <v>43867.0</v>
      </c>
      <c r="B206" s="140">
        <v>6.01</v>
      </c>
      <c r="C206" s="6" t="s">
        <v>1216</v>
      </c>
      <c r="D206" s="6" t="s">
        <v>1217</v>
      </c>
    </row>
    <row r="207">
      <c r="A207" s="139">
        <v>43866.0</v>
      </c>
      <c r="B207" s="140">
        <v>6.01</v>
      </c>
      <c r="C207" s="6" t="s">
        <v>1218</v>
      </c>
      <c r="D207" s="6" t="s">
        <v>1219</v>
      </c>
    </row>
    <row r="208">
      <c r="A208" s="139">
        <v>43865.0</v>
      </c>
      <c r="B208" s="140">
        <v>5.93</v>
      </c>
      <c r="C208" s="6" t="s">
        <v>1220</v>
      </c>
      <c r="D208" s="6" t="s">
        <v>1221</v>
      </c>
    </row>
    <row r="209">
      <c r="A209" s="139">
        <v>43864.0</v>
      </c>
      <c r="B209" s="140">
        <v>6.01</v>
      </c>
      <c r="C209" s="6" t="s">
        <v>1222</v>
      </c>
      <c r="D209" s="6" t="s">
        <v>1223</v>
      </c>
    </row>
    <row r="210">
      <c r="A210" s="139">
        <v>43861.0</v>
      </c>
      <c r="B210" s="140">
        <v>6.05</v>
      </c>
      <c r="C210" s="6" t="s">
        <v>1224</v>
      </c>
      <c r="D210" s="6" t="s">
        <v>1225</v>
      </c>
    </row>
    <row r="211">
      <c r="A211" s="139">
        <v>43860.0</v>
      </c>
      <c r="B211" s="140">
        <v>6.14</v>
      </c>
      <c r="C211" s="6" t="s">
        <v>1226</v>
      </c>
      <c r="D211" s="6" t="s">
        <v>1227</v>
      </c>
    </row>
    <row r="212">
      <c r="A212" s="139">
        <v>43859.0</v>
      </c>
      <c r="B212" s="140">
        <v>6.18</v>
      </c>
      <c r="C212" s="6" t="s">
        <v>1228</v>
      </c>
      <c r="D212" s="6" t="s">
        <v>1229</v>
      </c>
    </row>
    <row r="213">
      <c r="A213" s="139">
        <v>43858.0</v>
      </c>
      <c r="B213" s="140">
        <v>6.15</v>
      </c>
      <c r="C213" s="6" t="s">
        <v>1230</v>
      </c>
      <c r="D213" s="6" t="s">
        <v>1231</v>
      </c>
    </row>
    <row r="214">
      <c r="A214" s="139">
        <v>43857.0</v>
      </c>
      <c r="B214" s="140">
        <v>6.19</v>
      </c>
      <c r="C214" s="6" t="s">
        <v>1232</v>
      </c>
      <c r="D214" s="6" t="s">
        <v>1233</v>
      </c>
    </row>
    <row r="215">
      <c r="A215" s="139">
        <v>43854.0</v>
      </c>
      <c r="B215" s="140">
        <v>5.95</v>
      </c>
      <c r="C215" s="6" t="s">
        <v>1234</v>
      </c>
      <c r="D215" s="6" t="s">
        <v>1235</v>
      </c>
    </row>
    <row r="216">
      <c r="A216" s="139">
        <v>43853.0</v>
      </c>
      <c r="B216" s="140">
        <v>5.99</v>
      </c>
      <c r="C216" s="6" t="s">
        <v>1236</v>
      </c>
      <c r="D216" s="6" t="s">
        <v>1237</v>
      </c>
    </row>
    <row r="217">
      <c r="A217" s="139">
        <v>43852.0</v>
      </c>
      <c r="B217" s="140">
        <v>6.0</v>
      </c>
      <c r="C217" s="6" t="s">
        <v>1238</v>
      </c>
      <c r="D217" s="6" t="s">
        <v>1239</v>
      </c>
    </row>
    <row r="218">
      <c r="A218" s="139">
        <v>43851.0</v>
      </c>
      <c r="B218" s="140">
        <v>5.94</v>
      </c>
      <c r="C218" s="6" t="s">
        <v>1240</v>
      </c>
      <c r="D218" s="6" t="s">
        <v>1241</v>
      </c>
    </row>
    <row r="219">
      <c r="A219" s="139">
        <v>43850.0</v>
      </c>
      <c r="B219" s="140">
        <v>5.91</v>
      </c>
      <c r="C219" s="6" t="s">
        <v>1242</v>
      </c>
      <c r="D219" s="6" t="s">
        <v>1243</v>
      </c>
    </row>
    <row r="220">
      <c r="A220" s="139">
        <v>43847.0</v>
      </c>
      <c r="B220" s="140">
        <v>5.93</v>
      </c>
      <c r="C220" s="6" t="s">
        <v>1244</v>
      </c>
      <c r="D220" s="6" t="s">
        <v>1245</v>
      </c>
    </row>
    <row r="221">
      <c r="A221" s="139">
        <v>43846.0</v>
      </c>
      <c r="B221" s="140">
        <v>5.95</v>
      </c>
      <c r="C221" s="6" t="s">
        <v>1246</v>
      </c>
      <c r="D221" s="6" t="s">
        <v>1247</v>
      </c>
    </row>
    <row r="222">
      <c r="A222" s="139">
        <v>43845.0</v>
      </c>
      <c r="B222" s="140">
        <v>6.07</v>
      </c>
      <c r="C222" s="6" t="s">
        <v>1248</v>
      </c>
      <c r="D222" s="6" t="s">
        <v>1249</v>
      </c>
    </row>
    <row r="223">
      <c r="A223" s="139">
        <v>43844.0</v>
      </c>
      <c r="B223" s="140">
        <v>5.87</v>
      </c>
      <c r="C223" s="6" t="s">
        <v>1250</v>
      </c>
      <c r="D223" s="6" t="s">
        <v>1251</v>
      </c>
    </row>
    <row r="224">
      <c r="A224" s="139">
        <v>43843.0</v>
      </c>
      <c r="B224" s="140">
        <v>6.02</v>
      </c>
      <c r="C224" s="6" t="s">
        <v>1252</v>
      </c>
      <c r="D224" s="6" t="s">
        <v>1253</v>
      </c>
    </row>
    <row r="225">
      <c r="A225" s="139">
        <v>43840.0</v>
      </c>
      <c r="B225" s="140">
        <v>6.15</v>
      </c>
      <c r="C225" s="6" t="s">
        <v>1254</v>
      </c>
      <c r="D225" s="6" t="s">
        <v>1255</v>
      </c>
    </row>
    <row r="226">
      <c r="A226" s="139">
        <v>43839.0</v>
      </c>
      <c r="B226" s="140">
        <v>6.17</v>
      </c>
      <c r="C226" s="6" t="s">
        <v>1256</v>
      </c>
      <c r="D226" s="6" t="s">
        <v>1257</v>
      </c>
    </row>
    <row r="227">
      <c r="A227" s="139">
        <v>43829.0</v>
      </c>
      <c r="B227" s="140">
        <v>6.23</v>
      </c>
      <c r="C227" s="6" t="s">
        <v>1258</v>
      </c>
      <c r="D227" s="6" t="s">
        <v>1259</v>
      </c>
    </row>
    <row r="228">
      <c r="A228" s="139">
        <v>43826.0</v>
      </c>
      <c r="B228" s="140">
        <v>6.23</v>
      </c>
      <c r="C228" s="6" t="s">
        <v>1260</v>
      </c>
      <c r="D228" s="6" t="s">
        <v>1261</v>
      </c>
    </row>
    <row r="229">
      <c r="A229" s="139">
        <v>43825.0</v>
      </c>
      <c r="B229" s="140">
        <v>6.18</v>
      </c>
      <c r="C229" s="6" t="s">
        <v>1262</v>
      </c>
      <c r="D229" s="6" t="s">
        <v>1263</v>
      </c>
    </row>
    <row r="230">
      <c r="A230" s="139">
        <v>43824.0</v>
      </c>
      <c r="B230" s="140">
        <v>6.22</v>
      </c>
      <c r="C230" s="6" t="s">
        <v>1264</v>
      </c>
      <c r="D230" s="6" t="s">
        <v>1265</v>
      </c>
    </row>
    <row r="231">
      <c r="A231" s="139">
        <v>43823.0</v>
      </c>
      <c r="B231" s="140">
        <v>6.07</v>
      </c>
      <c r="C231" s="6" t="s">
        <v>1266</v>
      </c>
      <c r="D231" s="6" t="s">
        <v>1267</v>
      </c>
    </row>
    <row r="232">
      <c r="A232" s="139">
        <v>43822.0</v>
      </c>
      <c r="B232" s="140">
        <v>6.02</v>
      </c>
      <c r="C232" s="6" t="s">
        <v>1268</v>
      </c>
      <c r="D232" s="6" t="s">
        <v>1269</v>
      </c>
    </row>
    <row r="233">
      <c r="A233" s="139">
        <v>43819.0</v>
      </c>
      <c r="B233" s="140">
        <v>6.04</v>
      </c>
      <c r="C233" s="6" t="s">
        <v>1270</v>
      </c>
      <c r="D233" s="6" t="s">
        <v>1271</v>
      </c>
    </row>
    <row r="234">
      <c r="A234" s="139">
        <v>43818.0</v>
      </c>
      <c r="B234" s="140">
        <v>5.94</v>
      </c>
      <c r="C234" s="6" t="s">
        <v>1272</v>
      </c>
      <c r="D234" s="6" t="s">
        <v>1273</v>
      </c>
    </row>
    <row r="235">
      <c r="A235" s="139">
        <v>43817.0</v>
      </c>
      <c r="B235" s="140">
        <v>5.89</v>
      </c>
      <c r="C235" s="6" t="s">
        <v>1274</v>
      </c>
      <c r="D235" s="6" t="s">
        <v>1275</v>
      </c>
    </row>
    <row r="236">
      <c r="A236" s="139">
        <v>43816.0</v>
      </c>
      <c r="B236" s="140">
        <v>5.85</v>
      </c>
      <c r="C236" s="6" t="s">
        <v>1276</v>
      </c>
      <c r="D236" s="6" t="s">
        <v>1277</v>
      </c>
    </row>
    <row r="237">
      <c r="A237" s="139">
        <v>43815.0</v>
      </c>
      <c r="B237" s="140">
        <v>5.9</v>
      </c>
      <c r="C237" s="6" t="s">
        <v>1278</v>
      </c>
      <c r="D237" s="6" t="s">
        <v>1279</v>
      </c>
    </row>
    <row r="238">
      <c r="A238" s="139">
        <v>43812.0</v>
      </c>
      <c r="B238" s="140">
        <v>5.98</v>
      </c>
      <c r="C238" s="6" t="s">
        <v>1280</v>
      </c>
      <c r="D238" s="6" t="s">
        <v>1281</v>
      </c>
    </row>
    <row r="239">
      <c r="A239" s="139">
        <v>43811.0</v>
      </c>
      <c r="B239" s="140">
        <v>6.04</v>
      </c>
      <c r="C239" s="6" t="s">
        <v>1282</v>
      </c>
      <c r="D239" s="6" t="s">
        <v>1283</v>
      </c>
    </row>
    <row r="240">
      <c r="A240" s="139">
        <v>43810.0</v>
      </c>
      <c r="B240" s="140">
        <v>6.22</v>
      </c>
      <c r="C240" s="6" t="s">
        <v>1284</v>
      </c>
      <c r="D240" s="6" t="s">
        <v>1285</v>
      </c>
    </row>
    <row r="241">
      <c r="A241" s="139">
        <v>43809.0</v>
      </c>
      <c r="B241" s="140">
        <v>6.12</v>
      </c>
      <c r="C241" s="6" t="s">
        <v>1286</v>
      </c>
      <c r="D241" s="6" t="s">
        <v>1287</v>
      </c>
    </row>
    <row r="242">
      <c r="A242" s="139">
        <v>43808.0</v>
      </c>
      <c r="B242" s="140">
        <v>6.2</v>
      </c>
      <c r="C242" s="6" t="s">
        <v>1288</v>
      </c>
      <c r="D242" s="6" t="s">
        <v>1289</v>
      </c>
    </row>
    <row r="243">
      <c r="A243" s="139">
        <v>43805.0</v>
      </c>
      <c r="B243" s="140">
        <v>6.24</v>
      </c>
      <c r="C243" s="6" t="s">
        <v>1290</v>
      </c>
      <c r="D243" s="6" t="s">
        <v>1291</v>
      </c>
    </row>
    <row r="244">
      <c r="A244" s="139">
        <v>43804.0</v>
      </c>
      <c r="B244" s="140">
        <v>6.39</v>
      </c>
      <c r="C244" s="6" t="s">
        <v>1292</v>
      </c>
      <c r="D244" s="6" t="s">
        <v>1293</v>
      </c>
    </row>
    <row r="245">
      <c r="A245" s="139">
        <v>43803.0</v>
      </c>
      <c r="B245" s="140">
        <v>6.46</v>
      </c>
      <c r="C245" s="6" t="s">
        <v>1294</v>
      </c>
      <c r="D245" s="6" t="s">
        <v>1295</v>
      </c>
    </row>
    <row r="246">
      <c r="A246" s="139">
        <v>43802.0</v>
      </c>
      <c r="B246" s="140">
        <v>6.48</v>
      </c>
      <c r="C246" s="6" t="s">
        <v>1296</v>
      </c>
      <c r="D246" s="6" t="s">
        <v>1297</v>
      </c>
    </row>
    <row r="247">
      <c r="A247" s="139">
        <v>43801.0</v>
      </c>
      <c r="B247" s="140">
        <v>6.6</v>
      </c>
      <c r="C247" s="6" t="s">
        <v>1298</v>
      </c>
      <c r="D247" s="6" t="s">
        <v>1299</v>
      </c>
    </row>
    <row r="248">
      <c r="A248" s="139">
        <v>43798.0</v>
      </c>
      <c r="B248" s="140">
        <v>6.6</v>
      </c>
      <c r="C248" s="6" t="s">
        <v>1300</v>
      </c>
      <c r="D248" s="6" t="s">
        <v>1301</v>
      </c>
    </row>
    <row r="249">
      <c r="A249" s="139">
        <v>43797.0</v>
      </c>
      <c r="B249" s="140">
        <v>6.49</v>
      </c>
      <c r="C249" s="6" t="s">
        <v>1302</v>
      </c>
      <c r="D249" s="6" t="s">
        <v>1303</v>
      </c>
    </row>
    <row r="250">
      <c r="A250" s="139">
        <v>43796.0</v>
      </c>
      <c r="B250" s="140">
        <v>6.46</v>
      </c>
      <c r="C250" s="6" t="s">
        <v>1304</v>
      </c>
      <c r="D250" s="6" t="s">
        <v>1305</v>
      </c>
    </row>
    <row r="251">
      <c r="A251" s="139">
        <v>43795.0</v>
      </c>
      <c r="B251" s="140">
        <v>6.51</v>
      </c>
      <c r="C251" s="6" t="s">
        <v>1306</v>
      </c>
      <c r="D251" s="6" t="s">
        <v>1307</v>
      </c>
    </row>
    <row r="252">
      <c r="A252" s="139">
        <v>43794.0</v>
      </c>
      <c r="B252" s="140">
        <v>6.56</v>
      </c>
      <c r="C252" s="6" t="s">
        <v>1308</v>
      </c>
      <c r="D252" s="6" t="s">
        <v>1309</v>
      </c>
    </row>
    <row r="253">
      <c r="A253" s="139">
        <v>43791.0</v>
      </c>
      <c r="B253" s="140">
        <v>6.49</v>
      </c>
      <c r="C253" s="6" t="s">
        <v>1310</v>
      </c>
      <c r="D253" s="6" t="s">
        <v>1311</v>
      </c>
    </row>
    <row r="254">
      <c r="A254" s="139">
        <v>43790.0</v>
      </c>
      <c r="B254" s="140">
        <v>6.45</v>
      </c>
      <c r="C254" s="6" t="s">
        <v>1312</v>
      </c>
      <c r="D254" s="6" t="s">
        <v>1313</v>
      </c>
    </row>
    <row r="255">
      <c r="A255" s="139">
        <v>43789.0</v>
      </c>
      <c r="B255" s="140">
        <v>6.49</v>
      </c>
      <c r="C255" s="6" t="s">
        <v>1314</v>
      </c>
      <c r="D255" s="6" t="s">
        <v>1315</v>
      </c>
    </row>
    <row r="256">
      <c r="A256" s="139">
        <v>43788.0</v>
      </c>
      <c r="B256" s="140">
        <v>6.5</v>
      </c>
      <c r="C256" s="6" t="s">
        <v>1316</v>
      </c>
      <c r="D256" s="6" t="s">
        <v>1317</v>
      </c>
    </row>
    <row r="257">
      <c r="A257" s="139">
        <v>43787.0</v>
      </c>
      <c r="B257" s="140">
        <v>6.43</v>
      </c>
      <c r="C257" s="6" t="s">
        <v>1318</v>
      </c>
      <c r="D257" s="6" t="s">
        <v>1319</v>
      </c>
    </row>
    <row r="258">
      <c r="A258" s="139">
        <v>43784.0</v>
      </c>
      <c r="B258" s="140">
        <v>6.41</v>
      </c>
      <c r="C258" s="6" t="s">
        <v>1320</v>
      </c>
      <c r="D258" s="6" t="s">
        <v>1321</v>
      </c>
    </row>
    <row r="259">
      <c r="A259" s="139">
        <v>43783.0</v>
      </c>
      <c r="B259" s="140">
        <v>6.39</v>
      </c>
      <c r="C259" s="6" t="s">
        <v>1322</v>
      </c>
      <c r="D259" s="6" t="s">
        <v>1323</v>
      </c>
    </row>
    <row r="260">
      <c r="A260" s="139">
        <v>43782.0</v>
      </c>
      <c r="B260" s="140">
        <v>6.38</v>
      </c>
      <c r="C260" s="6" t="s">
        <v>1324</v>
      </c>
      <c r="D260" s="6" t="s">
        <v>1325</v>
      </c>
    </row>
    <row r="261">
      <c r="A261" s="139">
        <v>43781.0</v>
      </c>
      <c r="B261" s="140">
        <v>6.43</v>
      </c>
      <c r="C261" s="6" t="s">
        <v>1326</v>
      </c>
      <c r="D261" s="6" t="s">
        <v>1327</v>
      </c>
    </row>
    <row r="262">
      <c r="A262" s="139">
        <v>43780.0</v>
      </c>
      <c r="B262" s="140">
        <v>6.37</v>
      </c>
      <c r="C262" s="6" t="s">
        <v>1328</v>
      </c>
      <c r="D262" s="6" t="s">
        <v>1329</v>
      </c>
    </row>
    <row r="263">
      <c r="A263" s="139">
        <v>43777.0</v>
      </c>
      <c r="B263" s="140">
        <v>6.4</v>
      </c>
      <c r="C263" s="6" t="s">
        <v>1330</v>
      </c>
      <c r="D263" s="6" t="s">
        <v>1331</v>
      </c>
    </row>
    <row r="264">
      <c r="A264" s="139">
        <v>43776.0</v>
      </c>
      <c r="B264" s="140">
        <v>6.42</v>
      </c>
      <c r="C264" s="6" t="s">
        <v>1332</v>
      </c>
      <c r="D264" s="6" t="s">
        <v>1333</v>
      </c>
    </row>
    <row r="265">
      <c r="A265" s="139">
        <v>43775.0</v>
      </c>
      <c r="B265" s="140">
        <v>6.53</v>
      </c>
      <c r="C265" s="6" t="s">
        <v>1334</v>
      </c>
      <c r="D265" s="6" t="s">
        <v>1335</v>
      </c>
    </row>
    <row r="266">
      <c r="A266" s="139">
        <v>43774.0</v>
      </c>
      <c r="B266" s="140">
        <v>6.27</v>
      </c>
      <c r="C266" s="6" t="s">
        <v>1336</v>
      </c>
      <c r="D266" s="6" t="s">
        <v>1337</v>
      </c>
    </row>
    <row r="267">
      <c r="A267" s="139">
        <v>43770.0</v>
      </c>
      <c r="B267" s="140">
        <v>6.35</v>
      </c>
      <c r="C267" s="6" t="s">
        <v>1338</v>
      </c>
      <c r="D267" s="6" t="s">
        <v>1339</v>
      </c>
    </row>
    <row r="268">
      <c r="A268" s="139">
        <v>43769.0</v>
      </c>
      <c r="B268" s="140">
        <v>6.6</v>
      </c>
      <c r="C268" s="6" t="s">
        <v>1340</v>
      </c>
      <c r="D268" s="6" t="s">
        <v>1341</v>
      </c>
    </row>
    <row r="269">
      <c r="A269" s="139">
        <v>43768.0</v>
      </c>
      <c r="B269" s="140">
        <v>6.56</v>
      </c>
      <c r="C269" s="6" t="s">
        <v>1298</v>
      </c>
      <c r="D269" s="6" t="s">
        <v>1342</v>
      </c>
    </row>
    <row r="270">
      <c r="A270" s="139">
        <v>43767.0</v>
      </c>
      <c r="B270" s="140">
        <v>6.76</v>
      </c>
      <c r="C270" s="6" t="s">
        <v>1209</v>
      </c>
      <c r="D270" s="6" t="s">
        <v>1343</v>
      </c>
    </row>
    <row r="271">
      <c r="A271" s="139">
        <v>43766.0</v>
      </c>
      <c r="B271" s="140">
        <v>6.71</v>
      </c>
      <c r="C271" s="6" t="s">
        <v>1344</v>
      </c>
      <c r="D271" s="6" t="s">
        <v>1345</v>
      </c>
    </row>
    <row r="272">
      <c r="A272" s="139">
        <v>43763.0</v>
      </c>
      <c r="B272" s="140">
        <v>6.75</v>
      </c>
      <c r="C272" s="6" t="s">
        <v>1346</v>
      </c>
      <c r="D272" s="6" t="s">
        <v>1347</v>
      </c>
    </row>
    <row r="273">
      <c r="A273" s="139">
        <v>43762.0</v>
      </c>
      <c r="B273" s="140">
        <v>6.63</v>
      </c>
      <c r="C273" s="6" t="s">
        <v>1348</v>
      </c>
      <c r="D273" s="6" t="s">
        <v>1349</v>
      </c>
    </row>
    <row r="274">
      <c r="A274" s="139">
        <v>43761.0</v>
      </c>
      <c r="B274" s="140">
        <v>6.62</v>
      </c>
      <c r="C274" s="6" t="s">
        <v>1350</v>
      </c>
      <c r="D274" s="6" t="s">
        <v>1351</v>
      </c>
    </row>
    <row r="275">
      <c r="A275" s="139">
        <v>43760.0</v>
      </c>
      <c r="B275" s="140">
        <v>6.61</v>
      </c>
      <c r="C275" s="6" t="s">
        <v>1352</v>
      </c>
      <c r="D275" s="6" t="s">
        <v>1353</v>
      </c>
    </row>
    <row r="276">
      <c r="A276" s="139">
        <v>43759.0</v>
      </c>
      <c r="B276" s="140">
        <v>6.77</v>
      </c>
      <c r="C276" s="6" t="s">
        <v>1354</v>
      </c>
      <c r="D276" s="6" t="s">
        <v>1355</v>
      </c>
    </row>
    <row r="277">
      <c r="A277" s="139">
        <v>43756.0</v>
      </c>
      <c r="B277" s="140">
        <v>6.77</v>
      </c>
      <c r="C277" s="6" t="s">
        <v>1356</v>
      </c>
      <c r="D277" s="6" t="s">
        <v>1357</v>
      </c>
    </row>
    <row r="278">
      <c r="A278" s="139">
        <v>43755.0</v>
      </c>
      <c r="B278" s="140">
        <v>6.79</v>
      </c>
      <c r="C278" s="6" t="s">
        <v>1358</v>
      </c>
      <c r="D278" s="6" t="s">
        <v>1359</v>
      </c>
    </row>
    <row r="279">
      <c r="A279" s="139">
        <v>43754.0</v>
      </c>
      <c r="B279" s="140">
        <v>6.81</v>
      </c>
      <c r="C279" s="6" t="s">
        <v>1360</v>
      </c>
      <c r="D279" s="6" t="s">
        <v>1361</v>
      </c>
    </row>
    <row r="280">
      <c r="A280" s="139">
        <v>43753.0</v>
      </c>
      <c r="B280" s="140">
        <v>6.83</v>
      </c>
      <c r="C280" s="6" t="s">
        <v>1362</v>
      </c>
      <c r="D280" s="6" t="s">
        <v>1363</v>
      </c>
    </row>
    <row r="281">
      <c r="A281" s="139">
        <v>43752.0</v>
      </c>
      <c r="B281" s="140">
        <v>6.75</v>
      </c>
      <c r="C281" s="6" t="s">
        <v>1364</v>
      </c>
      <c r="D281" s="6" t="s">
        <v>1365</v>
      </c>
    </row>
    <row r="282">
      <c r="A282" s="139">
        <v>43749.0</v>
      </c>
      <c r="B282" s="140">
        <v>6.8</v>
      </c>
      <c r="C282" s="6" t="s">
        <v>1318</v>
      </c>
      <c r="D282" s="6" t="s">
        <v>1366</v>
      </c>
    </row>
    <row r="283">
      <c r="A283" s="139">
        <v>43748.0</v>
      </c>
      <c r="B283" s="140">
        <v>6.78</v>
      </c>
      <c r="C283" s="6" t="s">
        <v>1367</v>
      </c>
      <c r="D283" s="6" t="s">
        <v>1368</v>
      </c>
    </row>
    <row r="284">
      <c r="A284" s="139">
        <v>43747.0</v>
      </c>
      <c r="B284" s="140">
        <v>6.86</v>
      </c>
      <c r="C284" s="6" t="s">
        <v>1369</v>
      </c>
      <c r="D284" s="6" t="s">
        <v>1370</v>
      </c>
    </row>
    <row r="285">
      <c r="A285" s="139">
        <v>43746.0</v>
      </c>
      <c r="B285" s="140">
        <v>6.82</v>
      </c>
      <c r="C285" s="6" t="s">
        <v>1371</v>
      </c>
      <c r="D285" s="6" t="s">
        <v>1372</v>
      </c>
    </row>
    <row r="286">
      <c r="A286" s="139">
        <v>43745.0</v>
      </c>
      <c r="B286" s="140">
        <v>7.16</v>
      </c>
      <c r="C286" s="6" t="s">
        <v>1373</v>
      </c>
      <c r="D286" s="6" t="s">
        <v>1374</v>
      </c>
    </row>
    <row r="287">
      <c r="A287" s="139">
        <v>43742.0</v>
      </c>
      <c r="B287" s="140">
        <v>6.82</v>
      </c>
      <c r="C287" s="6" t="s">
        <v>1375</v>
      </c>
      <c r="D287" s="6" t="s">
        <v>1376</v>
      </c>
    </row>
    <row r="288">
      <c r="A288" s="139">
        <v>43741.0</v>
      </c>
      <c r="B288" s="140">
        <v>6.79</v>
      </c>
      <c r="C288" s="6" t="s">
        <v>1377</v>
      </c>
      <c r="D288" s="6" t="s">
        <v>1378</v>
      </c>
    </row>
    <row r="289">
      <c r="A289" s="139">
        <v>43740.0</v>
      </c>
      <c r="B289" s="140">
        <v>6.81</v>
      </c>
      <c r="C289" s="6" t="s">
        <v>1379</v>
      </c>
      <c r="D289" s="6" t="s">
        <v>1380</v>
      </c>
    </row>
    <row r="290">
      <c r="A290" s="139">
        <v>43739.0</v>
      </c>
      <c r="B290" s="140">
        <v>6.85</v>
      </c>
      <c r="C290" s="6" t="s">
        <v>1381</v>
      </c>
      <c r="D290" s="6" t="s">
        <v>1382</v>
      </c>
    </row>
    <row r="291">
      <c r="A291" s="139">
        <v>43738.0</v>
      </c>
      <c r="B291" s="140">
        <v>6.89</v>
      </c>
      <c r="C291" s="6" t="s">
        <v>1383</v>
      </c>
      <c r="D291" s="6" t="s">
        <v>1384</v>
      </c>
    </row>
    <row r="292">
      <c r="A292" s="139">
        <v>43735.0</v>
      </c>
      <c r="B292" s="140">
        <v>6.8</v>
      </c>
      <c r="C292" s="6" t="s">
        <v>1385</v>
      </c>
      <c r="D292" s="6" t="s">
        <v>1386</v>
      </c>
    </row>
    <row r="293">
      <c r="A293" s="139">
        <v>43734.0</v>
      </c>
      <c r="B293" s="140">
        <v>6.79</v>
      </c>
      <c r="C293" s="6" t="s">
        <v>1387</v>
      </c>
      <c r="D293" s="6" t="s">
        <v>1388</v>
      </c>
    </row>
    <row r="294">
      <c r="A294" s="139">
        <v>43733.0</v>
      </c>
      <c r="B294" s="140">
        <v>6.97</v>
      </c>
      <c r="C294" s="6" t="s">
        <v>1389</v>
      </c>
      <c r="D294" s="6" t="s">
        <v>1390</v>
      </c>
    </row>
    <row r="295">
      <c r="A295" s="139">
        <v>43732.0</v>
      </c>
      <c r="B295" s="140">
        <v>6.63</v>
      </c>
      <c r="C295" s="6" t="s">
        <v>1391</v>
      </c>
      <c r="D295" s="6" t="s">
        <v>1392</v>
      </c>
    </row>
    <row r="296">
      <c r="A296" s="139">
        <v>43731.0</v>
      </c>
      <c r="B296" s="140">
        <v>6.69</v>
      </c>
      <c r="C296" s="6" t="s">
        <v>1393</v>
      </c>
      <c r="D296" s="6" t="s">
        <v>1394</v>
      </c>
    </row>
    <row r="297">
      <c r="A297" s="139">
        <v>43728.0</v>
      </c>
      <c r="B297" s="140">
        <v>6.69</v>
      </c>
      <c r="C297" s="6" t="s">
        <v>1203</v>
      </c>
      <c r="D297" s="6" t="s">
        <v>1395</v>
      </c>
    </row>
    <row r="298">
      <c r="A298" s="139">
        <v>43727.0</v>
      </c>
      <c r="B298" s="140">
        <v>6.88</v>
      </c>
      <c r="C298" s="6" t="s">
        <v>1396</v>
      </c>
      <c r="D298" s="6" t="s">
        <v>1397</v>
      </c>
    </row>
    <row r="299">
      <c r="A299" s="139">
        <v>43726.0</v>
      </c>
      <c r="B299" s="140">
        <v>6.74</v>
      </c>
      <c r="C299" s="6" t="s">
        <v>1398</v>
      </c>
      <c r="D299" s="6" t="s">
        <v>1399</v>
      </c>
    </row>
    <row r="300">
      <c r="A300" s="139">
        <v>43725.0</v>
      </c>
      <c r="B300" s="140">
        <v>6.79</v>
      </c>
      <c r="C300" s="6" t="s">
        <v>1400</v>
      </c>
      <c r="D300" s="6" t="s">
        <v>1401</v>
      </c>
    </row>
    <row r="301">
      <c r="A301" s="139">
        <v>43724.0</v>
      </c>
      <c r="B301" s="140">
        <v>6.73</v>
      </c>
      <c r="C301" s="6" t="s">
        <v>1402</v>
      </c>
      <c r="D301" s="6" t="s">
        <v>1403</v>
      </c>
    </row>
    <row r="302">
      <c r="A302" s="139">
        <v>43721.0</v>
      </c>
      <c r="B302" s="140">
        <v>6.74</v>
      </c>
      <c r="C302" s="6" t="s">
        <v>1404</v>
      </c>
      <c r="D302" s="6" t="s">
        <v>1405</v>
      </c>
    </row>
    <row r="303">
      <c r="A303" s="139">
        <v>43720.0</v>
      </c>
      <c r="B303" s="140">
        <v>6.84</v>
      </c>
      <c r="C303" s="6" t="s">
        <v>1406</v>
      </c>
      <c r="D303" s="6" t="s">
        <v>1407</v>
      </c>
    </row>
    <row r="304">
      <c r="A304" s="139">
        <v>43719.0</v>
      </c>
      <c r="B304" s="140">
        <v>6.78</v>
      </c>
      <c r="C304" s="6" t="s">
        <v>1408</v>
      </c>
      <c r="D304" s="6" t="s">
        <v>1409</v>
      </c>
    </row>
    <row r="305">
      <c r="A305" s="139">
        <v>43718.0</v>
      </c>
      <c r="B305" s="140">
        <v>6.71</v>
      </c>
      <c r="C305" s="6" t="s">
        <v>1410</v>
      </c>
      <c r="D305" s="6" t="s">
        <v>1411</v>
      </c>
    </row>
    <row r="306">
      <c r="A306" s="139">
        <v>43717.0</v>
      </c>
      <c r="B306" s="140">
        <v>6.75</v>
      </c>
      <c r="C306" s="6" t="s">
        <v>1412</v>
      </c>
      <c r="D306" s="6" t="s">
        <v>1413</v>
      </c>
    </row>
    <row r="307">
      <c r="A307" s="139">
        <v>43714.0</v>
      </c>
      <c r="B307" s="140">
        <v>6.91</v>
      </c>
      <c r="C307" s="6" t="s">
        <v>1414</v>
      </c>
      <c r="D307" s="6" t="s">
        <v>1415</v>
      </c>
    </row>
    <row r="308">
      <c r="A308" s="139">
        <v>43713.0</v>
      </c>
      <c r="B308" s="140">
        <v>6.83</v>
      </c>
      <c r="C308" s="6" t="s">
        <v>1416</v>
      </c>
      <c r="D308" s="6" t="s">
        <v>1417</v>
      </c>
    </row>
    <row r="309">
      <c r="A309" s="139">
        <v>43712.0</v>
      </c>
      <c r="B309" s="140">
        <v>6.99</v>
      </c>
      <c r="C309" s="6" t="s">
        <v>916</v>
      </c>
      <c r="D309" s="6" t="s">
        <v>1418</v>
      </c>
    </row>
    <row r="310">
      <c r="A310" s="139">
        <v>43711.0</v>
      </c>
      <c r="B310" s="140">
        <v>7.13</v>
      </c>
      <c r="C310" s="6" t="s">
        <v>1419</v>
      </c>
      <c r="D310" s="6" t="s">
        <v>1420</v>
      </c>
    </row>
    <row r="311">
      <c r="A311" s="139">
        <v>43710.0</v>
      </c>
      <c r="B311" s="140">
        <v>7.1</v>
      </c>
      <c r="C311" s="6" t="s">
        <v>1120</v>
      </c>
      <c r="D311" s="6" t="s">
        <v>1421</v>
      </c>
    </row>
    <row r="312">
      <c r="A312" s="139">
        <v>43707.0</v>
      </c>
      <c r="B312" s="140">
        <v>7.13</v>
      </c>
      <c r="C312" s="6" t="s">
        <v>1422</v>
      </c>
      <c r="D312" s="6" t="s">
        <v>1423</v>
      </c>
    </row>
    <row r="313">
      <c r="A313" s="139">
        <v>43706.0</v>
      </c>
      <c r="B313" s="140">
        <v>7.04</v>
      </c>
      <c r="C313" s="6" t="s">
        <v>1424</v>
      </c>
      <c r="D313" s="6" t="s">
        <v>1425</v>
      </c>
    </row>
    <row r="314">
      <c r="A314" s="139">
        <v>43705.0</v>
      </c>
      <c r="B314" s="140">
        <v>7.11</v>
      </c>
      <c r="C314" s="6" t="s">
        <v>1426</v>
      </c>
      <c r="D314" s="6" t="s">
        <v>1427</v>
      </c>
    </row>
    <row r="315">
      <c r="A315" s="139">
        <v>43704.0</v>
      </c>
      <c r="B315" s="140">
        <v>7.17</v>
      </c>
      <c r="C315" s="6" t="s">
        <v>1428</v>
      </c>
      <c r="D315" s="6" t="s">
        <v>1429</v>
      </c>
    </row>
    <row r="316">
      <c r="A316" s="139">
        <v>43703.0</v>
      </c>
      <c r="B316" s="140">
        <v>7.41</v>
      </c>
      <c r="C316" s="6" t="s">
        <v>1430</v>
      </c>
      <c r="D316" s="6" t="s">
        <v>1431</v>
      </c>
    </row>
    <row r="317">
      <c r="A317" s="139">
        <v>43700.0</v>
      </c>
      <c r="B317" s="140">
        <v>7.0</v>
      </c>
      <c r="C317" s="6" t="s">
        <v>1432</v>
      </c>
      <c r="D317" s="6" t="s">
        <v>1433</v>
      </c>
    </row>
    <row r="318">
      <c r="A318" s="139">
        <v>43699.0</v>
      </c>
      <c r="B318" s="140">
        <v>6.98</v>
      </c>
      <c r="C318" s="6" t="s">
        <v>1434</v>
      </c>
      <c r="D318" s="6" t="s">
        <v>1435</v>
      </c>
    </row>
    <row r="319">
      <c r="A319" s="139">
        <v>43698.0</v>
      </c>
      <c r="B319" s="140">
        <v>6.98</v>
      </c>
      <c r="C319" s="6" t="s">
        <v>1436</v>
      </c>
      <c r="D319" s="6" t="s">
        <v>1437</v>
      </c>
    </row>
    <row r="320">
      <c r="A320" s="139">
        <v>43697.0</v>
      </c>
      <c r="B320" s="140">
        <v>7.05</v>
      </c>
      <c r="C320" s="6" t="s">
        <v>1438</v>
      </c>
      <c r="D320" s="6" t="s">
        <v>1439</v>
      </c>
    </row>
    <row r="321">
      <c r="A321" s="139">
        <v>43696.0</v>
      </c>
      <c r="B321" s="140">
        <v>7.08</v>
      </c>
      <c r="C321" s="6" t="s">
        <v>1440</v>
      </c>
      <c r="D321" s="6" t="s">
        <v>1441</v>
      </c>
    </row>
    <row r="322">
      <c r="A322" s="139">
        <v>43693.0</v>
      </c>
      <c r="B322" s="140">
        <v>7.05</v>
      </c>
      <c r="C322" s="6" t="s">
        <v>1442</v>
      </c>
      <c r="D322" s="6" t="s">
        <v>1443</v>
      </c>
    </row>
    <row r="323">
      <c r="A323" s="139">
        <v>43692.0</v>
      </c>
      <c r="B323" s="140">
        <v>7.0</v>
      </c>
      <c r="C323" s="6" t="s">
        <v>1444</v>
      </c>
      <c r="D323" s="6" t="s">
        <v>1445</v>
      </c>
    </row>
    <row r="324">
      <c r="A324" s="139">
        <v>43691.0</v>
      </c>
      <c r="B324" s="140">
        <v>7.02</v>
      </c>
      <c r="C324" s="6" t="s">
        <v>1446</v>
      </c>
      <c r="D324" s="6" t="s">
        <v>1447</v>
      </c>
    </row>
    <row r="325">
      <c r="A325" s="139">
        <v>43690.0</v>
      </c>
      <c r="B325" s="140">
        <v>7.01</v>
      </c>
      <c r="C325" s="6" t="s">
        <v>1448</v>
      </c>
      <c r="D325" s="6" t="s">
        <v>1449</v>
      </c>
    </row>
    <row r="326">
      <c r="A326" s="139">
        <v>43689.0</v>
      </c>
      <c r="B326" s="140">
        <v>7.04</v>
      </c>
      <c r="C326" s="6" t="s">
        <v>1450</v>
      </c>
      <c r="D326" s="6" t="s">
        <v>1451</v>
      </c>
    </row>
    <row r="327">
      <c r="A327" s="139">
        <v>43686.0</v>
      </c>
      <c r="B327" s="140">
        <v>7.06</v>
      </c>
      <c r="C327" s="6" t="s">
        <v>1452</v>
      </c>
      <c r="D327" s="6" t="s">
        <v>1453</v>
      </c>
    </row>
    <row r="328">
      <c r="A328" s="139">
        <v>43685.0</v>
      </c>
      <c r="B328" s="140">
        <v>7.08</v>
      </c>
      <c r="C328" s="6" t="s">
        <v>1454</v>
      </c>
      <c r="D328" s="6" t="s">
        <v>1455</v>
      </c>
    </row>
    <row r="329">
      <c r="A329" s="139">
        <v>43684.0</v>
      </c>
      <c r="B329" s="140">
        <v>7.1</v>
      </c>
      <c r="C329" s="6" t="s">
        <v>1456</v>
      </c>
      <c r="D329" s="6" t="s">
        <v>1457</v>
      </c>
    </row>
    <row r="330">
      <c r="A330" s="139">
        <v>43683.0</v>
      </c>
      <c r="B330" s="140">
        <v>7.04</v>
      </c>
      <c r="C330" s="6" t="s">
        <v>1458</v>
      </c>
      <c r="D330" s="6" t="s">
        <v>1459</v>
      </c>
    </row>
    <row r="331">
      <c r="A331" s="139">
        <v>43682.0</v>
      </c>
      <c r="B331" s="140">
        <v>7.04</v>
      </c>
      <c r="C331" s="6" t="s">
        <v>894</v>
      </c>
      <c r="D331" s="6" t="s">
        <v>1460</v>
      </c>
    </row>
    <row r="332">
      <c r="A332" s="139">
        <v>43679.0</v>
      </c>
      <c r="B332" s="140">
        <v>7.18</v>
      </c>
      <c r="C332" s="6" t="s">
        <v>1461</v>
      </c>
      <c r="D332" s="6" t="s">
        <v>1462</v>
      </c>
    </row>
    <row r="333">
      <c r="A333" s="139">
        <v>43678.0</v>
      </c>
      <c r="B333" s="140">
        <v>7.28</v>
      </c>
      <c r="C333" s="6" t="s">
        <v>1463</v>
      </c>
      <c r="D333" s="6" t="s">
        <v>1464</v>
      </c>
    </row>
    <row r="334">
      <c r="A334" s="139">
        <v>43677.0</v>
      </c>
      <c r="B334" s="140">
        <v>7.3</v>
      </c>
      <c r="C334" s="6" t="s">
        <v>1465</v>
      </c>
      <c r="D334" s="6" t="s">
        <v>1466</v>
      </c>
    </row>
    <row r="335">
      <c r="A335" s="139">
        <v>43676.0</v>
      </c>
      <c r="B335" s="140">
        <v>7.25</v>
      </c>
      <c r="C335" s="6" t="s">
        <v>1467</v>
      </c>
      <c r="D335" s="6" t="s">
        <v>1468</v>
      </c>
    </row>
    <row r="336">
      <c r="A336" s="139">
        <v>43675.0</v>
      </c>
      <c r="B336" s="140">
        <v>7.15</v>
      </c>
      <c r="C336" s="6" t="s">
        <v>1469</v>
      </c>
      <c r="D336" s="6" t="s">
        <v>1470</v>
      </c>
    </row>
    <row r="337">
      <c r="A337" s="139">
        <v>43672.0</v>
      </c>
      <c r="B337" s="140">
        <v>7.18</v>
      </c>
      <c r="C337" s="6" t="s">
        <v>1471</v>
      </c>
      <c r="D337" s="6" t="s">
        <v>1472</v>
      </c>
    </row>
    <row r="338">
      <c r="A338" s="139">
        <v>43671.0</v>
      </c>
      <c r="B338" s="140">
        <v>7.23</v>
      </c>
      <c r="C338" s="6" t="s">
        <v>1473</v>
      </c>
      <c r="D338" s="6" t="s">
        <v>1474</v>
      </c>
    </row>
    <row r="339">
      <c r="A339" s="139">
        <v>43670.0</v>
      </c>
      <c r="B339" s="140">
        <v>7.11</v>
      </c>
      <c r="C339" s="6" t="s">
        <v>1475</v>
      </c>
      <c r="D339" s="6" t="s">
        <v>1476</v>
      </c>
    </row>
    <row r="340">
      <c r="A340" s="139">
        <v>43669.0</v>
      </c>
      <c r="B340" s="140">
        <v>7.23</v>
      </c>
      <c r="C340" s="6" t="s">
        <v>1477</v>
      </c>
      <c r="D340" s="6" t="s">
        <v>1478</v>
      </c>
    </row>
    <row r="341">
      <c r="A341" s="139">
        <v>43668.0</v>
      </c>
      <c r="B341" s="140">
        <v>7.2</v>
      </c>
      <c r="C341" s="6" t="s">
        <v>1479</v>
      </c>
      <c r="D341" s="6" t="s">
        <v>1480</v>
      </c>
    </row>
    <row r="342">
      <c r="A342" s="139">
        <v>43665.0</v>
      </c>
      <c r="B342" s="140">
        <v>7.27</v>
      </c>
      <c r="C342" s="6" t="s">
        <v>1481</v>
      </c>
      <c r="D342" s="6" t="s">
        <v>1482</v>
      </c>
    </row>
    <row r="343">
      <c r="A343" s="139">
        <v>43664.0</v>
      </c>
      <c r="B343" s="140">
        <v>7.27</v>
      </c>
      <c r="C343" s="6" t="s">
        <v>1306</v>
      </c>
      <c r="D343" s="6" t="s">
        <v>1483</v>
      </c>
    </row>
    <row r="344">
      <c r="A344" s="139">
        <v>43663.0</v>
      </c>
      <c r="B344" s="140">
        <v>7.28</v>
      </c>
      <c r="C344" s="6" t="s">
        <v>1484</v>
      </c>
      <c r="D344" s="6" t="s">
        <v>1485</v>
      </c>
    </row>
    <row r="345">
      <c r="A345" s="139">
        <v>43662.0</v>
      </c>
      <c r="B345" s="140">
        <v>7.28</v>
      </c>
      <c r="C345" s="6" t="s">
        <v>1467</v>
      </c>
      <c r="D345" s="6" t="s">
        <v>1486</v>
      </c>
    </row>
    <row r="346">
      <c r="A346" s="139">
        <v>43661.0</v>
      </c>
      <c r="B346" s="140">
        <v>7.26</v>
      </c>
      <c r="C346" s="6" t="s">
        <v>1487</v>
      </c>
      <c r="D346" s="6" t="s">
        <v>1488</v>
      </c>
    </row>
    <row r="347">
      <c r="A347" s="139">
        <v>43658.0</v>
      </c>
      <c r="B347" s="140">
        <v>7.26</v>
      </c>
      <c r="C347" s="6" t="s">
        <v>1489</v>
      </c>
      <c r="D347" s="6" t="s">
        <v>1490</v>
      </c>
    </row>
    <row r="348">
      <c r="A348" s="139">
        <v>43657.0</v>
      </c>
      <c r="B348" s="140">
        <v>7.25</v>
      </c>
      <c r="C348" s="6" t="s">
        <v>1491</v>
      </c>
      <c r="D348" s="6" t="s">
        <v>1492</v>
      </c>
    </row>
    <row r="349">
      <c r="A349" s="139">
        <v>43656.0</v>
      </c>
      <c r="B349" s="140">
        <v>7.31</v>
      </c>
      <c r="C349" s="6" t="s">
        <v>1493</v>
      </c>
      <c r="D349" s="6" t="s">
        <v>1494</v>
      </c>
    </row>
    <row r="350">
      <c r="A350" s="139">
        <v>43655.0</v>
      </c>
      <c r="B350" s="140">
        <v>7.2</v>
      </c>
      <c r="C350" s="6" t="s">
        <v>1495</v>
      </c>
      <c r="D350" s="6" t="s">
        <v>1496</v>
      </c>
    </row>
    <row r="351">
      <c r="A351" s="139">
        <v>43654.0</v>
      </c>
      <c r="B351" s="140">
        <v>6.99</v>
      </c>
      <c r="C351" s="6" t="s">
        <v>1497</v>
      </c>
      <c r="D351" s="6" t="s">
        <v>1498</v>
      </c>
    </row>
    <row r="352">
      <c r="A352" s="139">
        <v>43651.0</v>
      </c>
      <c r="B352" s="140">
        <v>7.14</v>
      </c>
      <c r="C352" s="6" t="s">
        <v>1381</v>
      </c>
      <c r="D352" s="6" t="s">
        <v>1499</v>
      </c>
    </row>
    <row r="353">
      <c r="A353" s="139">
        <v>43650.0</v>
      </c>
      <c r="B353" s="140">
        <v>7.37</v>
      </c>
      <c r="C353" s="6" t="s">
        <v>1500</v>
      </c>
      <c r="D353" s="6" t="s">
        <v>1501</v>
      </c>
    </row>
    <row r="354">
      <c r="A354" s="139">
        <v>43649.0</v>
      </c>
      <c r="B354" s="140">
        <v>7.28</v>
      </c>
      <c r="C354" s="6" t="s">
        <v>1502</v>
      </c>
      <c r="D354" s="6" t="s">
        <v>1503</v>
      </c>
    </row>
    <row r="355">
      <c r="A355" s="139">
        <v>43648.0</v>
      </c>
      <c r="B355" s="140">
        <v>7.34</v>
      </c>
      <c r="C355" s="6" t="s">
        <v>1504</v>
      </c>
      <c r="D355" s="6" t="s">
        <v>1505</v>
      </c>
    </row>
    <row r="356">
      <c r="A356" s="139">
        <v>43647.0</v>
      </c>
      <c r="B356" s="140">
        <v>7.39</v>
      </c>
      <c r="C356" s="6" t="s">
        <v>1506</v>
      </c>
      <c r="D356" s="6" t="s">
        <v>1507</v>
      </c>
    </row>
    <row r="357">
      <c r="A357" s="139">
        <v>43644.0</v>
      </c>
      <c r="B357" s="140">
        <v>7.55</v>
      </c>
      <c r="C357" s="6" t="s">
        <v>1508</v>
      </c>
      <c r="D357" s="6" t="s">
        <v>1509</v>
      </c>
    </row>
    <row r="358">
      <c r="A358" s="139">
        <v>43643.0</v>
      </c>
      <c r="B358" s="140">
        <v>7.5</v>
      </c>
      <c r="C358" s="6" t="s">
        <v>1510</v>
      </c>
      <c r="D358" s="6" t="s">
        <v>1511</v>
      </c>
    </row>
    <row r="359">
      <c r="A359" s="139">
        <v>43642.0</v>
      </c>
      <c r="B359" s="140">
        <v>7.43</v>
      </c>
      <c r="C359" s="6" t="s">
        <v>1512</v>
      </c>
      <c r="D359" s="6" t="s">
        <v>1513</v>
      </c>
    </row>
    <row r="360">
      <c r="A360" s="139">
        <v>43641.0</v>
      </c>
      <c r="B360" s="140">
        <v>7.51</v>
      </c>
      <c r="C360" s="6" t="s">
        <v>1514</v>
      </c>
      <c r="D360" s="6" t="s">
        <v>1515</v>
      </c>
    </row>
    <row r="361">
      <c r="A361" s="139">
        <v>43640.0</v>
      </c>
      <c r="B361" s="140">
        <v>7.41</v>
      </c>
      <c r="C361" s="6" t="s">
        <v>1516</v>
      </c>
      <c r="D361" s="6" t="s">
        <v>1517</v>
      </c>
    </row>
    <row r="362">
      <c r="A362" s="139">
        <v>43637.0</v>
      </c>
      <c r="B362" s="140">
        <v>7.41</v>
      </c>
      <c r="C362" s="6" t="s">
        <v>1518</v>
      </c>
      <c r="D362" s="6" t="s">
        <v>1519</v>
      </c>
    </row>
    <row r="363">
      <c r="A363" s="139">
        <v>43636.0</v>
      </c>
      <c r="B363" s="140">
        <v>7.4</v>
      </c>
      <c r="C363" s="6" t="s">
        <v>1520</v>
      </c>
      <c r="D363" s="6" t="s">
        <v>1521</v>
      </c>
    </row>
    <row r="364">
      <c r="A364" s="139">
        <v>43635.0</v>
      </c>
      <c r="B364" s="140">
        <v>7.49</v>
      </c>
      <c r="C364" s="6" t="s">
        <v>1522</v>
      </c>
      <c r="D364" s="6" t="s">
        <v>1523</v>
      </c>
    </row>
    <row r="365">
      <c r="A365" s="139">
        <v>43634.0</v>
      </c>
      <c r="B365" s="140">
        <v>7.48</v>
      </c>
      <c r="C365" s="6" t="s">
        <v>1524</v>
      </c>
      <c r="D365" s="6" t="s">
        <v>1525</v>
      </c>
    </row>
    <row r="366">
      <c r="A366" s="139">
        <v>43633.0</v>
      </c>
      <c r="B366" s="140">
        <v>7.41</v>
      </c>
      <c r="C366" s="6" t="s">
        <v>1526</v>
      </c>
      <c r="D366" s="6" t="s">
        <v>1527</v>
      </c>
    </row>
    <row r="367">
      <c r="A367" s="139">
        <v>43630.0</v>
      </c>
      <c r="B367" s="140">
        <v>7.49</v>
      </c>
      <c r="C367" s="6" t="s">
        <v>1528</v>
      </c>
      <c r="D367" s="6" t="s">
        <v>1529</v>
      </c>
    </row>
    <row r="368">
      <c r="A368" s="139">
        <v>43629.0</v>
      </c>
      <c r="B368" s="140">
        <v>7.5</v>
      </c>
      <c r="C368" s="6" t="s">
        <v>1530</v>
      </c>
      <c r="D368" s="6" t="s">
        <v>1531</v>
      </c>
    </row>
    <row r="369">
      <c r="A369" s="139">
        <v>43627.0</v>
      </c>
      <c r="B369" s="140">
        <v>7.53</v>
      </c>
      <c r="C369" s="6" t="s">
        <v>1532</v>
      </c>
      <c r="D369" s="6" t="s">
        <v>1533</v>
      </c>
    </row>
    <row r="370">
      <c r="A370" s="139">
        <v>43626.0</v>
      </c>
      <c r="B370" s="140">
        <v>7.54</v>
      </c>
      <c r="C370" s="6" t="s">
        <v>1534</v>
      </c>
      <c r="D370" s="6" t="s">
        <v>1535</v>
      </c>
    </row>
    <row r="371">
      <c r="A371" s="139">
        <v>43623.0</v>
      </c>
      <c r="B371" s="140">
        <v>7.59</v>
      </c>
      <c r="C371" s="6" t="s">
        <v>1536</v>
      </c>
      <c r="D371" s="6" t="s">
        <v>1537</v>
      </c>
    </row>
    <row r="372">
      <c r="A372" s="139">
        <v>43622.0</v>
      </c>
      <c r="B372" s="140">
        <v>7.73</v>
      </c>
      <c r="C372" s="6" t="s">
        <v>1538</v>
      </c>
      <c r="D372" s="6" t="s">
        <v>1539</v>
      </c>
    </row>
    <row r="373">
      <c r="A373" s="139">
        <v>43621.0</v>
      </c>
      <c r="B373" s="140">
        <v>7.75</v>
      </c>
      <c r="C373" s="6" t="s">
        <v>1540</v>
      </c>
      <c r="D373" s="6" t="s">
        <v>1541</v>
      </c>
    </row>
    <row r="374">
      <c r="A374" s="139">
        <v>43620.0</v>
      </c>
      <c r="B374" s="140">
        <v>7.56</v>
      </c>
      <c r="C374" s="6" t="s">
        <v>1542</v>
      </c>
      <c r="D374" s="6" t="s">
        <v>1543</v>
      </c>
    </row>
    <row r="375">
      <c r="A375" s="139">
        <v>43619.0</v>
      </c>
      <c r="B375" s="140">
        <v>7.71</v>
      </c>
      <c r="C375" s="6" t="s">
        <v>1396</v>
      </c>
      <c r="D375" s="6" t="s">
        <v>1544</v>
      </c>
    </row>
    <row r="376">
      <c r="A376" s="139">
        <v>43616.0</v>
      </c>
      <c r="B376" s="140">
        <v>7.89</v>
      </c>
      <c r="C376" s="6" t="s">
        <v>1545</v>
      </c>
      <c r="D376" s="6" t="s">
        <v>1546</v>
      </c>
    </row>
    <row r="377">
      <c r="A377" s="139">
        <v>43615.0</v>
      </c>
      <c r="B377" s="140">
        <v>8.06</v>
      </c>
      <c r="C377" s="6" t="s">
        <v>872</v>
      </c>
      <c r="D377" s="6" t="s">
        <v>1547</v>
      </c>
    </row>
    <row r="378">
      <c r="A378" s="139">
        <v>43614.0</v>
      </c>
      <c r="B378" s="140">
        <v>7.81</v>
      </c>
      <c r="C378" s="6" t="s">
        <v>1548</v>
      </c>
      <c r="D378" s="6" t="s">
        <v>1549</v>
      </c>
    </row>
    <row r="379">
      <c r="A379" s="139">
        <v>43613.0</v>
      </c>
      <c r="B379" s="140">
        <v>7.84</v>
      </c>
      <c r="C379" s="6" t="s">
        <v>940</v>
      </c>
      <c r="D379" s="6" t="s">
        <v>1550</v>
      </c>
    </row>
    <row r="380">
      <c r="A380" s="139">
        <v>43612.0</v>
      </c>
      <c r="B380" s="140">
        <v>7.6</v>
      </c>
      <c r="C380" s="6" t="s">
        <v>1551</v>
      </c>
      <c r="D380" s="6" t="s">
        <v>1552</v>
      </c>
    </row>
    <row r="381">
      <c r="A381" s="139">
        <v>43609.0</v>
      </c>
      <c r="B381" s="140">
        <v>7.4</v>
      </c>
      <c r="C381" s="6" t="s">
        <v>1553</v>
      </c>
      <c r="D381" s="6" t="s">
        <v>1554</v>
      </c>
    </row>
    <row r="382">
      <c r="A382" s="139">
        <v>43608.0</v>
      </c>
      <c r="B382" s="140">
        <v>7.48</v>
      </c>
      <c r="C382" s="6" t="s">
        <v>1555</v>
      </c>
      <c r="D382" s="6" t="s">
        <v>1556</v>
      </c>
    </row>
    <row r="383">
      <c r="A383" s="139">
        <v>43607.0</v>
      </c>
      <c r="B383" s="140">
        <v>7.5</v>
      </c>
      <c r="C383" s="6" t="s">
        <v>1557</v>
      </c>
      <c r="D383" s="6" t="s">
        <v>1558</v>
      </c>
    </row>
    <row r="384">
      <c r="A384" s="139">
        <v>43606.0</v>
      </c>
      <c r="B384" s="140">
        <v>7.63</v>
      </c>
      <c r="C384" s="6" t="s">
        <v>1559</v>
      </c>
      <c r="D384" s="6" t="s">
        <v>1560</v>
      </c>
    </row>
    <row r="385">
      <c r="A385" s="139">
        <v>43605.0</v>
      </c>
      <c r="B385" s="140">
        <v>7.67</v>
      </c>
      <c r="C385" s="6" t="s">
        <v>1561</v>
      </c>
      <c r="D385" s="6" t="s">
        <v>1562</v>
      </c>
    </row>
    <row r="386">
      <c r="A386" s="139">
        <v>43602.0</v>
      </c>
      <c r="B386" s="140">
        <v>7.68</v>
      </c>
      <c r="C386" s="6" t="s">
        <v>1563</v>
      </c>
      <c r="D386" s="6" t="s">
        <v>1564</v>
      </c>
    </row>
    <row r="387">
      <c r="A387" s="139">
        <v>43601.0</v>
      </c>
      <c r="B387" s="140">
        <v>7.63</v>
      </c>
      <c r="C387" s="6" t="s">
        <v>1565</v>
      </c>
      <c r="D387" s="6" t="s">
        <v>1566</v>
      </c>
    </row>
    <row r="388">
      <c r="A388" s="139">
        <v>43600.0</v>
      </c>
      <c r="B388" s="140">
        <v>7.65</v>
      </c>
      <c r="C388" s="6" t="s">
        <v>1567</v>
      </c>
      <c r="D388" s="6" t="s">
        <v>1568</v>
      </c>
    </row>
    <row r="389">
      <c r="A389" s="139">
        <v>43599.0</v>
      </c>
      <c r="B389" s="140">
        <v>7.61</v>
      </c>
      <c r="C389" s="6" t="s">
        <v>1569</v>
      </c>
      <c r="D389" s="6" t="s">
        <v>1570</v>
      </c>
    </row>
    <row r="390">
      <c r="A390" s="139">
        <v>43598.0</v>
      </c>
      <c r="B390" s="140">
        <v>7.76</v>
      </c>
      <c r="C390" s="6" t="s">
        <v>1571</v>
      </c>
      <c r="D390" s="6" t="s">
        <v>1572</v>
      </c>
    </row>
    <row r="391">
      <c r="A391" s="139">
        <v>43593.0</v>
      </c>
      <c r="B391" s="140">
        <v>7.59</v>
      </c>
      <c r="C391" s="6" t="s">
        <v>1573</v>
      </c>
      <c r="D391" s="6" t="s">
        <v>1574</v>
      </c>
    </row>
    <row r="392">
      <c r="A392" s="139">
        <v>43592.0</v>
      </c>
      <c r="B392" s="140">
        <v>7.5</v>
      </c>
      <c r="C392" s="6" t="s">
        <v>1575</v>
      </c>
      <c r="D392" s="6" t="s">
        <v>1576</v>
      </c>
    </row>
    <row r="393">
      <c r="A393" s="139">
        <v>43591.0</v>
      </c>
      <c r="B393" s="140">
        <v>7.37</v>
      </c>
      <c r="C393" s="6" t="s">
        <v>1577</v>
      </c>
      <c r="D393" s="6" t="s">
        <v>1578</v>
      </c>
    </row>
    <row r="394">
      <c r="A394" s="139">
        <v>43585.0</v>
      </c>
      <c r="B394" s="140">
        <v>7.96</v>
      </c>
      <c r="C394" s="6" t="s">
        <v>1579</v>
      </c>
      <c r="D394" s="6" t="s">
        <v>1580</v>
      </c>
    </row>
    <row r="395">
      <c r="A395" s="139">
        <v>43584.0</v>
      </c>
      <c r="B395" s="140">
        <v>7.96</v>
      </c>
      <c r="C395" s="6" t="s">
        <v>1581</v>
      </c>
      <c r="D395" s="6" t="s">
        <v>1582</v>
      </c>
    </row>
    <row r="396">
      <c r="A396" s="139">
        <v>43581.0</v>
      </c>
      <c r="B396" s="140">
        <v>7.56</v>
      </c>
      <c r="C396" s="6" t="s">
        <v>1583</v>
      </c>
      <c r="D396" s="6" t="s">
        <v>1584</v>
      </c>
    </row>
    <row r="397">
      <c r="A397" s="139">
        <v>43580.0</v>
      </c>
      <c r="B397" s="140">
        <v>7.49</v>
      </c>
      <c r="C397" s="6" t="s">
        <v>1585</v>
      </c>
      <c r="D397" s="6" t="s">
        <v>1586</v>
      </c>
    </row>
    <row r="398">
      <c r="A398" s="139">
        <v>43579.0</v>
      </c>
      <c r="B398" s="140">
        <v>7.32</v>
      </c>
      <c r="C398" s="6" t="s">
        <v>1587</v>
      </c>
      <c r="D398" s="6" t="s">
        <v>1588</v>
      </c>
    </row>
    <row r="399">
      <c r="A399" s="139">
        <v>43578.0</v>
      </c>
      <c r="B399" s="140">
        <v>7.36</v>
      </c>
      <c r="C399" s="6" t="s">
        <v>1589</v>
      </c>
      <c r="D399" s="6" t="s">
        <v>1590</v>
      </c>
    </row>
    <row r="400">
      <c r="A400" s="139">
        <v>43577.0</v>
      </c>
      <c r="B400" s="140">
        <v>7.45</v>
      </c>
      <c r="C400" s="6" t="s">
        <v>1591</v>
      </c>
      <c r="D400" s="6" t="s">
        <v>1592</v>
      </c>
    </row>
    <row r="401">
      <c r="A401" s="139">
        <v>43574.0</v>
      </c>
      <c r="B401" s="140">
        <v>7.61</v>
      </c>
      <c r="C401" s="6" t="s">
        <v>1593</v>
      </c>
      <c r="D401" s="6" t="s">
        <v>1594</v>
      </c>
    </row>
    <row r="402">
      <c r="A402" s="139">
        <v>43573.0</v>
      </c>
      <c r="B402" s="140">
        <v>7.59</v>
      </c>
      <c r="C402" s="6" t="s">
        <v>1595</v>
      </c>
      <c r="D402" s="6" t="s">
        <v>1596</v>
      </c>
    </row>
    <row r="403">
      <c r="A403" s="139">
        <v>43572.0</v>
      </c>
      <c r="B403" s="140">
        <v>7.59</v>
      </c>
      <c r="C403" s="6" t="s">
        <v>1597</v>
      </c>
      <c r="D403" s="6" t="s">
        <v>1598</v>
      </c>
    </row>
    <row r="404">
      <c r="A404" s="139">
        <v>43571.0</v>
      </c>
      <c r="B404" s="140">
        <v>7.98</v>
      </c>
      <c r="C404" s="6" t="s">
        <v>1599</v>
      </c>
      <c r="D404" s="6" t="s">
        <v>1600</v>
      </c>
    </row>
    <row r="405">
      <c r="A405" s="139">
        <v>43570.0</v>
      </c>
      <c r="B405" s="140">
        <v>7.89</v>
      </c>
      <c r="C405" s="6" t="s">
        <v>1601</v>
      </c>
      <c r="D405" s="6" t="s">
        <v>1602</v>
      </c>
    </row>
    <row r="406">
      <c r="A406" s="139">
        <v>43567.0</v>
      </c>
      <c r="B406" s="140">
        <v>7.89</v>
      </c>
      <c r="C406" s="6" t="s">
        <v>1603</v>
      </c>
      <c r="D406" s="6" t="s">
        <v>1604</v>
      </c>
    </row>
    <row r="407">
      <c r="A407" s="139">
        <v>43566.0</v>
      </c>
      <c r="B407" s="140">
        <v>7.79</v>
      </c>
      <c r="C407" s="6" t="s">
        <v>1605</v>
      </c>
      <c r="D407" s="6" t="s">
        <v>1606</v>
      </c>
    </row>
    <row r="408">
      <c r="A408" s="139">
        <v>43565.0</v>
      </c>
      <c r="B408" s="140">
        <v>7.64</v>
      </c>
      <c r="C408" s="6" t="s">
        <v>1607</v>
      </c>
      <c r="D408" s="6" t="s">
        <v>1608</v>
      </c>
    </row>
    <row r="409">
      <c r="A409" s="139">
        <v>43564.0</v>
      </c>
      <c r="B409" s="140">
        <v>7.7</v>
      </c>
      <c r="C409" s="6" t="s">
        <v>1609</v>
      </c>
      <c r="D409" s="6" t="s">
        <v>1610</v>
      </c>
    </row>
    <row r="410">
      <c r="A410" s="139">
        <v>43563.0</v>
      </c>
      <c r="B410" s="140">
        <v>7.64</v>
      </c>
      <c r="C410" s="6" t="s">
        <v>888</v>
      </c>
      <c r="D410" s="6" t="s">
        <v>1611</v>
      </c>
    </row>
    <row r="411">
      <c r="A411" s="139">
        <v>43560.0</v>
      </c>
      <c r="B411" s="140">
        <v>7.82</v>
      </c>
      <c r="C411" s="6" t="s">
        <v>1612</v>
      </c>
      <c r="D411" s="6" t="s">
        <v>1613</v>
      </c>
    </row>
    <row r="412">
      <c r="A412" s="139">
        <v>43559.0</v>
      </c>
      <c r="B412" s="140">
        <v>7.72</v>
      </c>
      <c r="C412" s="6" t="s">
        <v>1614</v>
      </c>
      <c r="D412" s="6" t="s">
        <v>1615</v>
      </c>
    </row>
    <row r="413">
      <c r="A413" s="139">
        <v>43558.0</v>
      </c>
      <c r="B413" s="140">
        <v>7.64</v>
      </c>
      <c r="C413" s="6" t="s">
        <v>1616</v>
      </c>
      <c r="D413" s="6" t="s">
        <v>1617</v>
      </c>
    </row>
    <row r="414">
      <c r="A414" s="139">
        <v>43557.0</v>
      </c>
      <c r="B414" s="140">
        <v>7.61</v>
      </c>
      <c r="C414" s="6" t="s">
        <v>1618</v>
      </c>
      <c r="D414" s="6" t="s">
        <v>1619</v>
      </c>
    </row>
    <row r="415">
      <c r="A415" s="139">
        <v>43556.0</v>
      </c>
      <c r="B415" s="140">
        <v>7.61</v>
      </c>
      <c r="C415" s="6" t="s">
        <v>1620</v>
      </c>
      <c r="D415" s="6" t="s">
        <v>1621</v>
      </c>
    </row>
    <row r="416">
      <c r="A416" s="139">
        <v>43553.0</v>
      </c>
      <c r="B416" s="140">
        <v>7.81</v>
      </c>
      <c r="C416" s="6" t="s">
        <v>1622</v>
      </c>
      <c r="D416" s="6" t="s">
        <v>1623</v>
      </c>
    </row>
    <row r="417">
      <c r="A417" s="139">
        <v>43552.0</v>
      </c>
      <c r="B417" s="140">
        <v>7.52</v>
      </c>
      <c r="C417" s="6" t="s">
        <v>1624</v>
      </c>
      <c r="D417" s="6" t="s">
        <v>1625</v>
      </c>
    </row>
    <row r="418">
      <c r="A418" s="139">
        <v>43551.0</v>
      </c>
      <c r="B418" s="140">
        <v>7.63</v>
      </c>
      <c r="C418" s="6" t="s">
        <v>1626</v>
      </c>
      <c r="D418" s="6" t="s">
        <v>1627</v>
      </c>
    </row>
    <row r="419">
      <c r="A419" s="139">
        <v>43550.0</v>
      </c>
      <c r="B419" s="140">
        <v>7.76</v>
      </c>
      <c r="C419" s="6" t="s">
        <v>878</v>
      </c>
      <c r="D419" s="6" t="s">
        <v>1628</v>
      </c>
    </row>
    <row r="420">
      <c r="A420" s="139">
        <v>43549.0</v>
      </c>
      <c r="B420" s="140">
        <v>7.81</v>
      </c>
      <c r="C420" s="6" t="s">
        <v>1629</v>
      </c>
      <c r="D420" s="6" t="s">
        <v>1630</v>
      </c>
    </row>
    <row r="421">
      <c r="A421" s="139">
        <v>43546.0</v>
      </c>
      <c r="B421" s="140">
        <v>7.45</v>
      </c>
      <c r="C421" s="6" t="s">
        <v>1631</v>
      </c>
      <c r="D421" s="6" t="s">
        <v>1632</v>
      </c>
    </row>
    <row r="422">
      <c r="A422" s="139">
        <v>43545.0</v>
      </c>
      <c r="B422" s="140">
        <v>7.44</v>
      </c>
      <c r="C422" s="6" t="s">
        <v>1633</v>
      </c>
      <c r="D422" s="6" t="s">
        <v>1634</v>
      </c>
    </row>
    <row r="423">
      <c r="A423" s="139">
        <v>43544.0</v>
      </c>
      <c r="B423" s="140">
        <v>7.42</v>
      </c>
      <c r="C423" s="6" t="s">
        <v>1635</v>
      </c>
      <c r="D423" s="6" t="s">
        <v>1636</v>
      </c>
    </row>
    <row r="424">
      <c r="A424" s="139">
        <v>43543.0</v>
      </c>
      <c r="B424" s="140">
        <v>7.46</v>
      </c>
      <c r="C424" s="6" t="s">
        <v>1637</v>
      </c>
      <c r="D424" s="6" t="s">
        <v>1638</v>
      </c>
    </row>
    <row r="425">
      <c r="A425" s="139">
        <v>43542.0</v>
      </c>
      <c r="B425" s="140">
        <v>7.45</v>
      </c>
      <c r="C425" s="6" t="s">
        <v>1639</v>
      </c>
      <c r="D425" s="6" t="s">
        <v>1640</v>
      </c>
    </row>
    <row r="426">
      <c r="A426" s="139">
        <v>43539.0</v>
      </c>
      <c r="B426" s="140">
        <v>7.5</v>
      </c>
      <c r="C426" s="6" t="s">
        <v>1641</v>
      </c>
      <c r="D426" s="6" t="s">
        <v>1642</v>
      </c>
    </row>
    <row r="427">
      <c r="A427" s="139">
        <v>43538.0</v>
      </c>
      <c r="B427" s="140">
        <v>7.48</v>
      </c>
      <c r="C427" s="6" t="s">
        <v>1643</v>
      </c>
      <c r="D427" s="6" t="s">
        <v>1644</v>
      </c>
    </row>
    <row r="428">
      <c r="A428" s="139">
        <v>43537.0</v>
      </c>
      <c r="B428" s="140">
        <v>7.53</v>
      </c>
      <c r="C428" s="6" t="s">
        <v>1645</v>
      </c>
      <c r="D428" s="6" t="s">
        <v>1646</v>
      </c>
    </row>
    <row r="429">
      <c r="A429" s="139">
        <v>43536.0</v>
      </c>
      <c r="B429" s="140">
        <v>7.54</v>
      </c>
      <c r="C429" s="6" t="s">
        <v>1647</v>
      </c>
      <c r="D429" s="6" t="s">
        <v>1648</v>
      </c>
    </row>
    <row r="430">
      <c r="A430" s="139">
        <v>43535.0</v>
      </c>
      <c r="B430" s="140">
        <v>7.69</v>
      </c>
      <c r="C430" s="6" t="s">
        <v>1649</v>
      </c>
      <c r="D430" s="6" t="s">
        <v>1650</v>
      </c>
    </row>
    <row r="431">
      <c r="A431" s="139">
        <v>43531.0</v>
      </c>
      <c r="B431" s="140">
        <v>7.78</v>
      </c>
      <c r="C431" s="6" t="s">
        <v>1651</v>
      </c>
      <c r="D431" s="6" t="s">
        <v>1652</v>
      </c>
    </row>
    <row r="432">
      <c r="A432" s="139">
        <v>43530.0</v>
      </c>
      <c r="B432" s="140">
        <v>7.73</v>
      </c>
      <c r="C432" s="6" t="s">
        <v>1381</v>
      </c>
      <c r="D432" s="6" t="s">
        <v>1653</v>
      </c>
    </row>
    <row r="433">
      <c r="A433" s="139">
        <v>43529.0</v>
      </c>
      <c r="B433" s="140">
        <v>7.72</v>
      </c>
      <c r="C433" s="6" t="s">
        <v>1416</v>
      </c>
      <c r="D433" s="6" t="s">
        <v>1654</v>
      </c>
    </row>
    <row r="434">
      <c r="A434" s="139">
        <v>43528.0</v>
      </c>
      <c r="B434" s="140">
        <v>7.59</v>
      </c>
      <c r="C434" s="6" t="s">
        <v>1655</v>
      </c>
      <c r="D434" s="6" t="s">
        <v>1656</v>
      </c>
    </row>
    <row r="435">
      <c r="A435" s="139">
        <v>43525.0</v>
      </c>
      <c r="B435" s="140">
        <v>7.51</v>
      </c>
      <c r="C435" s="6" t="s">
        <v>1657</v>
      </c>
      <c r="D435" s="6" t="s">
        <v>1658</v>
      </c>
    </row>
    <row r="436">
      <c r="A436" s="139">
        <v>43524.0</v>
      </c>
      <c r="B436" s="140">
        <v>7.54</v>
      </c>
      <c r="C436" s="6" t="s">
        <v>1659</v>
      </c>
      <c r="D436" s="6" t="s">
        <v>1660</v>
      </c>
    </row>
    <row r="437">
      <c r="A437" s="139">
        <v>43523.0</v>
      </c>
      <c r="B437" s="140">
        <v>7.64</v>
      </c>
      <c r="C437" s="6" t="s">
        <v>1661</v>
      </c>
      <c r="D437" s="6" t="s">
        <v>1662</v>
      </c>
    </row>
    <row r="438">
      <c r="A438" s="139">
        <v>43522.0</v>
      </c>
      <c r="B438" s="140">
        <v>7.49</v>
      </c>
      <c r="C438" s="6" t="s">
        <v>1663</v>
      </c>
      <c r="D438" s="6" t="s">
        <v>1664</v>
      </c>
    </row>
    <row r="439">
      <c r="A439" s="139">
        <v>43521.0</v>
      </c>
      <c r="B439" s="140">
        <v>7.5</v>
      </c>
      <c r="C439" s="6" t="s">
        <v>1665</v>
      </c>
      <c r="D439" s="6" t="s">
        <v>1666</v>
      </c>
    </row>
    <row r="440">
      <c r="A440" s="139">
        <v>43518.0</v>
      </c>
      <c r="B440" s="140">
        <v>7.2</v>
      </c>
      <c r="C440" s="6" t="s">
        <v>1667</v>
      </c>
      <c r="D440" s="6" t="s">
        <v>1668</v>
      </c>
    </row>
    <row r="441">
      <c r="A441" s="139">
        <v>43517.0</v>
      </c>
      <c r="B441" s="140">
        <v>7.38</v>
      </c>
      <c r="C441" s="6" t="s">
        <v>1669</v>
      </c>
      <c r="D441" s="6" t="s">
        <v>1670</v>
      </c>
    </row>
    <row r="442">
      <c r="A442" s="139">
        <v>43516.0</v>
      </c>
      <c r="B442" s="140">
        <v>7.54</v>
      </c>
      <c r="C442" s="6" t="s">
        <v>1671</v>
      </c>
      <c r="D442" s="6" t="s">
        <v>1672</v>
      </c>
    </row>
    <row r="443">
      <c r="A443" s="139">
        <v>43515.0</v>
      </c>
      <c r="B443" s="140">
        <v>7.62</v>
      </c>
      <c r="C443" s="6" t="s">
        <v>1673</v>
      </c>
      <c r="D443" s="6" t="s">
        <v>1674</v>
      </c>
    </row>
    <row r="444">
      <c r="A444" s="139">
        <v>43514.0</v>
      </c>
      <c r="B444" s="140">
        <v>7.56</v>
      </c>
      <c r="C444" s="6" t="s">
        <v>1300</v>
      </c>
      <c r="D444" s="6" t="s">
        <v>1675</v>
      </c>
    </row>
    <row r="445">
      <c r="A445" s="139">
        <v>43511.0</v>
      </c>
      <c r="B445" s="140">
        <v>7.54</v>
      </c>
      <c r="C445" s="6" t="s">
        <v>1676</v>
      </c>
      <c r="D445" s="6" t="s">
        <v>1677</v>
      </c>
    </row>
    <row r="446">
      <c r="A446" s="139">
        <v>43510.0</v>
      </c>
      <c r="B446" s="140">
        <v>7.34</v>
      </c>
      <c r="C446" s="6" t="s">
        <v>1678</v>
      </c>
      <c r="D446" s="6" t="s">
        <v>1679</v>
      </c>
    </row>
    <row r="447">
      <c r="A447" s="139">
        <v>43509.0</v>
      </c>
      <c r="B447" s="140">
        <v>7.53</v>
      </c>
      <c r="C447" s="6" t="s">
        <v>1680</v>
      </c>
      <c r="D447" s="6" t="s">
        <v>1681</v>
      </c>
    </row>
    <row r="448">
      <c r="A448" s="139">
        <v>43508.0</v>
      </c>
      <c r="B448" s="140">
        <v>7.48</v>
      </c>
      <c r="C448" s="6" t="s">
        <v>983</v>
      </c>
      <c r="D448" s="6" t="s">
        <v>1682</v>
      </c>
    </row>
    <row r="449">
      <c r="A449" s="139">
        <v>43507.0</v>
      </c>
      <c r="B449" s="140">
        <v>7.61</v>
      </c>
      <c r="C449" s="6" t="s">
        <v>1683</v>
      </c>
      <c r="D449" s="6" t="s">
        <v>1684</v>
      </c>
    </row>
    <row r="450">
      <c r="A450" s="139">
        <v>43504.0</v>
      </c>
      <c r="B450" s="140">
        <v>7.6</v>
      </c>
      <c r="C450" s="6" t="s">
        <v>1685</v>
      </c>
      <c r="D450" s="6" t="s">
        <v>1686</v>
      </c>
    </row>
    <row r="451">
      <c r="A451" s="139">
        <v>43503.0</v>
      </c>
      <c r="B451" s="140">
        <v>7.61</v>
      </c>
      <c r="C451" s="6" t="s">
        <v>1687</v>
      </c>
      <c r="D451" s="6" t="s">
        <v>1688</v>
      </c>
    </row>
    <row r="452">
      <c r="A452" s="139">
        <v>43502.0</v>
      </c>
      <c r="B452" s="140">
        <v>7.58</v>
      </c>
      <c r="C452" s="6" t="s">
        <v>1689</v>
      </c>
      <c r="D452" s="6" t="s">
        <v>1690</v>
      </c>
    </row>
    <row r="453">
      <c r="A453" s="139">
        <v>43501.0</v>
      </c>
      <c r="B453" s="140">
        <v>7.53</v>
      </c>
      <c r="C453" s="6" t="s">
        <v>1691</v>
      </c>
      <c r="D453" s="6" t="s">
        <v>1692</v>
      </c>
    </row>
    <row r="454">
      <c r="A454" s="139">
        <v>43500.0</v>
      </c>
      <c r="B454" s="140">
        <v>7.5</v>
      </c>
      <c r="C454" s="6" t="s">
        <v>1693</v>
      </c>
      <c r="D454" s="6" t="s">
        <v>1694</v>
      </c>
    </row>
    <row r="455">
      <c r="A455" s="139">
        <v>43497.0</v>
      </c>
      <c r="B455" s="140">
        <v>7.6</v>
      </c>
      <c r="C455" s="6" t="s">
        <v>1695</v>
      </c>
      <c r="D455" s="6" t="s">
        <v>1696</v>
      </c>
    </row>
    <row r="456">
      <c r="A456" s="139">
        <v>43496.0</v>
      </c>
      <c r="B456" s="140">
        <v>7.62</v>
      </c>
      <c r="C456" s="6" t="s">
        <v>1697</v>
      </c>
      <c r="D456" s="6" t="s">
        <v>1698</v>
      </c>
    </row>
    <row r="457">
      <c r="A457" s="139">
        <v>43495.0</v>
      </c>
      <c r="B457" s="140">
        <v>7.72</v>
      </c>
      <c r="C457" s="6" t="s">
        <v>1699</v>
      </c>
      <c r="D457" s="6" t="s">
        <v>1700</v>
      </c>
    </row>
    <row r="458">
      <c r="A458" s="139">
        <v>43494.0</v>
      </c>
      <c r="B458" s="140">
        <v>7.78</v>
      </c>
      <c r="C458" s="6" t="s">
        <v>1701</v>
      </c>
      <c r="D458" s="6" t="s">
        <v>1702</v>
      </c>
    </row>
    <row r="459">
      <c r="A459" s="139">
        <v>43493.0</v>
      </c>
      <c r="B459" s="140">
        <v>7.76</v>
      </c>
      <c r="C459" s="6" t="s">
        <v>1703</v>
      </c>
      <c r="D459" s="6" t="s">
        <v>1704</v>
      </c>
    </row>
    <row r="460">
      <c r="A460" s="139">
        <v>43490.0</v>
      </c>
      <c r="B460" s="140">
        <v>7.71</v>
      </c>
      <c r="C460" s="6" t="s">
        <v>1705</v>
      </c>
      <c r="D460" s="6" t="s">
        <v>1706</v>
      </c>
    </row>
    <row r="461">
      <c r="A461" s="139">
        <v>43489.0</v>
      </c>
      <c r="B461" s="140">
        <v>7.55</v>
      </c>
      <c r="C461" s="6" t="s">
        <v>1707</v>
      </c>
      <c r="D461" s="6" t="s">
        <v>1708</v>
      </c>
    </row>
    <row r="462">
      <c r="A462" s="139">
        <v>43488.0</v>
      </c>
      <c r="B462" s="140">
        <v>7.56</v>
      </c>
      <c r="C462" s="6" t="s">
        <v>1709</v>
      </c>
      <c r="D462" s="6" t="s">
        <v>1710</v>
      </c>
    </row>
    <row r="463">
      <c r="A463" s="139">
        <v>43487.0</v>
      </c>
      <c r="B463" s="140">
        <v>7.66</v>
      </c>
      <c r="C463" s="6" t="s">
        <v>908</v>
      </c>
      <c r="D463" s="6" t="s">
        <v>1711</v>
      </c>
    </row>
    <row r="464">
      <c r="A464" s="139">
        <v>43486.0</v>
      </c>
      <c r="B464" s="140">
        <v>7.62</v>
      </c>
      <c r="C464" s="6" t="s">
        <v>1712</v>
      </c>
      <c r="D464" s="6" t="s">
        <v>1713</v>
      </c>
    </row>
    <row r="465">
      <c r="A465" s="139">
        <v>43483.0</v>
      </c>
      <c r="B465" s="140">
        <v>7.63</v>
      </c>
      <c r="C465" s="6" t="s">
        <v>1714</v>
      </c>
      <c r="D465" s="6" t="s">
        <v>1715</v>
      </c>
    </row>
    <row r="466">
      <c r="A466" s="139">
        <v>43482.0</v>
      </c>
      <c r="B466" s="140">
        <v>7.58</v>
      </c>
      <c r="C466" s="6" t="s">
        <v>1716</v>
      </c>
      <c r="D466" s="6" t="s">
        <v>1717</v>
      </c>
    </row>
    <row r="467">
      <c r="A467" s="139">
        <v>43481.0</v>
      </c>
      <c r="B467" s="140">
        <v>7.56</v>
      </c>
      <c r="C467" s="6" t="s">
        <v>1718</v>
      </c>
      <c r="D467" s="6" t="s">
        <v>1719</v>
      </c>
    </row>
    <row r="468">
      <c r="A468" s="139">
        <v>43480.0</v>
      </c>
      <c r="B468" s="140">
        <v>7.53</v>
      </c>
      <c r="C468" s="6" t="s">
        <v>1720</v>
      </c>
      <c r="D468" s="6" t="s">
        <v>1721</v>
      </c>
    </row>
    <row r="469">
      <c r="A469" s="139">
        <v>43479.0</v>
      </c>
      <c r="B469" s="140">
        <v>7.53</v>
      </c>
      <c r="C469" s="6" t="s">
        <v>1722</v>
      </c>
      <c r="D469" s="6" t="s">
        <v>1723</v>
      </c>
    </row>
    <row r="470">
      <c r="A470" s="139">
        <v>43476.0</v>
      </c>
      <c r="B470" s="140">
        <v>7.53</v>
      </c>
      <c r="C470" s="6" t="s">
        <v>1724</v>
      </c>
      <c r="D470" s="6" t="s">
        <v>1725</v>
      </c>
    </row>
    <row r="471">
      <c r="A471" s="139">
        <v>43475.0</v>
      </c>
      <c r="B471" s="140">
        <v>7.53</v>
      </c>
      <c r="C471" s="6" t="s">
        <v>1726</v>
      </c>
      <c r="D471" s="6" t="s">
        <v>1727</v>
      </c>
    </row>
    <row r="472">
      <c r="A472" s="139">
        <v>43474.0</v>
      </c>
      <c r="B472" s="140">
        <v>7.59</v>
      </c>
      <c r="C472" s="6" t="s">
        <v>1728</v>
      </c>
      <c r="D472" s="6" t="s">
        <v>1729</v>
      </c>
    </row>
    <row r="473">
      <c r="A473" s="139">
        <v>43462.0</v>
      </c>
      <c r="B473" s="140">
        <v>7.07</v>
      </c>
      <c r="C473" s="6" t="s">
        <v>1730</v>
      </c>
      <c r="D473" s="6" t="s">
        <v>1731</v>
      </c>
    </row>
    <row r="474">
      <c r="A474" s="139">
        <v>43461.0</v>
      </c>
      <c r="B474" s="140">
        <v>7.55</v>
      </c>
      <c r="C474" s="6" t="s">
        <v>1732</v>
      </c>
      <c r="D474" s="6" t="s">
        <v>1733</v>
      </c>
    </row>
    <row r="475">
      <c r="A475" s="139">
        <v>43460.0</v>
      </c>
      <c r="B475" s="140">
        <v>7.43</v>
      </c>
      <c r="C475" s="6" t="s">
        <v>1734</v>
      </c>
      <c r="D475" s="6" t="s">
        <v>1735</v>
      </c>
    </row>
    <row r="476">
      <c r="A476" s="139">
        <v>43459.0</v>
      </c>
      <c r="B476" s="140">
        <v>7.62</v>
      </c>
      <c r="C476" s="6" t="s">
        <v>1736</v>
      </c>
      <c r="D476" s="6" t="s">
        <v>1737</v>
      </c>
    </row>
    <row r="477">
      <c r="A477" s="139">
        <v>43458.0</v>
      </c>
      <c r="B477" s="140">
        <v>7.62</v>
      </c>
      <c r="C477" s="6" t="s">
        <v>1738</v>
      </c>
      <c r="D477" s="6" t="s">
        <v>1739</v>
      </c>
    </row>
    <row r="478">
      <c r="A478" s="139">
        <v>43455.0</v>
      </c>
      <c r="B478" s="140">
        <v>7.66</v>
      </c>
      <c r="C478" s="6" t="s">
        <v>1740</v>
      </c>
      <c r="D478" s="6" t="s">
        <v>1741</v>
      </c>
    </row>
    <row r="479">
      <c r="A479" s="139">
        <v>43454.0</v>
      </c>
      <c r="B479" s="140">
        <v>7.66</v>
      </c>
      <c r="C479" s="6" t="s">
        <v>1742</v>
      </c>
      <c r="D479" s="6" t="s">
        <v>1743</v>
      </c>
    </row>
    <row r="480">
      <c r="A480" s="139">
        <v>43453.0</v>
      </c>
      <c r="B480" s="140">
        <v>7.68</v>
      </c>
      <c r="C480" s="6" t="s">
        <v>1744</v>
      </c>
      <c r="D480" s="6" t="s">
        <v>1745</v>
      </c>
    </row>
    <row r="481">
      <c r="A481" s="139">
        <v>43452.0</v>
      </c>
      <c r="B481" s="140">
        <v>7.67</v>
      </c>
      <c r="C481" s="6" t="s">
        <v>1746</v>
      </c>
      <c r="D481" s="6" t="s">
        <v>1747</v>
      </c>
    </row>
    <row r="482">
      <c r="A482" s="139">
        <v>43451.0</v>
      </c>
      <c r="B482" s="140">
        <v>7.57</v>
      </c>
      <c r="C482" s="6" t="s">
        <v>1620</v>
      </c>
      <c r="D482" s="6" t="s">
        <v>1748</v>
      </c>
    </row>
    <row r="483">
      <c r="A483" s="139">
        <v>43448.0</v>
      </c>
      <c r="B483" s="140">
        <v>7.5</v>
      </c>
      <c r="C483" s="6" t="s">
        <v>1749</v>
      </c>
      <c r="D483" s="6" t="s">
        <v>1750</v>
      </c>
    </row>
    <row r="484">
      <c r="A484" s="139">
        <v>43447.0</v>
      </c>
      <c r="B484" s="140">
        <v>7.38</v>
      </c>
      <c r="C484" s="6" t="s">
        <v>1751</v>
      </c>
      <c r="D484" s="6" t="s">
        <v>1752</v>
      </c>
    </row>
    <row r="485">
      <c r="A485" s="139">
        <v>43446.0</v>
      </c>
      <c r="B485" s="140">
        <v>7.4</v>
      </c>
      <c r="C485" s="6" t="s">
        <v>1683</v>
      </c>
      <c r="D485" s="6" t="s">
        <v>1753</v>
      </c>
    </row>
    <row r="486">
      <c r="A486" s="139">
        <v>43445.0</v>
      </c>
      <c r="B486" s="140">
        <v>7.43</v>
      </c>
      <c r="C486" s="6" t="s">
        <v>1450</v>
      </c>
      <c r="D486" s="6" t="s">
        <v>1754</v>
      </c>
    </row>
    <row r="487">
      <c r="A487" s="139">
        <v>43444.0</v>
      </c>
      <c r="B487" s="140">
        <v>7.42</v>
      </c>
      <c r="C487" s="6" t="s">
        <v>1755</v>
      </c>
      <c r="D487" s="6" t="s">
        <v>1756</v>
      </c>
    </row>
    <row r="488">
      <c r="A488" s="139">
        <v>43441.0</v>
      </c>
      <c r="B488" s="140">
        <v>7.38</v>
      </c>
      <c r="C488" s="6" t="s">
        <v>1757</v>
      </c>
      <c r="D488" s="6" t="s">
        <v>1758</v>
      </c>
    </row>
    <row r="489">
      <c r="A489" s="139">
        <v>43440.0</v>
      </c>
      <c r="B489" s="140">
        <v>7.41</v>
      </c>
      <c r="C489" s="6" t="s">
        <v>1759</v>
      </c>
      <c r="D489" s="6" t="s">
        <v>1760</v>
      </c>
    </row>
    <row r="490">
      <c r="A490" s="139">
        <v>43439.0</v>
      </c>
      <c r="B490" s="140">
        <v>7.41</v>
      </c>
      <c r="C490" s="6" t="s">
        <v>1761</v>
      </c>
      <c r="D490" s="6" t="s">
        <v>1762</v>
      </c>
    </row>
    <row r="491">
      <c r="A491" s="139">
        <v>43438.0</v>
      </c>
      <c r="B491" s="140">
        <v>7.41</v>
      </c>
      <c r="C491" s="6" t="s">
        <v>1763</v>
      </c>
      <c r="D491" s="6" t="s">
        <v>1764</v>
      </c>
    </row>
    <row r="492">
      <c r="A492" s="139">
        <v>43437.0</v>
      </c>
      <c r="B492" s="140">
        <v>7.28</v>
      </c>
      <c r="C492" s="6" t="s">
        <v>1765</v>
      </c>
      <c r="D492" s="6" t="s">
        <v>1766</v>
      </c>
    </row>
    <row r="493">
      <c r="A493" s="139">
        <v>43434.0</v>
      </c>
      <c r="B493" s="140">
        <v>7.5</v>
      </c>
      <c r="C493" s="6" t="s">
        <v>1767</v>
      </c>
      <c r="D493" s="6" t="s">
        <v>1768</v>
      </c>
    </row>
    <row r="494">
      <c r="A494" s="139">
        <v>43433.0</v>
      </c>
      <c r="B494" s="140">
        <v>7.29</v>
      </c>
      <c r="C494" s="6" t="s">
        <v>1769</v>
      </c>
      <c r="D494" s="6" t="s">
        <v>1770</v>
      </c>
    </row>
    <row r="495">
      <c r="A495" s="139">
        <v>43432.0</v>
      </c>
      <c r="B495" s="140">
        <v>7.46</v>
      </c>
      <c r="C495" s="6" t="s">
        <v>1771</v>
      </c>
      <c r="D495" s="6" t="s">
        <v>1772</v>
      </c>
    </row>
    <row r="496">
      <c r="A496" s="139">
        <v>43431.0</v>
      </c>
      <c r="B496" s="140">
        <v>7.57</v>
      </c>
      <c r="C496" s="6" t="s">
        <v>1773</v>
      </c>
      <c r="D496" s="6" t="s">
        <v>1774</v>
      </c>
    </row>
    <row r="497">
      <c r="A497" s="139">
        <v>43430.0</v>
      </c>
      <c r="B497" s="140">
        <v>7.43</v>
      </c>
      <c r="C497" s="6" t="s">
        <v>1775</v>
      </c>
      <c r="D497" s="6" t="s">
        <v>1776</v>
      </c>
    </row>
    <row r="498">
      <c r="A498" s="139">
        <v>43427.0</v>
      </c>
      <c r="B498" s="140">
        <v>7.07</v>
      </c>
      <c r="C498" s="6" t="s">
        <v>1777</v>
      </c>
      <c r="D498" s="6" t="s">
        <v>1778</v>
      </c>
    </row>
    <row r="499">
      <c r="A499" s="139">
        <v>43426.0</v>
      </c>
      <c r="B499" s="140">
        <v>6.91</v>
      </c>
      <c r="C499" s="6" t="s">
        <v>1779</v>
      </c>
      <c r="D499" s="6" t="s">
        <v>1780</v>
      </c>
    </row>
    <row r="500">
      <c r="A500" s="139">
        <v>43425.0</v>
      </c>
      <c r="B500" s="140">
        <v>7.12</v>
      </c>
      <c r="C500" s="6" t="s">
        <v>1781</v>
      </c>
      <c r="D500" s="6" t="s">
        <v>1782</v>
      </c>
    </row>
    <row r="501">
      <c r="A501" s="139">
        <v>43424.0</v>
      </c>
      <c r="B501" s="140">
        <v>7.06</v>
      </c>
      <c r="C501" s="6" t="s">
        <v>1783</v>
      </c>
      <c r="D501" s="6" t="s">
        <v>1784</v>
      </c>
    </row>
    <row r="502">
      <c r="A502" s="139">
        <v>43423.0</v>
      </c>
      <c r="B502" s="140">
        <v>7.01</v>
      </c>
      <c r="C502" s="6" t="s">
        <v>1785</v>
      </c>
      <c r="D502" s="6" t="s">
        <v>1786</v>
      </c>
    </row>
    <row r="503">
      <c r="A503" s="139">
        <v>43420.0</v>
      </c>
      <c r="B503" s="140">
        <v>6.92</v>
      </c>
      <c r="C503" s="6" t="s">
        <v>1787</v>
      </c>
      <c r="D503" s="6" t="s">
        <v>1788</v>
      </c>
    </row>
    <row r="504">
      <c r="A504" s="139">
        <v>43419.0</v>
      </c>
      <c r="B504" s="140">
        <v>7.01</v>
      </c>
      <c r="C504" s="6" t="s">
        <v>1789</v>
      </c>
      <c r="D504" s="6" t="s">
        <v>1790</v>
      </c>
    </row>
    <row r="505">
      <c r="A505" s="139">
        <v>43418.0</v>
      </c>
      <c r="B505" s="140">
        <v>7.15</v>
      </c>
      <c r="C505" s="6" t="s">
        <v>1791</v>
      </c>
      <c r="D505" s="6" t="s">
        <v>1792</v>
      </c>
    </row>
    <row r="506">
      <c r="A506" s="139">
        <v>43417.0</v>
      </c>
      <c r="B506" s="140">
        <v>7.39</v>
      </c>
      <c r="C506" s="6" t="s">
        <v>1793</v>
      </c>
      <c r="D506" s="6" t="s">
        <v>1794</v>
      </c>
    </row>
    <row r="507">
      <c r="A507" s="139">
        <v>43416.0</v>
      </c>
      <c r="B507" s="140">
        <v>7.43</v>
      </c>
      <c r="C507" s="6" t="s">
        <v>1795</v>
      </c>
      <c r="D507" s="6" t="s">
        <v>1796</v>
      </c>
    </row>
    <row r="508">
      <c r="A508" s="139">
        <v>43413.0</v>
      </c>
      <c r="B508" s="140">
        <v>7.37</v>
      </c>
      <c r="C508" s="6" t="s">
        <v>1797</v>
      </c>
      <c r="D508" s="6" t="s">
        <v>1798</v>
      </c>
    </row>
    <row r="509">
      <c r="A509" s="139">
        <v>43412.0</v>
      </c>
      <c r="B509" s="140">
        <v>7.34</v>
      </c>
      <c r="C509" s="6" t="s">
        <v>1799</v>
      </c>
      <c r="D509" s="6" t="s">
        <v>1800</v>
      </c>
    </row>
    <row r="510">
      <c r="A510" s="139">
        <v>43411.0</v>
      </c>
      <c r="B510" s="140">
        <v>7.35</v>
      </c>
      <c r="C510" s="6" t="s">
        <v>1801</v>
      </c>
      <c r="D510" s="6" t="s">
        <v>1802</v>
      </c>
    </row>
    <row r="511">
      <c r="A511" s="139">
        <v>43410.0</v>
      </c>
      <c r="B511" s="140">
        <v>7.5</v>
      </c>
      <c r="C511" s="6" t="s">
        <v>1803</v>
      </c>
      <c r="D511" s="6" t="s">
        <v>1804</v>
      </c>
    </row>
    <row r="512">
      <c r="A512" s="139">
        <v>43406.0</v>
      </c>
      <c r="B512" s="140">
        <v>7.28</v>
      </c>
      <c r="C512" s="6" t="s">
        <v>1805</v>
      </c>
      <c r="D512" s="6" t="s">
        <v>1806</v>
      </c>
    </row>
    <row r="513">
      <c r="A513" s="139">
        <v>43405.0</v>
      </c>
      <c r="B513" s="140">
        <v>6.86</v>
      </c>
      <c r="C513" s="6" t="s">
        <v>1807</v>
      </c>
      <c r="D513" s="6" t="s">
        <v>1808</v>
      </c>
    </row>
    <row r="514">
      <c r="A514" s="139">
        <v>43404.0</v>
      </c>
      <c r="B514" s="140">
        <v>7.06</v>
      </c>
      <c r="C514" s="6" t="s">
        <v>1809</v>
      </c>
      <c r="D514" s="6" t="s">
        <v>1810</v>
      </c>
    </row>
    <row r="515">
      <c r="A515" s="139">
        <v>43403.0</v>
      </c>
      <c r="B515" s="140">
        <v>7.12</v>
      </c>
      <c r="C515" s="6" t="s">
        <v>1811</v>
      </c>
      <c r="D515" s="6" t="s">
        <v>1812</v>
      </c>
    </row>
    <row r="516">
      <c r="A516" s="139">
        <v>43402.0</v>
      </c>
      <c r="B516" s="140">
        <v>7.2</v>
      </c>
      <c r="C516" s="6" t="s">
        <v>1032</v>
      </c>
      <c r="D516" s="6" t="s">
        <v>1813</v>
      </c>
    </row>
    <row r="517">
      <c r="A517" s="139">
        <v>43399.0</v>
      </c>
      <c r="B517" s="140">
        <v>7.25</v>
      </c>
      <c r="C517" s="6" t="s">
        <v>1814</v>
      </c>
      <c r="D517" s="6" t="s">
        <v>1815</v>
      </c>
    </row>
    <row r="518">
      <c r="A518" s="139">
        <v>43398.0</v>
      </c>
      <c r="B518" s="140">
        <v>7.32</v>
      </c>
      <c r="C518" s="6" t="s">
        <v>1155</v>
      </c>
      <c r="D518" s="6" t="s">
        <v>1816</v>
      </c>
    </row>
    <row r="519">
      <c r="A519" s="139">
        <v>43397.0</v>
      </c>
      <c r="B519" s="140">
        <v>7.05</v>
      </c>
      <c r="C519" s="6" t="s">
        <v>1817</v>
      </c>
      <c r="D519" s="6" t="s">
        <v>1818</v>
      </c>
    </row>
    <row r="520">
      <c r="A520" s="139">
        <v>43396.0</v>
      </c>
      <c r="B520" s="140">
        <v>7.1</v>
      </c>
      <c r="C520" s="6" t="s">
        <v>1819</v>
      </c>
      <c r="D520" s="6" t="s">
        <v>1820</v>
      </c>
    </row>
    <row r="521">
      <c r="A521" s="139">
        <v>43395.0</v>
      </c>
      <c r="B521" s="140">
        <v>7.16</v>
      </c>
      <c r="C521" s="6" t="s">
        <v>1821</v>
      </c>
      <c r="D521" s="6" t="s">
        <v>1822</v>
      </c>
    </row>
    <row r="522">
      <c r="A522" s="139">
        <v>43392.0</v>
      </c>
      <c r="B522" s="140">
        <v>7.36</v>
      </c>
      <c r="C522" s="6" t="s">
        <v>1823</v>
      </c>
      <c r="D522" s="6" t="s">
        <v>1824</v>
      </c>
    </row>
    <row r="523">
      <c r="A523" s="139">
        <v>43391.0</v>
      </c>
      <c r="B523" s="140">
        <v>7.41</v>
      </c>
      <c r="C523" s="6" t="s">
        <v>1825</v>
      </c>
      <c r="D523" s="6" t="s">
        <v>1826</v>
      </c>
    </row>
    <row r="524">
      <c r="A524" s="139">
        <v>43390.0</v>
      </c>
      <c r="B524" s="140">
        <v>7.29</v>
      </c>
      <c r="C524" s="6" t="s">
        <v>1827</v>
      </c>
      <c r="D524" s="6" t="s">
        <v>1828</v>
      </c>
    </row>
    <row r="525">
      <c r="A525" s="139">
        <v>43389.0</v>
      </c>
      <c r="B525" s="140">
        <v>7.27</v>
      </c>
      <c r="C525" s="6" t="s">
        <v>1829</v>
      </c>
      <c r="D525" s="6" t="s">
        <v>1830</v>
      </c>
    </row>
    <row r="526">
      <c r="A526" s="139">
        <v>43388.0</v>
      </c>
      <c r="B526" s="140">
        <v>7.35</v>
      </c>
      <c r="C526" s="6" t="s">
        <v>1831</v>
      </c>
      <c r="D526" s="6" t="s">
        <v>1832</v>
      </c>
    </row>
    <row r="527">
      <c r="A527" s="139">
        <v>43385.0</v>
      </c>
      <c r="B527" s="140">
        <v>7.33</v>
      </c>
      <c r="C527" s="6" t="s">
        <v>1833</v>
      </c>
      <c r="D527" s="6" t="s">
        <v>1834</v>
      </c>
    </row>
    <row r="528">
      <c r="A528" s="139">
        <v>43384.0</v>
      </c>
      <c r="B528" s="140">
        <v>7.32</v>
      </c>
      <c r="C528" s="6" t="s">
        <v>1835</v>
      </c>
      <c r="D528" s="6" t="s">
        <v>1836</v>
      </c>
    </row>
    <row r="529">
      <c r="A529" s="139">
        <v>43383.0</v>
      </c>
      <c r="B529" s="140">
        <v>7.16</v>
      </c>
      <c r="C529" s="6" t="s">
        <v>1306</v>
      </c>
      <c r="D529" s="6" t="s">
        <v>1837</v>
      </c>
    </row>
    <row r="530">
      <c r="A530" s="139">
        <v>43382.0</v>
      </c>
      <c r="B530" s="140">
        <v>7.06</v>
      </c>
      <c r="C530" s="6" t="s">
        <v>1795</v>
      </c>
      <c r="D530" s="6" t="s">
        <v>1838</v>
      </c>
    </row>
    <row r="531">
      <c r="A531" s="139">
        <v>43381.0</v>
      </c>
      <c r="B531" s="140">
        <v>7.36</v>
      </c>
      <c r="C531" s="6" t="s">
        <v>1839</v>
      </c>
      <c r="D531" s="6" t="s">
        <v>1840</v>
      </c>
    </row>
    <row r="532">
      <c r="A532" s="139">
        <v>43378.0</v>
      </c>
      <c r="B532" s="140">
        <v>7.53</v>
      </c>
      <c r="C532" s="6" t="s">
        <v>1841</v>
      </c>
      <c r="D532" s="6" t="s">
        <v>1842</v>
      </c>
    </row>
    <row r="533">
      <c r="A533" s="139">
        <v>43377.0</v>
      </c>
      <c r="B533" s="140">
        <v>7.42</v>
      </c>
      <c r="C533" s="6" t="s">
        <v>1843</v>
      </c>
      <c r="D533" s="6" t="s">
        <v>1844</v>
      </c>
    </row>
    <row r="534">
      <c r="A534" s="139">
        <v>43376.0</v>
      </c>
      <c r="B534" s="140">
        <v>7.36</v>
      </c>
      <c r="C534" s="6" t="s">
        <v>1845</v>
      </c>
      <c r="D534" s="6" t="s">
        <v>1846</v>
      </c>
    </row>
    <row r="535">
      <c r="A535" s="139">
        <v>43375.0</v>
      </c>
      <c r="B535" s="140">
        <v>7.25</v>
      </c>
      <c r="C535" s="6" t="s">
        <v>1847</v>
      </c>
      <c r="D535" s="6" t="s">
        <v>1848</v>
      </c>
    </row>
    <row r="536">
      <c r="A536" s="139">
        <v>43374.0</v>
      </c>
      <c r="B536" s="140">
        <v>7.27</v>
      </c>
      <c r="C536" s="6" t="s">
        <v>1849</v>
      </c>
      <c r="D536" s="6" t="s">
        <v>1850</v>
      </c>
    </row>
    <row r="537">
      <c r="A537" s="139">
        <v>43371.0</v>
      </c>
      <c r="B537" s="140">
        <v>7.4</v>
      </c>
      <c r="C537" s="6" t="s">
        <v>1851</v>
      </c>
      <c r="D537" s="6" t="s">
        <v>1852</v>
      </c>
    </row>
    <row r="538">
      <c r="A538" s="139">
        <v>43370.0</v>
      </c>
      <c r="B538" s="140">
        <v>7.23</v>
      </c>
      <c r="C538" s="6" t="s">
        <v>1853</v>
      </c>
      <c r="D538" s="6" t="s">
        <v>1854</v>
      </c>
    </row>
    <row r="539">
      <c r="A539" s="139">
        <v>43369.0</v>
      </c>
      <c r="B539" s="140">
        <v>7.24</v>
      </c>
      <c r="C539" s="6" t="s">
        <v>1855</v>
      </c>
      <c r="D539" s="6" t="s">
        <v>1856</v>
      </c>
    </row>
    <row r="540">
      <c r="A540" s="139">
        <v>43368.0</v>
      </c>
      <c r="B540" s="140">
        <v>7.47</v>
      </c>
      <c r="C540" s="6" t="s">
        <v>1716</v>
      </c>
      <c r="D540" s="6" t="s">
        <v>1857</v>
      </c>
    </row>
    <row r="541">
      <c r="A541" s="139">
        <v>43367.0</v>
      </c>
      <c r="B541" s="140">
        <v>7.22</v>
      </c>
      <c r="C541" s="6" t="s">
        <v>1858</v>
      </c>
      <c r="D541" s="6" t="s">
        <v>1859</v>
      </c>
    </row>
    <row r="542">
      <c r="A542" s="139">
        <v>43364.0</v>
      </c>
      <c r="B542" s="140">
        <v>7.23</v>
      </c>
      <c r="C542" s="6" t="s">
        <v>1024</v>
      </c>
      <c r="D542" s="6" t="s">
        <v>1860</v>
      </c>
    </row>
    <row r="543">
      <c r="A543" s="139">
        <v>43363.0</v>
      </c>
      <c r="B543" s="140">
        <v>7.29</v>
      </c>
      <c r="C543" s="6" t="s">
        <v>1746</v>
      </c>
      <c r="D543" s="6" t="s">
        <v>1861</v>
      </c>
    </row>
    <row r="544">
      <c r="A544" s="139">
        <v>43362.0</v>
      </c>
      <c r="B544" s="140">
        <v>7.01</v>
      </c>
      <c r="C544" s="6" t="s">
        <v>1862</v>
      </c>
      <c r="D544" s="6" t="s">
        <v>1863</v>
      </c>
    </row>
    <row r="545">
      <c r="A545" s="139">
        <v>43361.0</v>
      </c>
      <c r="B545" s="140">
        <v>7.24</v>
      </c>
      <c r="C545" s="6" t="s">
        <v>1864</v>
      </c>
      <c r="D545" s="6" t="s">
        <v>1865</v>
      </c>
    </row>
    <row r="546">
      <c r="A546" s="139">
        <v>43360.0</v>
      </c>
      <c r="B546" s="140">
        <v>7.24</v>
      </c>
      <c r="C546" s="6" t="s">
        <v>1866</v>
      </c>
      <c r="D546" s="6" t="s">
        <v>1867</v>
      </c>
    </row>
    <row r="547">
      <c r="A547" s="139">
        <v>43357.0</v>
      </c>
      <c r="B547" s="140">
        <v>7.02</v>
      </c>
      <c r="C547" s="6" t="s">
        <v>1868</v>
      </c>
      <c r="D547" s="6" t="s">
        <v>1869</v>
      </c>
    </row>
    <row r="548">
      <c r="A548" s="139">
        <v>43356.0</v>
      </c>
      <c r="B548" s="140">
        <v>7.0</v>
      </c>
      <c r="C548" s="6" t="s">
        <v>1870</v>
      </c>
      <c r="D548" s="6" t="s">
        <v>1871</v>
      </c>
    </row>
    <row r="549">
      <c r="A549" s="139">
        <v>43355.0</v>
      </c>
      <c r="B549" s="140">
        <v>6.81</v>
      </c>
      <c r="C549" s="6" t="s">
        <v>1872</v>
      </c>
      <c r="D549" s="6" t="s">
        <v>1873</v>
      </c>
    </row>
    <row r="550">
      <c r="A550" s="139">
        <v>43354.0</v>
      </c>
      <c r="B550" s="140">
        <v>7.01</v>
      </c>
      <c r="C550" s="6" t="s">
        <v>1874</v>
      </c>
      <c r="D550" s="6" t="s">
        <v>1875</v>
      </c>
    </row>
    <row r="551">
      <c r="A551" s="139">
        <v>43353.0</v>
      </c>
      <c r="B551" s="140">
        <v>6.98</v>
      </c>
      <c r="C551" s="6" t="s">
        <v>1876</v>
      </c>
      <c r="D551" s="6" t="s">
        <v>1877</v>
      </c>
    </row>
    <row r="552">
      <c r="A552" s="139">
        <v>43350.0</v>
      </c>
      <c r="B552" s="140">
        <v>6.97</v>
      </c>
      <c r="C552" s="6" t="s">
        <v>1878</v>
      </c>
      <c r="D552" s="6" t="s">
        <v>1879</v>
      </c>
    </row>
    <row r="553">
      <c r="A553" s="139">
        <v>43349.0</v>
      </c>
      <c r="B553" s="140">
        <v>6.87</v>
      </c>
      <c r="C553" s="6" t="s">
        <v>1880</v>
      </c>
      <c r="D553" s="6" t="s">
        <v>1881</v>
      </c>
    </row>
    <row r="554">
      <c r="A554" s="139">
        <v>43348.0</v>
      </c>
      <c r="B554" s="140">
        <v>7.0</v>
      </c>
      <c r="C554" s="6" t="s">
        <v>900</v>
      </c>
      <c r="D554" s="6" t="s">
        <v>1882</v>
      </c>
    </row>
    <row r="555">
      <c r="A555" s="139">
        <v>43347.0</v>
      </c>
      <c r="B555" s="140">
        <v>7.17</v>
      </c>
      <c r="C555" s="6" t="s">
        <v>1883</v>
      </c>
      <c r="D555" s="6" t="s">
        <v>1884</v>
      </c>
    </row>
    <row r="556">
      <c r="A556" s="139">
        <v>43346.0</v>
      </c>
      <c r="B556" s="140">
        <v>7.15</v>
      </c>
      <c r="C556" s="6" t="s">
        <v>1885</v>
      </c>
      <c r="D556" s="6" t="s">
        <v>1886</v>
      </c>
    </row>
    <row r="557">
      <c r="A557" s="139">
        <v>43343.0</v>
      </c>
      <c r="B557" s="140">
        <v>7.14</v>
      </c>
      <c r="C557" s="6" t="s">
        <v>1887</v>
      </c>
      <c r="D557" s="6" t="s">
        <v>1888</v>
      </c>
    </row>
    <row r="558">
      <c r="A558" s="139">
        <v>43342.0</v>
      </c>
      <c r="B558" s="140">
        <v>7.14</v>
      </c>
      <c r="C558" s="6" t="s">
        <v>1889</v>
      </c>
      <c r="D558" s="6" t="s">
        <v>1890</v>
      </c>
    </row>
    <row r="559">
      <c r="A559" s="139">
        <v>43341.0</v>
      </c>
      <c r="B559" s="140">
        <v>7.18</v>
      </c>
      <c r="C559" s="6" t="s">
        <v>1891</v>
      </c>
      <c r="D559" s="6" t="s">
        <v>1892</v>
      </c>
    </row>
    <row r="560">
      <c r="A560" s="139">
        <v>43340.0</v>
      </c>
      <c r="B560" s="140">
        <v>7.26</v>
      </c>
      <c r="C560" s="6" t="s">
        <v>1893</v>
      </c>
      <c r="D560" s="6" t="s">
        <v>1894</v>
      </c>
    </row>
    <row r="561">
      <c r="A561" s="139">
        <v>43339.0</v>
      </c>
      <c r="B561" s="140">
        <v>7.22</v>
      </c>
      <c r="C561" s="6" t="s">
        <v>1895</v>
      </c>
      <c r="D561" s="6" t="s">
        <v>1896</v>
      </c>
    </row>
    <row r="562">
      <c r="A562" s="139">
        <v>43336.0</v>
      </c>
      <c r="B562" s="140">
        <v>6.97</v>
      </c>
      <c r="C562" s="6" t="s">
        <v>1897</v>
      </c>
      <c r="D562" s="6" t="s">
        <v>1898</v>
      </c>
    </row>
    <row r="563">
      <c r="A563" s="139">
        <v>43335.0</v>
      </c>
      <c r="B563" s="140">
        <v>6.73</v>
      </c>
      <c r="C563" s="6" t="s">
        <v>1853</v>
      </c>
      <c r="D563" s="6" t="s">
        <v>1899</v>
      </c>
    </row>
    <row r="564">
      <c r="A564" s="139">
        <v>43334.0</v>
      </c>
      <c r="B564" s="140">
        <v>6.96</v>
      </c>
      <c r="C564" s="6" t="s">
        <v>1900</v>
      </c>
      <c r="D564" s="6" t="s">
        <v>1901</v>
      </c>
    </row>
    <row r="565">
      <c r="A565" s="139">
        <v>43333.0</v>
      </c>
      <c r="B565" s="140">
        <v>6.91</v>
      </c>
      <c r="C565" s="6" t="s">
        <v>1902</v>
      </c>
      <c r="D565" s="6" t="s">
        <v>1903</v>
      </c>
    </row>
    <row r="566">
      <c r="A566" s="139">
        <v>43332.0</v>
      </c>
      <c r="B566" s="140">
        <v>6.97</v>
      </c>
      <c r="C566" s="6" t="s">
        <v>1904</v>
      </c>
      <c r="D566" s="6" t="s">
        <v>1905</v>
      </c>
    </row>
    <row r="567">
      <c r="A567" s="139">
        <v>43329.0</v>
      </c>
      <c r="B567" s="140">
        <v>6.95</v>
      </c>
      <c r="C567" s="6" t="s">
        <v>1906</v>
      </c>
      <c r="D567" s="6" t="s">
        <v>1907</v>
      </c>
    </row>
    <row r="568">
      <c r="A568" s="139">
        <v>43328.0</v>
      </c>
      <c r="B568" s="140">
        <v>7.08</v>
      </c>
      <c r="C568" s="6" t="s">
        <v>1908</v>
      </c>
      <c r="D568" s="6" t="s">
        <v>1909</v>
      </c>
    </row>
    <row r="569">
      <c r="A569" s="139">
        <v>43327.0</v>
      </c>
      <c r="B569" s="140">
        <v>7.09</v>
      </c>
      <c r="C569" s="6" t="s">
        <v>1910</v>
      </c>
      <c r="D569" s="6" t="s">
        <v>1911</v>
      </c>
    </row>
    <row r="570">
      <c r="A570" s="139">
        <v>43326.0</v>
      </c>
      <c r="B570" s="140">
        <v>7.18</v>
      </c>
      <c r="C570" s="6" t="s">
        <v>1781</v>
      </c>
      <c r="D570" s="6" t="s">
        <v>1912</v>
      </c>
    </row>
    <row r="571">
      <c r="A571" s="139">
        <v>43325.0</v>
      </c>
      <c r="B571" s="140">
        <v>7.14</v>
      </c>
      <c r="C571" s="6" t="s">
        <v>1278</v>
      </c>
      <c r="D571" s="6" t="s">
        <v>1913</v>
      </c>
    </row>
    <row r="572">
      <c r="A572" s="139">
        <v>43322.0</v>
      </c>
      <c r="B572" s="140">
        <v>7.15</v>
      </c>
      <c r="C572" s="6" t="s">
        <v>1914</v>
      </c>
      <c r="D572" s="6" t="s">
        <v>1915</v>
      </c>
    </row>
    <row r="573">
      <c r="A573" s="139">
        <v>43321.0</v>
      </c>
      <c r="B573" s="140">
        <v>7.1</v>
      </c>
      <c r="C573" s="6" t="s">
        <v>1916</v>
      </c>
      <c r="D573" s="6" t="s">
        <v>1917</v>
      </c>
    </row>
    <row r="574">
      <c r="A574" s="139">
        <v>43320.0</v>
      </c>
      <c r="B574" s="140">
        <v>7.02</v>
      </c>
      <c r="C574" s="6" t="s">
        <v>1918</v>
      </c>
      <c r="D574" s="6" t="s">
        <v>1919</v>
      </c>
    </row>
    <row r="575">
      <c r="A575" s="139">
        <v>43319.0</v>
      </c>
      <c r="B575" s="140">
        <v>6.85</v>
      </c>
      <c r="C575" s="6" t="s">
        <v>1920</v>
      </c>
      <c r="D575" s="6" t="s">
        <v>1921</v>
      </c>
    </row>
    <row r="576">
      <c r="A576" s="139">
        <v>43318.0</v>
      </c>
      <c r="B576" s="140">
        <v>6.86</v>
      </c>
      <c r="C576" s="6" t="s">
        <v>1922</v>
      </c>
      <c r="D576" s="6" t="s">
        <v>1923</v>
      </c>
    </row>
    <row r="577">
      <c r="A577" s="139">
        <v>43315.0</v>
      </c>
      <c r="B577" s="140">
        <v>6.88</v>
      </c>
      <c r="C577" s="6" t="s">
        <v>1924</v>
      </c>
      <c r="D577" s="6" t="s">
        <v>1925</v>
      </c>
    </row>
    <row r="578">
      <c r="A578" s="139">
        <v>43314.0</v>
      </c>
      <c r="B578" s="140">
        <v>6.97</v>
      </c>
      <c r="C578" s="6" t="s">
        <v>1926</v>
      </c>
      <c r="D578" s="6" t="s">
        <v>1927</v>
      </c>
    </row>
    <row r="579">
      <c r="A579" s="139">
        <v>43313.0</v>
      </c>
      <c r="B579" s="140">
        <v>7.04</v>
      </c>
      <c r="C579" s="6" t="s">
        <v>1928</v>
      </c>
      <c r="D579" s="6" t="s">
        <v>1929</v>
      </c>
    </row>
    <row r="580">
      <c r="A580" s="139">
        <v>43312.0</v>
      </c>
      <c r="B580" s="140">
        <v>7.74</v>
      </c>
      <c r="C580" s="6" t="s">
        <v>1930</v>
      </c>
      <c r="D580" s="6" t="s">
        <v>1931</v>
      </c>
    </row>
    <row r="581">
      <c r="A581" s="139">
        <v>43311.0</v>
      </c>
      <c r="B581" s="140">
        <v>7.72</v>
      </c>
      <c r="C581" s="6" t="s">
        <v>1805</v>
      </c>
      <c r="D581" s="6" t="s">
        <v>1932</v>
      </c>
    </row>
    <row r="582">
      <c r="A582" s="139">
        <v>43308.0</v>
      </c>
      <c r="B582" s="140">
        <v>7.71</v>
      </c>
      <c r="C582" s="6" t="s">
        <v>1933</v>
      </c>
      <c r="D582" s="6" t="s">
        <v>1934</v>
      </c>
    </row>
    <row r="583">
      <c r="A583" s="139">
        <v>43307.0</v>
      </c>
      <c r="B583" s="140">
        <v>7.19</v>
      </c>
      <c r="C583" s="6" t="s">
        <v>1935</v>
      </c>
      <c r="D583" s="6" t="s">
        <v>1936</v>
      </c>
    </row>
    <row r="584">
      <c r="A584" s="139">
        <v>43306.0</v>
      </c>
      <c r="B584" s="140">
        <v>7.0</v>
      </c>
      <c r="C584" s="6" t="s">
        <v>1937</v>
      </c>
      <c r="D584" s="6" t="s">
        <v>1938</v>
      </c>
    </row>
    <row r="585">
      <c r="A585" s="139">
        <v>43305.0</v>
      </c>
      <c r="B585" s="140">
        <v>6.8</v>
      </c>
      <c r="C585" s="6" t="s">
        <v>1939</v>
      </c>
      <c r="D585" s="6" t="s">
        <v>1940</v>
      </c>
    </row>
    <row r="586">
      <c r="A586" s="139">
        <v>43304.0</v>
      </c>
      <c r="B586" s="140">
        <v>6.76</v>
      </c>
      <c r="C586" s="6" t="s">
        <v>1864</v>
      </c>
      <c r="D586" s="6" t="s">
        <v>1941</v>
      </c>
    </row>
    <row r="587">
      <c r="A587" s="139">
        <v>43301.0</v>
      </c>
      <c r="B587" s="140">
        <v>7.01</v>
      </c>
      <c r="C587" s="6" t="s">
        <v>1942</v>
      </c>
      <c r="D587" s="6" t="s">
        <v>1943</v>
      </c>
    </row>
    <row r="588">
      <c r="A588" s="139">
        <v>43300.0</v>
      </c>
      <c r="B588" s="140">
        <v>7.09</v>
      </c>
      <c r="C588" s="6" t="s">
        <v>1944</v>
      </c>
      <c r="D588" s="6" t="s">
        <v>1945</v>
      </c>
    </row>
    <row r="589">
      <c r="A589" s="139">
        <v>43299.0</v>
      </c>
      <c r="B589" s="140">
        <v>7.05</v>
      </c>
      <c r="C589" s="6" t="s">
        <v>1946</v>
      </c>
      <c r="D589" s="6" t="s">
        <v>1947</v>
      </c>
    </row>
    <row r="590">
      <c r="A590" s="139">
        <v>43298.0</v>
      </c>
      <c r="B590" s="140">
        <v>7.19</v>
      </c>
      <c r="C590" s="6" t="s">
        <v>1948</v>
      </c>
      <c r="D590" s="6" t="s">
        <v>1949</v>
      </c>
    </row>
    <row r="591">
      <c r="A591" s="139">
        <v>43297.0</v>
      </c>
      <c r="B591" s="140">
        <v>7.14</v>
      </c>
      <c r="C591" s="6" t="s">
        <v>1950</v>
      </c>
      <c r="D591" s="6" t="s">
        <v>1951</v>
      </c>
    </row>
    <row r="592">
      <c r="A592" s="139">
        <v>43294.0</v>
      </c>
      <c r="B592" s="140">
        <v>7.13</v>
      </c>
      <c r="C592" s="6" t="s">
        <v>1952</v>
      </c>
      <c r="D592" s="6" t="s">
        <v>1953</v>
      </c>
    </row>
    <row r="593">
      <c r="A593" s="139">
        <v>43293.0</v>
      </c>
      <c r="B593" s="140">
        <v>7.09</v>
      </c>
      <c r="C593" s="6" t="s">
        <v>1954</v>
      </c>
      <c r="D593" s="6" t="s">
        <v>1955</v>
      </c>
    </row>
    <row r="594">
      <c r="A594" s="139">
        <v>43292.0</v>
      </c>
      <c r="B594" s="140">
        <v>7.06</v>
      </c>
      <c r="C594" s="6" t="s">
        <v>1956</v>
      </c>
      <c r="D594" s="6" t="s">
        <v>1957</v>
      </c>
    </row>
    <row r="595">
      <c r="A595" s="139">
        <v>43291.0</v>
      </c>
      <c r="B595" s="140">
        <v>7.03</v>
      </c>
      <c r="C595" s="6" t="s">
        <v>1958</v>
      </c>
      <c r="D595" s="6" t="s">
        <v>1959</v>
      </c>
    </row>
    <row r="596">
      <c r="A596" s="139">
        <v>43290.0</v>
      </c>
      <c r="B596" s="140">
        <v>6.64</v>
      </c>
      <c r="C596" s="6" t="s">
        <v>1153</v>
      </c>
      <c r="D596" s="6" t="s">
        <v>1960</v>
      </c>
    </row>
    <row r="597">
      <c r="A597" s="139">
        <v>43287.0</v>
      </c>
      <c r="B597" s="140">
        <v>6.73</v>
      </c>
      <c r="C597" s="6" t="s">
        <v>1961</v>
      </c>
      <c r="D597" s="6" t="s">
        <v>1962</v>
      </c>
    </row>
    <row r="598">
      <c r="A598" s="139">
        <v>43286.0</v>
      </c>
      <c r="B598" s="140">
        <v>7.0</v>
      </c>
      <c r="C598" s="6" t="s">
        <v>1963</v>
      </c>
      <c r="D598" s="6" t="s">
        <v>1964</v>
      </c>
    </row>
    <row r="599">
      <c r="A599" s="139">
        <v>43285.0</v>
      </c>
      <c r="B599" s="140">
        <v>7.02</v>
      </c>
      <c r="C599" s="6" t="s">
        <v>1965</v>
      </c>
      <c r="D599" s="6" t="s">
        <v>1966</v>
      </c>
    </row>
    <row r="600">
      <c r="A600" s="139">
        <v>43284.0</v>
      </c>
      <c r="B600" s="140">
        <v>6.72</v>
      </c>
      <c r="C600" s="6" t="s">
        <v>1967</v>
      </c>
      <c r="D600" s="6" t="s">
        <v>1968</v>
      </c>
    </row>
    <row r="601">
      <c r="A601" s="139">
        <v>43283.0</v>
      </c>
      <c r="B601" s="140">
        <v>7.01</v>
      </c>
      <c r="C601" s="6" t="s">
        <v>1969</v>
      </c>
      <c r="D601" s="6" t="s">
        <v>1970</v>
      </c>
    </row>
    <row r="602">
      <c r="A602" s="139">
        <v>43280.0</v>
      </c>
      <c r="B602" s="140">
        <v>7.16</v>
      </c>
      <c r="C602" s="6" t="s">
        <v>1971</v>
      </c>
      <c r="D602" s="6" t="s">
        <v>1972</v>
      </c>
    </row>
    <row r="603">
      <c r="A603" s="139">
        <v>43279.0</v>
      </c>
      <c r="B603" s="140">
        <v>7.13</v>
      </c>
      <c r="C603" s="6" t="s">
        <v>1973</v>
      </c>
      <c r="D603" s="6" t="s">
        <v>1974</v>
      </c>
    </row>
    <row r="604">
      <c r="A604" s="139">
        <v>43278.0</v>
      </c>
      <c r="B604" s="140">
        <v>7.21</v>
      </c>
      <c r="C604" s="6" t="s">
        <v>1975</v>
      </c>
      <c r="D604" s="6" t="s">
        <v>1976</v>
      </c>
    </row>
    <row r="605">
      <c r="A605" s="139">
        <v>43277.0</v>
      </c>
      <c r="B605" s="140">
        <v>7.27</v>
      </c>
      <c r="C605" s="6" t="s">
        <v>1977</v>
      </c>
      <c r="D605" s="6" t="s">
        <v>1978</v>
      </c>
    </row>
    <row r="606">
      <c r="A606" s="139">
        <v>43276.0</v>
      </c>
      <c r="B606" s="140">
        <v>7.11</v>
      </c>
      <c r="C606" s="6" t="s">
        <v>1979</v>
      </c>
      <c r="D606" s="6" t="s">
        <v>1980</v>
      </c>
    </row>
    <row r="607">
      <c r="A607" s="139">
        <v>43273.0</v>
      </c>
      <c r="B607" s="140">
        <v>6.96</v>
      </c>
      <c r="C607" s="6" t="s">
        <v>1981</v>
      </c>
      <c r="D607" s="6" t="s">
        <v>1982</v>
      </c>
    </row>
    <row r="608">
      <c r="A608" s="139">
        <v>43272.0</v>
      </c>
      <c r="B608" s="140">
        <v>6.96</v>
      </c>
      <c r="C608" s="6" t="s">
        <v>1983</v>
      </c>
      <c r="D608" s="6" t="s">
        <v>1984</v>
      </c>
    </row>
    <row r="609">
      <c r="A609" s="139">
        <v>43271.0</v>
      </c>
      <c r="B609" s="140">
        <v>6.99</v>
      </c>
      <c r="C609" s="6" t="s">
        <v>1985</v>
      </c>
      <c r="D609" s="6" t="s">
        <v>1986</v>
      </c>
    </row>
    <row r="610">
      <c r="A610" s="139">
        <v>43270.0</v>
      </c>
      <c r="B610" s="140">
        <v>7.0</v>
      </c>
      <c r="C610" s="6" t="s">
        <v>1987</v>
      </c>
      <c r="D610" s="6" t="s">
        <v>1988</v>
      </c>
    </row>
    <row r="611">
      <c r="A611" s="139">
        <v>43269.0</v>
      </c>
      <c r="B611" s="140">
        <v>7.01</v>
      </c>
      <c r="C611" s="6" t="s">
        <v>1989</v>
      </c>
      <c r="D611" s="6" t="s">
        <v>1990</v>
      </c>
    </row>
    <row r="612">
      <c r="A612" s="139">
        <v>43266.0</v>
      </c>
      <c r="B612" s="140">
        <v>6.98</v>
      </c>
      <c r="C612" s="6" t="s">
        <v>1991</v>
      </c>
      <c r="D612" s="6" t="s">
        <v>1992</v>
      </c>
    </row>
    <row r="613">
      <c r="A613" s="139">
        <v>43265.0</v>
      </c>
      <c r="B613" s="140">
        <v>7.0</v>
      </c>
      <c r="C613" s="6" t="s">
        <v>1993</v>
      </c>
      <c r="D613" s="6" t="s">
        <v>1994</v>
      </c>
    </row>
    <row r="614">
      <c r="A614" s="139">
        <v>43264.0</v>
      </c>
      <c r="B614" s="140">
        <v>6.99</v>
      </c>
      <c r="C614" s="6" t="s">
        <v>1995</v>
      </c>
      <c r="D614" s="6" t="s">
        <v>1996</v>
      </c>
    </row>
    <row r="615">
      <c r="A615" s="139">
        <v>43260.0</v>
      </c>
      <c r="B615" s="140">
        <v>6.76</v>
      </c>
      <c r="C615" s="6" t="s">
        <v>1997</v>
      </c>
      <c r="D615" s="6" t="s">
        <v>1998</v>
      </c>
    </row>
    <row r="616">
      <c r="A616" s="139">
        <v>43259.0</v>
      </c>
      <c r="B616" s="140">
        <v>7.0</v>
      </c>
      <c r="C616" s="6" t="s">
        <v>1999</v>
      </c>
      <c r="D616" s="6" t="s">
        <v>2000</v>
      </c>
    </row>
    <row r="617">
      <c r="A617" s="139">
        <v>43258.0</v>
      </c>
      <c r="B617" s="140">
        <v>7.0</v>
      </c>
      <c r="C617" s="6" t="s">
        <v>2001</v>
      </c>
      <c r="D617" s="6" t="s">
        <v>2002</v>
      </c>
    </row>
    <row r="618">
      <c r="A618" s="139">
        <v>43257.0</v>
      </c>
      <c r="B618" s="140">
        <v>7.0</v>
      </c>
      <c r="C618" s="6" t="s">
        <v>2003</v>
      </c>
      <c r="D618" s="6" t="s">
        <v>2004</v>
      </c>
    </row>
    <row r="619">
      <c r="A619" s="139">
        <v>43256.0</v>
      </c>
      <c r="B619" s="140">
        <v>6.75</v>
      </c>
      <c r="C619" s="6" t="s">
        <v>2005</v>
      </c>
      <c r="D619" s="6" t="s">
        <v>2006</v>
      </c>
    </row>
    <row r="620">
      <c r="A620" s="139">
        <v>43255.0</v>
      </c>
      <c r="B620" s="140">
        <v>6.71</v>
      </c>
      <c r="C620" s="6" t="s">
        <v>2007</v>
      </c>
      <c r="D620" s="6" t="s">
        <v>2008</v>
      </c>
    </row>
    <row r="621">
      <c r="A621" s="139">
        <v>43252.0</v>
      </c>
      <c r="B621" s="140">
        <v>6.96</v>
      </c>
      <c r="C621" s="6" t="s">
        <v>2009</v>
      </c>
      <c r="D621" s="6" t="s">
        <v>2010</v>
      </c>
    </row>
    <row r="622">
      <c r="A622" s="139">
        <v>43251.0</v>
      </c>
      <c r="B622" s="140">
        <v>7.1</v>
      </c>
      <c r="C622" s="6" t="s">
        <v>2011</v>
      </c>
      <c r="D622" s="6" t="s">
        <v>2012</v>
      </c>
    </row>
    <row r="623">
      <c r="A623" s="139">
        <v>43250.0</v>
      </c>
      <c r="B623" s="140">
        <v>7.12</v>
      </c>
      <c r="C623" s="6" t="s">
        <v>2013</v>
      </c>
      <c r="D623" s="6" t="s">
        <v>2014</v>
      </c>
    </row>
    <row r="624">
      <c r="A624" s="139">
        <v>43249.0</v>
      </c>
      <c r="B624" s="140">
        <v>7.08</v>
      </c>
      <c r="C624" s="6" t="s">
        <v>969</v>
      </c>
      <c r="D624" s="6" t="s">
        <v>2015</v>
      </c>
    </row>
    <row r="625">
      <c r="A625" s="139">
        <v>43248.0</v>
      </c>
      <c r="B625" s="140">
        <v>7.07</v>
      </c>
      <c r="C625" s="6" t="s">
        <v>2016</v>
      </c>
      <c r="D625" s="6" t="s">
        <v>2017</v>
      </c>
    </row>
    <row r="626">
      <c r="A626" s="139">
        <v>43245.0</v>
      </c>
      <c r="B626" s="140">
        <v>6.98</v>
      </c>
      <c r="C626" s="6" t="s">
        <v>2018</v>
      </c>
      <c r="D626" s="6" t="s">
        <v>2019</v>
      </c>
    </row>
    <row r="627">
      <c r="A627" s="139">
        <v>43244.0</v>
      </c>
      <c r="B627" s="140">
        <v>6.84</v>
      </c>
      <c r="C627" s="6" t="s">
        <v>2020</v>
      </c>
      <c r="D627" s="6" t="s">
        <v>2021</v>
      </c>
    </row>
    <row r="628">
      <c r="A628" s="139">
        <v>43243.0</v>
      </c>
      <c r="B628" s="140">
        <v>6.98</v>
      </c>
      <c r="C628" s="6" t="s">
        <v>2022</v>
      </c>
      <c r="D628" s="6" t="s">
        <v>2023</v>
      </c>
    </row>
    <row r="629">
      <c r="A629" s="139">
        <v>43242.0</v>
      </c>
      <c r="B629" s="140">
        <v>7.05</v>
      </c>
      <c r="C629" s="6" t="s">
        <v>2024</v>
      </c>
      <c r="D629" s="6" t="s">
        <v>2025</v>
      </c>
    </row>
    <row r="630">
      <c r="A630" s="139">
        <v>43241.0</v>
      </c>
      <c r="B630" s="140">
        <v>7.05</v>
      </c>
      <c r="C630" s="6" t="s">
        <v>2026</v>
      </c>
      <c r="D630" s="6" t="s">
        <v>2027</v>
      </c>
    </row>
    <row r="631">
      <c r="A631" s="139">
        <v>43238.0</v>
      </c>
      <c r="B631" s="140">
        <v>7.15</v>
      </c>
      <c r="C631" s="6" t="s">
        <v>2028</v>
      </c>
      <c r="D631" s="6" t="s">
        <v>2029</v>
      </c>
    </row>
    <row r="632">
      <c r="A632" s="139">
        <v>43237.0</v>
      </c>
      <c r="B632" s="140">
        <v>7.1</v>
      </c>
      <c r="C632" s="6" t="s">
        <v>2030</v>
      </c>
      <c r="D632" s="6" t="s">
        <v>2031</v>
      </c>
    </row>
    <row r="633">
      <c r="A633" s="139">
        <v>43236.0</v>
      </c>
      <c r="B633" s="140">
        <v>7.04</v>
      </c>
      <c r="C633" s="6" t="s">
        <v>2032</v>
      </c>
      <c r="D633" s="6" t="s">
        <v>2033</v>
      </c>
    </row>
    <row r="634">
      <c r="A634" s="139">
        <v>43235.0</v>
      </c>
      <c r="B634" s="140">
        <v>6.98</v>
      </c>
      <c r="C634" s="6" t="s">
        <v>2034</v>
      </c>
      <c r="D634" s="6" t="s">
        <v>2035</v>
      </c>
    </row>
    <row r="635">
      <c r="A635" s="139">
        <v>43234.0</v>
      </c>
      <c r="B635" s="140">
        <v>6.87</v>
      </c>
      <c r="C635" s="6" t="s">
        <v>2036</v>
      </c>
      <c r="D635" s="6" t="s">
        <v>2037</v>
      </c>
    </row>
    <row r="636">
      <c r="A636" s="139">
        <v>43231.0</v>
      </c>
      <c r="B636" s="140">
        <v>6.77</v>
      </c>
      <c r="C636" s="6" t="s">
        <v>2038</v>
      </c>
      <c r="D636" s="6" t="s">
        <v>2039</v>
      </c>
    </row>
    <row r="637">
      <c r="A637" s="139">
        <v>43230.0</v>
      </c>
      <c r="B637" s="140">
        <v>6.79</v>
      </c>
      <c r="C637" s="6" t="s">
        <v>2040</v>
      </c>
      <c r="D637" s="6" t="s">
        <v>2041</v>
      </c>
    </row>
    <row r="638">
      <c r="A638" s="139">
        <v>43228.0</v>
      </c>
      <c r="B638" s="140">
        <v>6.47</v>
      </c>
      <c r="C638" s="6" t="s">
        <v>2042</v>
      </c>
      <c r="D638" s="6" t="s">
        <v>2043</v>
      </c>
    </row>
    <row r="639">
      <c r="A639" s="139">
        <v>43227.0</v>
      </c>
      <c r="B639" s="140">
        <v>6.7</v>
      </c>
      <c r="C639" s="6" t="s">
        <v>2044</v>
      </c>
      <c r="D639" s="6" t="s">
        <v>2045</v>
      </c>
    </row>
    <row r="640">
      <c r="A640" s="139">
        <v>43224.0</v>
      </c>
      <c r="B640" s="140">
        <v>6.84</v>
      </c>
      <c r="C640" s="6" t="s">
        <v>2046</v>
      </c>
      <c r="D640" s="6" t="s">
        <v>2047</v>
      </c>
    </row>
    <row r="641">
      <c r="A641" s="139">
        <v>43223.0</v>
      </c>
      <c r="B641" s="140">
        <v>7.0</v>
      </c>
      <c r="C641" s="6" t="s">
        <v>2048</v>
      </c>
      <c r="D641" s="6" t="s">
        <v>2049</v>
      </c>
    </row>
    <row r="642">
      <c r="A642" s="139">
        <v>43218.0</v>
      </c>
      <c r="B642" s="140">
        <v>7.07</v>
      </c>
      <c r="C642" s="6" t="s">
        <v>2050</v>
      </c>
      <c r="D642" s="6" t="s">
        <v>2051</v>
      </c>
    </row>
    <row r="643">
      <c r="A643" s="139">
        <v>43217.0</v>
      </c>
      <c r="B643" s="140">
        <v>7.0</v>
      </c>
      <c r="C643" s="6" t="s">
        <v>938</v>
      </c>
      <c r="D643" s="6" t="s">
        <v>2052</v>
      </c>
    </row>
    <row r="644">
      <c r="A644" s="139">
        <v>43216.0</v>
      </c>
      <c r="B644" s="140">
        <v>7.05</v>
      </c>
      <c r="C644" s="6" t="s">
        <v>2053</v>
      </c>
      <c r="D644" s="6" t="s">
        <v>2054</v>
      </c>
    </row>
    <row r="645">
      <c r="A645" s="139">
        <v>43215.0</v>
      </c>
      <c r="B645" s="140">
        <v>6.91</v>
      </c>
      <c r="C645" s="6" t="s">
        <v>2055</v>
      </c>
      <c r="D645" s="6" t="s">
        <v>2056</v>
      </c>
    </row>
    <row r="646">
      <c r="A646" s="139">
        <v>43214.0</v>
      </c>
      <c r="B646" s="140">
        <v>6.8</v>
      </c>
      <c r="C646" s="6" t="s">
        <v>2057</v>
      </c>
      <c r="D646" s="6" t="s">
        <v>2058</v>
      </c>
    </row>
    <row r="647">
      <c r="A647" s="139">
        <v>43213.0</v>
      </c>
      <c r="B647" s="140">
        <v>6.8</v>
      </c>
      <c r="C647" s="6" t="s">
        <v>2059</v>
      </c>
      <c r="D647" s="6" t="s">
        <v>2060</v>
      </c>
    </row>
    <row r="648">
      <c r="A648" s="139">
        <v>43210.0</v>
      </c>
      <c r="B648" s="140">
        <v>7.03</v>
      </c>
      <c r="C648" s="6" t="s">
        <v>2050</v>
      </c>
      <c r="D648" s="6" t="s">
        <v>2061</v>
      </c>
    </row>
    <row r="649">
      <c r="A649" s="139">
        <v>43209.0</v>
      </c>
      <c r="B649" s="140">
        <v>7.02</v>
      </c>
      <c r="C649" s="6" t="s">
        <v>2062</v>
      </c>
      <c r="D649" s="6" t="s">
        <v>2063</v>
      </c>
    </row>
    <row r="650">
      <c r="A650" s="139">
        <v>43208.0</v>
      </c>
      <c r="B650" s="140">
        <v>7.1</v>
      </c>
      <c r="C650" s="6" t="s">
        <v>2064</v>
      </c>
      <c r="D650" s="6" t="s">
        <v>2065</v>
      </c>
    </row>
    <row r="651">
      <c r="A651" s="139">
        <v>43207.0</v>
      </c>
      <c r="B651" s="140">
        <v>7.01</v>
      </c>
      <c r="C651" s="6" t="s">
        <v>2066</v>
      </c>
      <c r="D651" s="6" t="s">
        <v>2067</v>
      </c>
    </row>
    <row r="652">
      <c r="A652" s="139">
        <v>43206.0</v>
      </c>
      <c r="B652" s="140">
        <v>7.01</v>
      </c>
      <c r="C652" s="6" t="s">
        <v>2068</v>
      </c>
      <c r="D652" s="6" t="s">
        <v>2069</v>
      </c>
    </row>
    <row r="653">
      <c r="A653" s="139">
        <v>43203.0</v>
      </c>
      <c r="B653" s="140">
        <v>6.99</v>
      </c>
      <c r="C653" s="6" t="s">
        <v>2070</v>
      </c>
      <c r="D653" s="6" t="s">
        <v>2071</v>
      </c>
    </row>
    <row r="654">
      <c r="A654" s="139">
        <v>43202.0</v>
      </c>
      <c r="B654" s="140">
        <v>6.99</v>
      </c>
      <c r="C654" s="6" t="s">
        <v>2072</v>
      </c>
      <c r="D654" s="6" t="s">
        <v>2073</v>
      </c>
    </row>
    <row r="655">
      <c r="A655" s="139">
        <v>43201.0</v>
      </c>
      <c r="B655" s="140">
        <v>7.0</v>
      </c>
      <c r="C655" s="6" t="s">
        <v>2074</v>
      </c>
      <c r="D655" s="6" t="s">
        <v>2075</v>
      </c>
    </row>
    <row r="656">
      <c r="A656" s="139">
        <v>43200.0</v>
      </c>
      <c r="B656" s="140">
        <v>7.24</v>
      </c>
      <c r="C656" s="6" t="s">
        <v>2076</v>
      </c>
      <c r="D656" s="6" t="s">
        <v>2077</v>
      </c>
    </row>
    <row r="657">
      <c r="A657" s="139">
        <v>43199.0</v>
      </c>
      <c r="B657" s="140">
        <v>7.07</v>
      </c>
      <c r="C657" s="6" t="s">
        <v>1950</v>
      </c>
      <c r="D657" s="6" t="s">
        <v>2078</v>
      </c>
    </row>
    <row r="658">
      <c r="A658" s="139">
        <v>43196.0</v>
      </c>
      <c r="B658" s="140">
        <v>7.06</v>
      </c>
      <c r="C658" s="6" t="s">
        <v>2079</v>
      </c>
      <c r="D658" s="6" t="s">
        <v>2080</v>
      </c>
    </row>
    <row r="659">
      <c r="A659" s="139">
        <v>43195.0</v>
      </c>
      <c r="B659" s="140">
        <v>7.01</v>
      </c>
      <c r="C659" s="6" t="s">
        <v>2081</v>
      </c>
      <c r="D659" s="6" t="s">
        <v>2082</v>
      </c>
    </row>
    <row r="660">
      <c r="A660" s="139">
        <v>43194.0</v>
      </c>
      <c r="B660" s="140">
        <v>6.94</v>
      </c>
      <c r="C660" s="6" t="s">
        <v>2083</v>
      </c>
      <c r="D660" s="6" t="s">
        <v>2084</v>
      </c>
    </row>
    <row r="661">
      <c r="A661" s="139">
        <v>43193.0</v>
      </c>
      <c r="B661" s="140">
        <v>6.98</v>
      </c>
      <c r="C661" s="6" t="s">
        <v>2085</v>
      </c>
      <c r="D661" s="6" t="s">
        <v>2086</v>
      </c>
    </row>
    <row r="662">
      <c r="A662" s="139">
        <v>43192.0</v>
      </c>
      <c r="B662" s="140">
        <v>7.07</v>
      </c>
      <c r="C662" s="6" t="s">
        <v>2087</v>
      </c>
      <c r="D662" s="6" t="s">
        <v>2088</v>
      </c>
    </row>
    <row r="663">
      <c r="A663" s="139">
        <v>43189.0</v>
      </c>
      <c r="B663" s="140">
        <v>7.19</v>
      </c>
      <c r="C663" s="6" t="s">
        <v>1120</v>
      </c>
      <c r="D663" s="6" t="s">
        <v>2089</v>
      </c>
    </row>
    <row r="664">
      <c r="A664" s="139">
        <v>43188.0</v>
      </c>
      <c r="B664" s="140">
        <v>7.0</v>
      </c>
      <c r="C664" s="6" t="s">
        <v>1722</v>
      </c>
      <c r="D664" s="6" t="s">
        <v>2090</v>
      </c>
    </row>
    <row r="665">
      <c r="A665" s="139">
        <v>43187.0</v>
      </c>
      <c r="B665" s="140">
        <v>6.88</v>
      </c>
      <c r="C665" s="6" t="s">
        <v>2091</v>
      </c>
      <c r="D665" s="6" t="s">
        <v>2092</v>
      </c>
    </row>
    <row r="666">
      <c r="A666" s="139">
        <v>43186.0</v>
      </c>
      <c r="B666" s="140">
        <v>7.08</v>
      </c>
      <c r="C666" s="6" t="s">
        <v>2093</v>
      </c>
      <c r="D666" s="6" t="s">
        <v>2094</v>
      </c>
    </row>
    <row r="667">
      <c r="A667" s="139">
        <v>43185.0</v>
      </c>
      <c r="B667" s="140">
        <v>7.15</v>
      </c>
      <c r="C667" s="6" t="s">
        <v>827</v>
      </c>
      <c r="D667" s="6" t="s">
        <v>2095</v>
      </c>
    </row>
    <row r="668">
      <c r="A668" s="139">
        <v>43182.0</v>
      </c>
      <c r="B668" s="140">
        <v>6.9</v>
      </c>
      <c r="C668" s="6" t="s">
        <v>1290</v>
      </c>
      <c r="D668" s="6" t="s">
        <v>2096</v>
      </c>
    </row>
    <row r="669">
      <c r="A669" s="139">
        <v>43181.0</v>
      </c>
      <c r="B669" s="140">
        <v>7.12</v>
      </c>
      <c r="C669" s="6" t="s">
        <v>2097</v>
      </c>
      <c r="D669" s="6" t="s">
        <v>2098</v>
      </c>
    </row>
    <row r="670">
      <c r="A670" s="139">
        <v>43180.0</v>
      </c>
      <c r="B670" s="140">
        <v>7.04</v>
      </c>
      <c r="C670" s="6" t="s">
        <v>2099</v>
      </c>
      <c r="D670" s="6" t="s">
        <v>2100</v>
      </c>
    </row>
    <row r="671">
      <c r="A671" s="139">
        <v>43179.0</v>
      </c>
      <c r="B671" s="140">
        <v>7.16</v>
      </c>
      <c r="C671" s="6" t="s">
        <v>2101</v>
      </c>
      <c r="D671" s="6" t="s">
        <v>2102</v>
      </c>
    </row>
    <row r="672">
      <c r="A672" s="139">
        <v>43178.0</v>
      </c>
      <c r="B672" s="140">
        <v>7.14</v>
      </c>
      <c r="C672" s="6" t="s">
        <v>872</v>
      </c>
      <c r="D672" s="6" t="s">
        <v>2103</v>
      </c>
    </row>
    <row r="673">
      <c r="A673" s="139">
        <v>43175.0</v>
      </c>
      <c r="B673" s="140">
        <v>7.15</v>
      </c>
      <c r="C673" s="6" t="s">
        <v>2104</v>
      </c>
      <c r="D673" s="6" t="s">
        <v>2105</v>
      </c>
    </row>
    <row r="674">
      <c r="A674" s="139">
        <v>43174.0</v>
      </c>
      <c r="B674" s="140">
        <v>7.28</v>
      </c>
      <c r="C674" s="6" t="s">
        <v>1434</v>
      </c>
      <c r="D674" s="6" t="s">
        <v>2106</v>
      </c>
    </row>
    <row r="675">
      <c r="A675" s="139">
        <v>43173.0</v>
      </c>
      <c r="B675" s="140">
        <v>7.31</v>
      </c>
      <c r="C675" s="6" t="s">
        <v>2107</v>
      </c>
      <c r="D675" s="6" t="s">
        <v>2108</v>
      </c>
    </row>
    <row r="676">
      <c r="A676" s="139">
        <v>43172.0</v>
      </c>
      <c r="B676" s="140">
        <v>7.31</v>
      </c>
      <c r="C676" s="6" t="s">
        <v>2109</v>
      </c>
      <c r="D676" s="6" t="s">
        <v>2110</v>
      </c>
    </row>
    <row r="677">
      <c r="A677" s="139">
        <v>43171.0</v>
      </c>
      <c r="B677" s="140">
        <v>7.31</v>
      </c>
      <c r="C677" s="6" t="s">
        <v>962</v>
      </c>
      <c r="D677" s="6" t="s">
        <v>2111</v>
      </c>
    </row>
    <row r="678">
      <c r="A678" s="139">
        <v>43166.0</v>
      </c>
      <c r="B678" s="140">
        <v>7.18</v>
      </c>
      <c r="C678" s="6" t="s">
        <v>2112</v>
      </c>
      <c r="D678" s="6" t="s">
        <v>2113</v>
      </c>
    </row>
    <row r="679">
      <c r="A679" s="139">
        <v>43165.0</v>
      </c>
      <c r="B679" s="140">
        <v>7.11</v>
      </c>
      <c r="C679" s="6" t="s">
        <v>2114</v>
      </c>
      <c r="D679" s="6" t="s">
        <v>2115</v>
      </c>
    </row>
    <row r="680">
      <c r="A680" s="139">
        <v>43164.0</v>
      </c>
      <c r="B680" s="140">
        <v>7.25</v>
      </c>
      <c r="C680" s="6" t="s">
        <v>2116</v>
      </c>
      <c r="D680" s="6" t="s">
        <v>2117</v>
      </c>
    </row>
    <row r="681">
      <c r="A681" s="139">
        <v>43161.0</v>
      </c>
      <c r="B681" s="140">
        <v>7.16</v>
      </c>
      <c r="C681" s="6" t="s">
        <v>2118</v>
      </c>
      <c r="D681" s="6" t="s">
        <v>2119</v>
      </c>
    </row>
    <row r="682">
      <c r="A682" s="139">
        <v>43160.0</v>
      </c>
      <c r="B682" s="140">
        <v>7.38</v>
      </c>
      <c r="C682" s="6" t="s">
        <v>2120</v>
      </c>
      <c r="D682" s="6" t="s">
        <v>2121</v>
      </c>
    </row>
    <row r="683">
      <c r="A683" s="139">
        <v>43159.0</v>
      </c>
      <c r="B683" s="140">
        <v>7.5</v>
      </c>
      <c r="C683" s="6" t="s">
        <v>2122</v>
      </c>
      <c r="D683" s="6" t="s">
        <v>2123</v>
      </c>
    </row>
    <row r="684">
      <c r="A684" s="139">
        <v>43158.0</v>
      </c>
      <c r="B684" s="140">
        <v>7.45</v>
      </c>
      <c r="C684" s="6" t="s">
        <v>2124</v>
      </c>
      <c r="D684" s="6" t="s">
        <v>2125</v>
      </c>
    </row>
    <row r="685">
      <c r="A685" s="139">
        <v>43157.0</v>
      </c>
      <c r="B685" s="140">
        <v>7.3</v>
      </c>
      <c r="C685" s="6" t="s">
        <v>2003</v>
      </c>
      <c r="D685" s="6" t="s">
        <v>2126</v>
      </c>
    </row>
    <row r="686">
      <c r="A686" s="139">
        <v>43153.0</v>
      </c>
      <c r="B686" s="140">
        <v>7.23</v>
      </c>
      <c r="C686" s="6" t="s">
        <v>2127</v>
      </c>
      <c r="D686" s="6" t="s">
        <v>2128</v>
      </c>
    </row>
    <row r="687">
      <c r="A687" s="139">
        <v>43152.0</v>
      </c>
      <c r="B687" s="140">
        <v>7.29</v>
      </c>
      <c r="C687" s="6" t="s">
        <v>2129</v>
      </c>
      <c r="D687" s="6" t="s">
        <v>2130</v>
      </c>
    </row>
    <row r="688">
      <c r="A688" s="139">
        <v>43151.0</v>
      </c>
      <c r="B688" s="140">
        <v>7.28</v>
      </c>
      <c r="C688" s="6" t="s">
        <v>2131</v>
      </c>
      <c r="D688" s="6" t="s">
        <v>2132</v>
      </c>
    </row>
    <row r="689">
      <c r="A689" s="139">
        <v>43150.0</v>
      </c>
      <c r="B689" s="140">
        <v>7.28</v>
      </c>
      <c r="C689" s="6" t="s">
        <v>2133</v>
      </c>
      <c r="D689" s="6" t="s">
        <v>2134</v>
      </c>
    </row>
    <row r="690">
      <c r="A690" s="139">
        <v>43147.0</v>
      </c>
      <c r="B690" s="140">
        <v>7.21</v>
      </c>
      <c r="C690" s="6" t="s">
        <v>2135</v>
      </c>
      <c r="D690" s="6" t="s">
        <v>2136</v>
      </c>
    </row>
    <row r="691">
      <c r="A691" s="139">
        <v>43146.0</v>
      </c>
      <c r="B691" s="140">
        <v>7.08</v>
      </c>
      <c r="C691" s="6" t="s">
        <v>2137</v>
      </c>
      <c r="D691" s="6" t="s">
        <v>2138</v>
      </c>
    </row>
    <row r="692">
      <c r="A692" s="139">
        <v>43145.0</v>
      </c>
      <c r="B692" s="140">
        <v>6.96</v>
      </c>
      <c r="C692" s="6" t="s">
        <v>1805</v>
      </c>
      <c r="D692" s="6" t="s">
        <v>2139</v>
      </c>
    </row>
    <row r="693">
      <c r="A693" s="139">
        <v>43144.0</v>
      </c>
      <c r="B693" s="140">
        <v>6.83</v>
      </c>
      <c r="C693" s="6" t="s">
        <v>2140</v>
      </c>
      <c r="D693" s="6" t="s">
        <v>2141</v>
      </c>
    </row>
    <row r="694">
      <c r="A694" s="139">
        <v>43143.0</v>
      </c>
      <c r="B694" s="140">
        <v>6.78</v>
      </c>
      <c r="C694" s="6" t="s">
        <v>2142</v>
      </c>
      <c r="D694" s="6" t="s">
        <v>2143</v>
      </c>
    </row>
    <row r="695">
      <c r="A695" s="139">
        <v>43140.0</v>
      </c>
      <c r="B695" s="140">
        <v>6.99</v>
      </c>
      <c r="C695" s="6" t="s">
        <v>2144</v>
      </c>
      <c r="D695" s="6" t="s">
        <v>2145</v>
      </c>
    </row>
    <row r="696">
      <c r="A696" s="139">
        <v>43139.0</v>
      </c>
      <c r="B696" s="140">
        <v>7.06</v>
      </c>
      <c r="C696" s="6" t="s">
        <v>2146</v>
      </c>
      <c r="D696" s="6" t="s">
        <v>2147</v>
      </c>
    </row>
    <row r="697">
      <c r="A697" s="139">
        <v>43138.0</v>
      </c>
      <c r="B697" s="140">
        <v>7.07</v>
      </c>
      <c r="C697" s="6" t="s">
        <v>2148</v>
      </c>
      <c r="D697" s="6" t="s">
        <v>2149</v>
      </c>
    </row>
    <row r="698">
      <c r="A698" s="139">
        <v>43137.0</v>
      </c>
      <c r="B698" s="140">
        <v>7.23</v>
      </c>
      <c r="C698" s="6" t="s">
        <v>1272</v>
      </c>
      <c r="D698" s="6" t="s">
        <v>2150</v>
      </c>
    </row>
    <row r="699">
      <c r="A699" s="139">
        <v>43136.0</v>
      </c>
      <c r="B699" s="140">
        <v>7.19</v>
      </c>
      <c r="C699" s="6" t="s">
        <v>2151</v>
      </c>
      <c r="D699" s="6" t="s">
        <v>2152</v>
      </c>
    </row>
    <row r="700">
      <c r="A700" s="139">
        <v>43133.0</v>
      </c>
      <c r="B700" s="140">
        <v>7.09</v>
      </c>
      <c r="C700" s="6" t="s">
        <v>2153</v>
      </c>
      <c r="D700" s="6" t="s">
        <v>2154</v>
      </c>
    </row>
    <row r="701">
      <c r="A701" s="139">
        <v>43132.0</v>
      </c>
      <c r="B701" s="140">
        <v>7.26</v>
      </c>
      <c r="C701" s="6" t="s">
        <v>2155</v>
      </c>
      <c r="D701" s="6" t="s">
        <v>2156</v>
      </c>
    </row>
    <row r="702">
      <c r="A702" s="139">
        <v>43131.0</v>
      </c>
      <c r="B702" s="140">
        <v>7.12</v>
      </c>
      <c r="C702" s="6" t="s">
        <v>2157</v>
      </c>
      <c r="D702" s="6" t="s">
        <v>2158</v>
      </c>
    </row>
    <row r="703">
      <c r="A703" s="139">
        <v>43130.0</v>
      </c>
      <c r="B703" s="140">
        <v>7.37</v>
      </c>
      <c r="C703" s="6" t="s">
        <v>2159</v>
      </c>
      <c r="D703" s="6" t="s">
        <v>2160</v>
      </c>
    </row>
    <row r="704">
      <c r="A704" s="139">
        <v>43129.0</v>
      </c>
      <c r="B704" s="140">
        <v>7.35</v>
      </c>
      <c r="C704" s="6" t="s">
        <v>2161</v>
      </c>
      <c r="D704" s="6" t="s">
        <v>2162</v>
      </c>
    </row>
    <row r="705">
      <c r="A705" s="139">
        <v>43126.0</v>
      </c>
      <c r="B705" s="140">
        <v>7.25</v>
      </c>
      <c r="C705" s="6" t="s">
        <v>2163</v>
      </c>
      <c r="D705" s="6" t="s">
        <v>2164</v>
      </c>
    </row>
    <row r="706">
      <c r="A706" s="139">
        <v>43125.0</v>
      </c>
      <c r="B706" s="140">
        <v>7.21</v>
      </c>
      <c r="C706" s="6" t="s">
        <v>2165</v>
      </c>
      <c r="D706" s="6" t="s">
        <v>2166</v>
      </c>
    </row>
    <row r="707">
      <c r="A707" s="139">
        <v>43124.0</v>
      </c>
      <c r="B707" s="140">
        <v>6.93</v>
      </c>
      <c r="C707" s="6" t="s">
        <v>2167</v>
      </c>
      <c r="D707" s="6" t="s">
        <v>2168</v>
      </c>
    </row>
    <row r="708">
      <c r="A708" s="139">
        <v>43123.0</v>
      </c>
      <c r="B708" s="140">
        <v>6.95</v>
      </c>
      <c r="C708" s="6" t="s">
        <v>2169</v>
      </c>
      <c r="D708" s="6" t="s">
        <v>2170</v>
      </c>
    </row>
    <row r="709">
      <c r="A709" s="139">
        <v>43122.0</v>
      </c>
      <c r="B709" s="140">
        <v>7.01</v>
      </c>
      <c r="C709" s="6" t="s">
        <v>2171</v>
      </c>
      <c r="D709" s="6" t="s">
        <v>2172</v>
      </c>
    </row>
    <row r="710">
      <c r="A710" s="139">
        <v>43119.0</v>
      </c>
      <c r="B710" s="140">
        <v>7.01</v>
      </c>
      <c r="C710" s="6" t="s">
        <v>2173</v>
      </c>
      <c r="D710" s="6" t="s">
        <v>2174</v>
      </c>
    </row>
    <row r="711">
      <c r="A711" s="139">
        <v>43118.0</v>
      </c>
      <c r="B711" s="140">
        <v>7.07</v>
      </c>
      <c r="C711" s="6" t="s">
        <v>2175</v>
      </c>
      <c r="D711" s="6" t="s">
        <v>2176</v>
      </c>
    </row>
    <row r="712">
      <c r="A712" s="139">
        <v>43117.0</v>
      </c>
      <c r="B712" s="140">
        <v>6.98</v>
      </c>
      <c r="C712" s="6" t="s">
        <v>2177</v>
      </c>
      <c r="D712" s="6" t="s">
        <v>2178</v>
      </c>
    </row>
    <row r="713">
      <c r="A713" s="139">
        <v>43116.0</v>
      </c>
      <c r="B713" s="140">
        <v>7.02</v>
      </c>
      <c r="C713" s="6" t="s">
        <v>2179</v>
      </c>
      <c r="D713" s="6" t="s">
        <v>2180</v>
      </c>
    </row>
    <row r="714">
      <c r="A714" s="139">
        <v>43115.0</v>
      </c>
      <c r="B714" s="140">
        <v>7.0</v>
      </c>
      <c r="C714" s="6" t="s">
        <v>2181</v>
      </c>
      <c r="D714" s="6" t="s">
        <v>2182</v>
      </c>
    </row>
    <row r="715">
      <c r="A715" s="139">
        <v>43112.0</v>
      </c>
      <c r="B715" s="140">
        <v>7.0</v>
      </c>
      <c r="C715" s="6" t="s">
        <v>2183</v>
      </c>
      <c r="D715" s="6" t="s">
        <v>2184</v>
      </c>
    </row>
    <row r="716">
      <c r="A716" s="139">
        <v>43111.0</v>
      </c>
      <c r="B716" s="140">
        <v>7.04</v>
      </c>
      <c r="C716" s="6" t="s">
        <v>2185</v>
      </c>
      <c r="D716" s="6" t="s">
        <v>2186</v>
      </c>
    </row>
    <row r="717">
      <c r="A717" s="139">
        <v>43110.0</v>
      </c>
      <c r="B717" s="140">
        <v>7.16</v>
      </c>
      <c r="C717" s="6" t="s">
        <v>2187</v>
      </c>
      <c r="D717" s="6" t="s">
        <v>2188</v>
      </c>
    </row>
    <row r="718">
      <c r="A718" s="139">
        <v>43109.0</v>
      </c>
      <c r="B718" s="140">
        <v>6.88</v>
      </c>
      <c r="C718" s="6" t="s">
        <v>1620</v>
      </c>
      <c r="D718" s="6" t="s">
        <v>2189</v>
      </c>
    </row>
    <row r="719">
      <c r="A719" s="139">
        <v>43097.0</v>
      </c>
      <c r="B719" s="140">
        <v>7.19</v>
      </c>
      <c r="C719" s="6" t="s">
        <v>2190</v>
      </c>
      <c r="D719" s="6" t="s">
        <v>2191</v>
      </c>
    </row>
    <row r="720">
      <c r="A720" s="139">
        <v>43096.0</v>
      </c>
      <c r="B720" s="140">
        <v>7.41</v>
      </c>
      <c r="C720" s="6" t="s">
        <v>920</v>
      </c>
      <c r="D720" s="6" t="s">
        <v>2192</v>
      </c>
    </row>
    <row r="721">
      <c r="A721" s="139">
        <v>43095.0</v>
      </c>
      <c r="B721" s="140">
        <v>7.58</v>
      </c>
      <c r="C721" s="6" t="s">
        <v>2193</v>
      </c>
      <c r="D721" s="6" t="s">
        <v>2194</v>
      </c>
    </row>
    <row r="722">
      <c r="A722" s="139">
        <v>43094.0</v>
      </c>
      <c r="B722" s="140">
        <v>7.84</v>
      </c>
      <c r="C722" s="6" t="s">
        <v>2195</v>
      </c>
      <c r="D722" s="6" t="s">
        <v>2196</v>
      </c>
    </row>
    <row r="723">
      <c r="A723" s="139">
        <v>43091.0</v>
      </c>
      <c r="B723" s="140">
        <v>7.54</v>
      </c>
      <c r="C723" s="6" t="s">
        <v>2197</v>
      </c>
      <c r="D723" s="6" t="s">
        <v>2198</v>
      </c>
    </row>
    <row r="724">
      <c r="A724" s="139">
        <v>43090.0</v>
      </c>
      <c r="B724" s="140">
        <v>7.5</v>
      </c>
      <c r="C724" s="6" t="s">
        <v>2199</v>
      </c>
      <c r="D724" s="6" t="s">
        <v>2200</v>
      </c>
    </row>
    <row r="725">
      <c r="A725" s="139">
        <v>43089.0</v>
      </c>
      <c r="B725" s="140">
        <v>7.5</v>
      </c>
      <c r="C725" s="6" t="s">
        <v>2201</v>
      </c>
      <c r="D725" s="6" t="s">
        <v>2202</v>
      </c>
    </row>
    <row r="726">
      <c r="A726" s="139">
        <v>43088.0</v>
      </c>
      <c r="B726" s="140">
        <v>7.48</v>
      </c>
      <c r="C726" s="6" t="s">
        <v>2203</v>
      </c>
      <c r="D726" s="6" t="s">
        <v>2204</v>
      </c>
    </row>
    <row r="727">
      <c r="A727" s="139">
        <v>43087.0</v>
      </c>
      <c r="B727" s="140">
        <v>7.54</v>
      </c>
      <c r="C727" s="6" t="s">
        <v>1742</v>
      </c>
      <c r="D727" s="6" t="s">
        <v>2205</v>
      </c>
    </row>
    <row r="728">
      <c r="A728" s="139">
        <v>43084.0</v>
      </c>
      <c r="B728" s="140">
        <v>7.9</v>
      </c>
      <c r="C728" s="6" t="s">
        <v>2206</v>
      </c>
      <c r="D728" s="6" t="s">
        <v>2207</v>
      </c>
    </row>
    <row r="729">
      <c r="A729" s="139">
        <v>43083.0</v>
      </c>
      <c r="B729" s="140">
        <v>7.85</v>
      </c>
      <c r="C729" s="6" t="s">
        <v>2208</v>
      </c>
      <c r="D729" s="6" t="s">
        <v>2209</v>
      </c>
    </row>
    <row r="730">
      <c r="A730" s="139">
        <v>43082.0</v>
      </c>
      <c r="B730" s="140">
        <v>7.97</v>
      </c>
      <c r="C730" s="6" t="s">
        <v>2210</v>
      </c>
      <c r="D730" s="6" t="s">
        <v>2211</v>
      </c>
    </row>
    <row r="731">
      <c r="A731" s="139">
        <v>43081.0</v>
      </c>
      <c r="B731" s="140">
        <v>7.99</v>
      </c>
      <c r="C731" s="6" t="s">
        <v>2212</v>
      </c>
      <c r="D731" s="6" t="s">
        <v>2213</v>
      </c>
    </row>
    <row r="732">
      <c r="A732" s="139">
        <v>43080.0</v>
      </c>
      <c r="B732" s="140">
        <v>7.98</v>
      </c>
      <c r="C732" s="6" t="s">
        <v>2214</v>
      </c>
      <c r="D732" s="6" t="s">
        <v>2215</v>
      </c>
    </row>
    <row r="733">
      <c r="A733" s="139">
        <v>43077.0</v>
      </c>
      <c r="B733" s="140">
        <v>8.09</v>
      </c>
      <c r="C733" s="6" t="s">
        <v>2216</v>
      </c>
      <c r="D733" s="6" t="s">
        <v>2217</v>
      </c>
    </row>
    <row r="734">
      <c r="A734" s="139">
        <v>43076.0</v>
      </c>
      <c r="B734" s="140">
        <v>8.11</v>
      </c>
      <c r="C734" s="6" t="s">
        <v>2218</v>
      </c>
      <c r="D734" s="6" t="s">
        <v>2219</v>
      </c>
    </row>
    <row r="735">
      <c r="A735" s="139">
        <v>43075.0</v>
      </c>
      <c r="B735" s="140">
        <v>8.07</v>
      </c>
      <c r="C735" s="6" t="s">
        <v>2220</v>
      </c>
      <c r="D735" s="6" t="s">
        <v>2221</v>
      </c>
    </row>
    <row r="736">
      <c r="A736" s="139">
        <v>43074.0</v>
      </c>
      <c r="B736" s="140">
        <v>8.07</v>
      </c>
      <c r="C736" s="6" t="s">
        <v>1471</v>
      </c>
      <c r="D736" s="6" t="s">
        <v>2222</v>
      </c>
    </row>
    <row r="737">
      <c r="A737" s="139">
        <v>43073.0</v>
      </c>
      <c r="B737" s="140">
        <v>7.83</v>
      </c>
      <c r="C737" s="6" t="s">
        <v>2223</v>
      </c>
      <c r="D737" s="6" t="s">
        <v>2224</v>
      </c>
    </row>
    <row r="738">
      <c r="A738" s="139">
        <v>43070.0</v>
      </c>
      <c r="B738" s="140">
        <v>8.21</v>
      </c>
      <c r="C738" s="6" t="s">
        <v>2225</v>
      </c>
      <c r="D738" s="6" t="s">
        <v>2226</v>
      </c>
    </row>
    <row r="739">
      <c r="A739" s="139">
        <v>43069.0</v>
      </c>
      <c r="B739" s="140">
        <v>8.24</v>
      </c>
      <c r="C739" s="6" t="s">
        <v>2227</v>
      </c>
      <c r="D739" s="6" t="s">
        <v>2228</v>
      </c>
    </row>
    <row r="740">
      <c r="A740" s="139">
        <v>43068.0</v>
      </c>
      <c r="B740" s="140">
        <v>8.28</v>
      </c>
      <c r="C740" s="6" t="s">
        <v>2229</v>
      </c>
      <c r="D740" s="6" t="s">
        <v>2230</v>
      </c>
    </row>
    <row r="741">
      <c r="A741" s="139">
        <v>43067.0</v>
      </c>
      <c r="B741" s="140">
        <v>8.2</v>
      </c>
      <c r="C741" s="6" t="s">
        <v>2231</v>
      </c>
      <c r="D741" s="6" t="s">
        <v>2232</v>
      </c>
    </row>
    <row r="742">
      <c r="A742" s="139">
        <v>43066.0</v>
      </c>
      <c r="B742" s="140">
        <v>8.03</v>
      </c>
      <c r="C742" s="6" t="s">
        <v>2233</v>
      </c>
      <c r="D742" s="6" t="s">
        <v>2234</v>
      </c>
    </row>
    <row r="743">
      <c r="A743" s="139">
        <v>43063.0</v>
      </c>
      <c r="B743" s="140">
        <v>7.97</v>
      </c>
      <c r="C743" s="6" t="s">
        <v>2235</v>
      </c>
      <c r="D743" s="6" t="s">
        <v>2236</v>
      </c>
    </row>
    <row r="744">
      <c r="A744" s="139">
        <v>43062.0</v>
      </c>
      <c r="B744" s="140">
        <v>7.95</v>
      </c>
      <c r="C744" s="6" t="s">
        <v>2237</v>
      </c>
      <c r="D744" s="6" t="s">
        <v>2238</v>
      </c>
    </row>
    <row r="745">
      <c r="A745" s="139">
        <v>43061.0</v>
      </c>
      <c r="B745" s="140">
        <v>7.96</v>
      </c>
      <c r="C745" s="6" t="s">
        <v>2239</v>
      </c>
      <c r="D745" s="6" t="s">
        <v>2240</v>
      </c>
    </row>
    <row r="746">
      <c r="A746" s="139">
        <v>43060.0</v>
      </c>
      <c r="B746" s="140">
        <v>7.98</v>
      </c>
      <c r="C746" s="6" t="s">
        <v>2241</v>
      </c>
      <c r="D746" s="6" t="s">
        <v>2242</v>
      </c>
    </row>
    <row r="747">
      <c r="A747" s="139">
        <v>43059.0</v>
      </c>
      <c r="B747" s="140">
        <v>8.0</v>
      </c>
      <c r="C747" s="6" t="s">
        <v>2243</v>
      </c>
      <c r="D747" s="6" t="s">
        <v>2244</v>
      </c>
    </row>
    <row r="748">
      <c r="A748" s="139">
        <v>43056.0</v>
      </c>
      <c r="B748" s="140">
        <v>7.99</v>
      </c>
      <c r="C748" s="6" t="s">
        <v>2245</v>
      </c>
      <c r="D748" s="6" t="s">
        <v>2246</v>
      </c>
    </row>
    <row r="749">
      <c r="A749" s="139">
        <v>43055.0</v>
      </c>
      <c r="B749" s="140">
        <v>7.99</v>
      </c>
      <c r="C749" s="6" t="s">
        <v>2247</v>
      </c>
      <c r="D749" s="6" t="s">
        <v>2248</v>
      </c>
    </row>
    <row r="750">
      <c r="A750" s="139">
        <v>43054.0</v>
      </c>
      <c r="B750" s="140">
        <v>7.98</v>
      </c>
      <c r="C750" s="6" t="s">
        <v>1950</v>
      </c>
      <c r="D750" s="6" t="s">
        <v>2249</v>
      </c>
    </row>
    <row r="751">
      <c r="A751" s="139">
        <v>43053.0</v>
      </c>
      <c r="B751" s="140">
        <v>7.92</v>
      </c>
      <c r="C751" s="6" t="s">
        <v>2250</v>
      </c>
      <c r="D751" s="6" t="s">
        <v>2251</v>
      </c>
    </row>
    <row r="752">
      <c r="A752" s="139">
        <v>43052.0</v>
      </c>
      <c r="B752" s="140">
        <v>7.86</v>
      </c>
      <c r="C752" s="6" t="s">
        <v>2252</v>
      </c>
      <c r="D752" s="6" t="s">
        <v>2253</v>
      </c>
    </row>
    <row r="753">
      <c r="A753" s="139">
        <v>43049.0</v>
      </c>
      <c r="B753" s="140">
        <v>7.83</v>
      </c>
      <c r="C753" s="6" t="s">
        <v>2254</v>
      </c>
      <c r="D753" s="6" t="s">
        <v>2255</v>
      </c>
    </row>
    <row r="754">
      <c r="A754" s="139">
        <v>43048.0</v>
      </c>
      <c r="B754" s="140">
        <v>7.74</v>
      </c>
      <c r="C754" s="6" t="s">
        <v>2256</v>
      </c>
      <c r="D754" s="6" t="s">
        <v>2257</v>
      </c>
    </row>
    <row r="755">
      <c r="A755" s="139">
        <v>43047.0</v>
      </c>
      <c r="B755" s="140">
        <v>7.76</v>
      </c>
      <c r="C755" s="6" t="s">
        <v>2258</v>
      </c>
      <c r="D755" s="6" t="s">
        <v>2259</v>
      </c>
    </row>
    <row r="756">
      <c r="A756" s="139">
        <v>43046.0</v>
      </c>
      <c r="B756" s="140">
        <v>7.74</v>
      </c>
      <c r="C756" s="6" t="s">
        <v>934</v>
      </c>
      <c r="D756" s="6" t="s">
        <v>2260</v>
      </c>
    </row>
    <row r="757">
      <c r="A757" s="139">
        <v>43042.0</v>
      </c>
      <c r="B757" s="140">
        <v>7.98</v>
      </c>
      <c r="C757" s="6" t="s">
        <v>2261</v>
      </c>
      <c r="D757" s="6" t="s">
        <v>2262</v>
      </c>
    </row>
    <row r="758">
      <c r="A758" s="139">
        <v>43041.0</v>
      </c>
      <c r="B758" s="140">
        <v>8.23</v>
      </c>
      <c r="C758" s="6" t="s">
        <v>2263</v>
      </c>
      <c r="D758" s="6" t="s">
        <v>2264</v>
      </c>
    </row>
    <row r="759">
      <c r="A759" s="139">
        <v>43040.0</v>
      </c>
      <c r="B759" s="140">
        <v>8.1</v>
      </c>
      <c r="C759" s="6" t="s">
        <v>2265</v>
      </c>
      <c r="D759" s="6" t="s">
        <v>2266</v>
      </c>
    </row>
    <row r="760">
      <c r="A760" s="139">
        <v>43039.0</v>
      </c>
      <c r="B760" s="140">
        <v>8.02</v>
      </c>
      <c r="C760" s="6" t="s">
        <v>2267</v>
      </c>
      <c r="D760" s="6" t="s">
        <v>2268</v>
      </c>
    </row>
    <row r="761">
      <c r="A761" s="139">
        <v>43038.0</v>
      </c>
      <c r="B761" s="140">
        <v>8.11</v>
      </c>
      <c r="C761" s="6" t="s">
        <v>2269</v>
      </c>
      <c r="D761" s="6" t="s">
        <v>2270</v>
      </c>
    </row>
    <row r="762">
      <c r="A762" s="139">
        <v>43035.0</v>
      </c>
      <c r="B762" s="140">
        <v>7.82</v>
      </c>
      <c r="C762" s="6" t="s">
        <v>840</v>
      </c>
      <c r="D762" s="6" t="s">
        <v>2271</v>
      </c>
    </row>
    <row r="763">
      <c r="A763" s="139">
        <v>43034.0</v>
      </c>
      <c r="B763" s="140">
        <v>7.99</v>
      </c>
      <c r="C763" s="6" t="s">
        <v>2272</v>
      </c>
      <c r="D763" s="6" t="s">
        <v>2273</v>
      </c>
    </row>
    <row r="764">
      <c r="A764" s="139">
        <v>43033.0</v>
      </c>
      <c r="B764" s="140">
        <v>7.86</v>
      </c>
      <c r="C764" s="6" t="s">
        <v>2274</v>
      </c>
      <c r="D764" s="6" t="s">
        <v>2275</v>
      </c>
    </row>
    <row r="765">
      <c r="A765" s="139">
        <v>43032.0</v>
      </c>
      <c r="B765" s="140">
        <v>7.78</v>
      </c>
      <c r="C765" s="6" t="s">
        <v>2276</v>
      </c>
      <c r="D765" s="6" t="s">
        <v>2277</v>
      </c>
    </row>
    <row r="766">
      <c r="A766" s="139">
        <v>43031.0</v>
      </c>
      <c r="B766" s="140">
        <v>7.98</v>
      </c>
      <c r="C766" s="6" t="s">
        <v>2278</v>
      </c>
      <c r="D766" s="6" t="s">
        <v>2279</v>
      </c>
    </row>
    <row r="767">
      <c r="A767" s="139">
        <v>43028.0</v>
      </c>
      <c r="B767" s="140">
        <v>7.73</v>
      </c>
      <c r="C767" s="6" t="s">
        <v>2280</v>
      </c>
      <c r="D767" s="6" t="s">
        <v>2281</v>
      </c>
    </row>
    <row r="768">
      <c r="A768" s="139">
        <v>43027.0</v>
      </c>
      <c r="B768" s="140">
        <v>7.85</v>
      </c>
      <c r="C768" s="6" t="s">
        <v>2282</v>
      </c>
      <c r="D768" s="6" t="s">
        <v>2283</v>
      </c>
    </row>
    <row r="769">
      <c r="A769" s="139">
        <v>43026.0</v>
      </c>
      <c r="B769" s="140">
        <v>7.87</v>
      </c>
      <c r="C769" s="6" t="s">
        <v>2284</v>
      </c>
      <c r="D769" s="6" t="s">
        <v>2285</v>
      </c>
    </row>
    <row r="770">
      <c r="A770" s="139">
        <v>43025.0</v>
      </c>
      <c r="B770" s="140">
        <v>7.95</v>
      </c>
      <c r="C770" s="6" t="s">
        <v>2286</v>
      </c>
      <c r="D770" s="6" t="s">
        <v>2287</v>
      </c>
    </row>
    <row r="771">
      <c r="A771" s="139">
        <v>43024.0</v>
      </c>
      <c r="B771" s="140">
        <v>8.2</v>
      </c>
      <c r="C771" s="6" t="s">
        <v>2288</v>
      </c>
      <c r="D771" s="6" t="s">
        <v>2289</v>
      </c>
    </row>
    <row r="772">
      <c r="A772" s="139">
        <v>43021.0</v>
      </c>
      <c r="B772" s="140">
        <v>8.16</v>
      </c>
      <c r="C772" s="6" t="s">
        <v>2290</v>
      </c>
      <c r="D772" s="6" t="s">
        <v>2291</v>
      </c>
    </row>
    <row r="773">
      <c r="A773" s="139">
        <v>43020.0</v>
      </c>
      <c r="B773" s="140">
        <v>8.18</v>
      </c>
      <c r="C773" s="6" t="s">
        <v>2292</v>
      </c>
      <c r="D773" s="6" t="s">
        <v>2293</v>
      </c>
    </row>
    <row r="774">
      <c r="A774" s="139">
        <v>43019.0</v>
      </c>
      <c r="B774" s="140">
        <v>7.92</v>
      </c>
      <c r="C774" s="6" t="s">
        <v>2294</v>
      </c>
      <c r="D774" s="6" t="s">
        <v>2295</v>
      </c>
    </row>
    <row r="775">
      <c r="A775" s="139">
        <v>43018.0</v>
      </c>
      <c r="B775" s="140">
        <v>8.26</v>
      </c>
      <c r="C775" s="6" t="s">
        <v>2296</v>
      </c>
      <c r="D775" s="6" t="s">
        <v>2297</v>
      </c>
    </row>
    <row r="776">
      <c r="A776" s="139">
        <v>43017.0</v>
      </c>
      <c r="B776" s="140">
        <v>8.37</v>
      </c>
      <c r="C776" s="6" t="s">
        <v>2298</v>
      </c>
      <c r="D776" s="6" t="s">
        <v>2299</v>
      </c>
    </row>
    <row r="777">
      <c r="A777" s="139">
        <v>43014.0</v>
      </c>
      <c r="B777" s="140">
        <v>8.3</v>
      </c>
      <c r="C777" s="6" t="s">
        <v>2011</v>
      </c>
      <c r="D777" s="6" t="s">
        <v>2300</v>
      </c>
    </row>
    <row r="778">
      <c r="A778" s="139">
        <v>43013.0</v>
      </c>
      <c r="B778" s="140">
        <v>7.95</v>
      </c>
      <c r="C778" s="6" t="s">
        <v>2301</v>
      </c>
      <c r="D778" s="6" t="s">
        <v>2302</v>
      </c>
    </row>
    <row r="779">
      <c r="A779" s="139">
        <v>43012.0</v>
      </c>
      <c r="B779" s="140">
        <v>7.99</v>
      </c>
      <c r="C779" s="6" t="s">
        <v>2303</v>
      </c>
      <c r="D779" s="6" t="s">
        <v>2304</v>
      </c>
    </row>
    <row r="780">
      <c r="A780" s="139">
        <v>43011.0</v>
      </c>
      <c r="B780" s="140">
        <v>8.22</v>
      </c>
      <c r="C780" s="6" t="s">
        <v>2305</v>
      </c>
      <c r="D780" s="6" t="s">
        <v>2306</v>
      </c>
    </row>
    <row r="781">
      <c r="A781" s="139">
        <v>43010.0</v>
      </c>
      <c r="B781" s="140">
        <v>8.25</v>
      </c>
      <c r="C781" s="6" t="s">
        <v>2307</v>
      </c>
      <c r="D781" s="6" t="s">
        <v>2308</v>
      </c>
    </row>
    <row r="782">
      <c r="A782" s="139">
        <v>43007.0</v>
      </c>
      <c r="B782" s="140">
        <v>8.49</v>
      </c>
      <c r="C782" s="6" t="s">
        <v>2309</v>
      </c>
      <c r="D782" s="6" t="s">
        <v>2310</v>
      </c>
    </row>
    <row r="783">
      <c r="A783" s="139">
        <v>43006.0</v>
      </c>
      <c r="B783" s="140">
        <v>8.47</v>
      </c>
      <c r="C783" s="6" t="s">
        <v>2311</v>
      </c>
      <c r="D783" s="6" t="s">
        <v>2312</v>
      </c>
    </row>
    <row r="784">
      <c r="A784" s="139">
        <v>43005.0</v>
      </c>
      <c r="B784" s="140">
        <v>8.21</v>
      </c>
      <c r="C784" s="6" t="s">
        <v>2313</v>
      </c>
      <c r="D784" s="6" t="s">
        <v>2314</v>
      </c>
    </row>
    <row r="785">
      <c r="A785" s="139">
        <v>43004.0</v>
      </c>
      <c r="B785" s="140">
        <v>7.98</v>
      </c>
      <c r="C785" s="6" t="s">
        <v>2315</v>
      </c>
      <c r="D785" s="6" t="s">
        <v>2316</v>
      </c>
    </row>
    <row r="786">
      <c r="A786" s="139">
        <v>43003.0</v>
      </c>
      <c r="B786" s="140">
        <v>8.05</v>
      </c>
      <c r="C786" s="6" t="s">
        <v>2317</v>
      </c>
      <c r="D786" s="6" t="s">
        <v>2318</v>
      </c>
    </row>
    <row r="787">
      <c r="A787" s="139">
        <v>43000.0</v>
      </c>
      <c r="B787" s="140">
        <v>7.99</v>
      </c>
      <c r="C787" s="6" t="s">
        <v>2319</v>
      </c>
      <c r="D787" s="6" t="s">
        <v>2320</v>
      </c>
    </row>
    <row r="788">
      <c r="A788" s="139">
        <v>42999.0</v>
      </c>
      <c r="B788" s="140">
        <v>8.02</v>
      </c>
      <c r="C788" s="6" t="s">
        <v>2321</v>
      </c>
      <c r="D788" s="6" t="s">
        <v>2322</v>
      </c>
    </row>
    <row r="789">
      <c r="A789" s="139">
        <v>42998.0</v>
      </c>
      <c r="B789" s="140">
        <v>8.0</v>
      </c>
      <c r="C789" s="6" t="s">
        <v>2323</v>
      </c>
      <c r="D789" s="6" t="s">
        <v>2324</v>
      </c>
    </row>
    <row r="790">
      <c r="A790" s="139">
        <v>42997.0</v>
      </c>
      <c r="B790" s="140">
        <v>8.04</v>
      </c>
      <c r="C790" s="6" t="s">
        <v>2325</v>
      </c>
      <c r="D790" s="6" t="s">
        <v>2326</v>
      </c>
    </row>
    <row r="791">
      <c r="A791" s="139">
        <v>42996.0</v>
      </c>
      <c r="B791" s="140">
        <v>7.96</v>
      </c>
      <c r="C791" s="6" t="s">
        <v>2327</v>
      </c>
      <c r="D791" s="6" t="s">
        <v>2328</v>
      </c>
    </row>
    <row r="792">
      <c r="A792" s="139">
        <v>42993.0</v>
      </c>
      <c r="B792" s="140">
        <v>8.69</v>
      </c>
      <c r="C792" s="6" t="s">
        <v>2329</v>
      </c>
      <c r="D792" s="6" t="s">
        <v>2330</v>
      </c>
    </row>
    <row r="793">
      <c r="A793" s="139">
        <v>42992.0</v>
      </c>
      <c r="B793" s="140">
        <v>8.61</v>
      </c>
      <c r="C793" s="6" t="s">
        <v>2331</v>
      </c>
      <c r="D793" s="6" t="s">
        <v>2332</v>
      </c>
    </row>
    <row r="794">
      <c r="A794" s="139">
        <v>42991.0</v>
      </c>
      <c r="B794" s="140">
        <v>8.24</v>
      </c>
      <c r="C794" s="6" t="s">
        <v>2294</v>
      </c>
      <c r="D794" s="6" t="s">
        <v>2333</v>
      </c>
    </row>
    <row r="795">
      <c r="A795" s="139">
        <v>42990.0</v>
      </c>
      <c r="B795" s="140">
        <v>8.19</v>
      </c>
      <c r="C795" s="6" t="s">
        <v>2334</v>
      </c>
      <c r="D795" s="6" t="s">
        <v>2335</v>
      </c>
    </row>
    <row r="796">
      <c r="A796" s="139">
        <v>42989.0</v>
      </c>
      <c r="B796" s="140">
        <v>8.44</v>
      </c>
      <c r="C796" s="6" t="s">
        <v>2336</v>
      </c>
      <c r="D796" s="6" t="s">
        <v>2337</v>
      </c>
    </row>
    <row r="797">
      <c r="A797" s="139">
        <v>42986.0</v>
      </c>
      <c r="B797" s="140">
        <v>8.42</v>
      </c>
      <c r="C797" s="6" t="s">
        <v>2338</v>
      </c>
      <c r="D797" s="6" t="s">
        <v>2339</v>
      </c>
    </row>
    <row r="798">
      <c r="A798" s="139">
        <v>42985.0</v>
      </c>
      <c r="B798" s="140">
        <v>8.46</v>
      </c>
      <c r="C798" s="6" t="s">
        <v>2340</v>
      </c>
      <c r="D798" s="6" t="s">
        <v>2339</v>
      </c>
    </row>
    <row r="799">
      <c r="A799" s="139">
        <v>42984.0</v>
      </c>
      <c r="B799" s="140">
        <v>8.49</v>
      </c>
      <c r="C799" s="6" t="s">
        <v>2341</v>
      </c>
      <c r="D799" s="6" t="s">
        <v>2339</v>
      </c>
    </row>
    <row r="800">
      <c r="A800" s="139">
        <v>42983.0</v>
      </c>
      <c r="B800" s="140">
        <v>8.58</v>
      </c>
      <c r="C800" s="6" t="s">
        <v>2342</v>
      </c>
      <c r="D800" s="6" t="s">
        <v>2339</v>
      </c>
    </row>
    <row r="801">
      <c r="A801" s="139">
        <v>42982.0</v>
      </c>
      <c r="B801" s="140">
        <v>8.94</v>
      </c>
      <c r="C801" s="6" t="s">
        <v>2343</v>
      </c>
      <c r="D801" s="6" t="s">
        <v>2339</v>
      </c>
    </row>
    <row r="802">
      <c r="A802" s="139">
        <v>42979.0</v>
      </c>
      <c r="B802" s="140">
        <v>8.78</v>
      </c>
      <c r="C802" s="6" t="s">
        <v>2344</v>
      </c>
      <c r="D802" s="6" t="s">
        <v>2339</v>
      </c>
    </row>
    <row r="803">
      <c r="A803" s="139">
        <v>42978.0</v>
      </c>
      <c r="B803" s="140">
        <v>8.71</v>
      </c>
      <c r="C803" s="6" t="s">
        <v>2345</v>
      </c>
      <c r="D803" s="6" t="s">
        <v>2339</v>
      </c>
    </row>
    <row r="804">
      <c r="A804" s="139">
        <v>42977.0</v>
      </c>
      <c r="B804" s="140">
        <v>8.56</v>
      </c>
      <c r="C804" s="6" t="s">
        <v>2346</v>
      </c>
      <c r="D804" s="6" t="s">
        <v>2339</v>
      </c>
    </row>
    <row r="805">
      <c r="A805" s="139">
        <v>42976.0</v>
      </c>
      <c r="B805" s="140">
        <v>8.55</v>
      </c>
      <c r="C805" s="6" t="s">
        <v>2347</v>
      </c>
      <c r="D805" s="6" t="s">
        <v>2339</v>
      </c>
    </row>
    <row r="806">
      <c r="A806" s="139">
        <v>42975.0</v>
      </c>
      <c r="B806" s="140">
        <v>8.58</v>
      </c>
      <c r="C806" s="6" t="s">
        <v>2348</v>
      </c>
      <c r="D806" s="6" t="s">
        <v>2339</v>
      </c>
    </row>
    <row r="807">
      <c r="A807" s="139">
        <v>42972.0</v>
      </c>
      <c r="B807" s="140">
        <v>8.53</v>
      </c>
      <c r="C807" s="6" t="s">
        <v>2349</v>
      </c>
      <c r="D807" s="6" t="s">
        <v>2339</v>
      </c>
    </row>
    <row r="808">
      <c r="A808" s="139">
        <v>42971.0</v>
      </c>
      <c r="B808" s="140">
        <v>8.37</v>
      </c>
      <c r="C808" s="6" t="s">
        <v>2350</v>
      </c>
      <c r="D808" s="6" t="s">
        <v>2339</v>
      </c>
    </row>
    <row r="809">
      <c r="A809" s="139">
        <v>42970.0</v>
      </c>
      <c r="B809" s="140">
        <v>8.4</v>
      </c>
      <c r="C809" s="6" t="s">
        <v>2351</v>
      </c>
      <c r="D809" s="6" t="s">
        <v>2339</v>
      </c>
    </row>
    <row r="810">
      <c r="A810" s="139">
        <v>42969.0</v>
      </c>
      <c r="B810" s="140">
        <v>8.57</v>
      </c>
      <c r="C810" s="6" t="s">
        <v>2352</v>
      </c>
      <c r="D810" s="6" t="s">
        <v>2339</v>
      </c>
    </row>
    <row r="811">
      <c r="A811" s="139">
        <v>42968.0</v>
      </c>
      <c r="B811" s="140">
        <v>8.56</v>
      </c>
      <c r="C811" s="6" t="s">
        <v>2353</v>
      </c>
      <c r="D811" s="6" t="s">
        <v>2339</v>
      </c>
    </row>
    <row r="812">
      <c r="A812" s="139">
        <v>42965.0</v>
      </c>
      <c r="B812" s="140">
        <v>8.52</v>
      </c>
      <c r="C812" s="6" t="s">
        <v>1620</v>
      </c>
      <c r="D812" s="6" t="s">
        <v>2339</v>
      </c>
    </row>
    <row r="813">
      <c r="A813" s="139">
        <v>42964.0</v>
      </c>
      <c r="B813" s="140">
        <v>8.51</v>
      </c>
      <c r="C813" s="6" t="s">
        <v>2354</v>
      </c>
      <c r="D813" s="6" t="s">
        <v>2339</v>
      </c>
    </row>
    <row r="814">
      <c r="A814" s="139">
        <v>42963.0</v>
      </c>
      <c r="B814" s="140">
        <v>8.5</v>
      </c>
      <c r="C814" s="6" t="s">
        <v>1296</v>
      </c>
      <c r="D814" s="6" t="s">
        <v>2339</v>
      </c>
    </row>
    <row r="815">
      <c r="A815" s="139">
        <v>42962.0</v>
      </c>
      <c r="B815" s="140">
        <v>8.33</v>
      </c>
      <c r="C815" s="6" t="s">
        <v>2355</v>
      </c>
      <c r="D815" s="6" t="s">
        <v>2339</v>
      </c>
    </row>
    <row r="816">
      <c r="A816" s="139">
        <v>42961.0</v>
      </c>
      <c r="B816" s="140">
        <v>8.25</v>
      </c>
      <c r="C816" s="6" t="s">
        <v>2356</v>
      </c>
      <c r="D816" s="6" t="s">
        <v>2339</v>
      </c>
    </row>
    <row r="817">
      <c r="A817" s="139">
        <v>42958.0</v>
      </c>
      <c r="B817" s="140">
        <v>8.35</v>
      </c>
      <c r="C817" s="6" t="s">
        <v>2175</v>
      </c>
      <c r="D817" s="6" t="s">
        <v>2339</v>
      </c>
    </row>
    <row r="818">
      <c r="A818" s="139">
        <v>42957.0</v>
      </c>
      <c r="B818" s="140">
        <v>8.44</v>
      </c>
      <c r="C818" s="6" t="s">
        <v>2357</v>
      </c>
      <c r="D818" s="6" t="s">
        <v>2339</v>
      </c>
    </row>
    <row r="819">
      <c r="A819" s="139">
        <v>42956.0</v>
      </c>
      <c r="B819" s="140">
        <v>8.63</v>
      </c>
      <c r="C819" s="6" t="s">
        <v>2358</v>
      </c>
      <c r="D819" s="6" t="s">
        <v>2339</v>
      </c>
    </row>
    <row r="820">
      <c r="A820" s="139">
        <v>42955.0</v>
      </c>
      <c r="B820" s="140">
        <v>8.22</v>
      </c>
      <c r="C820" s="6" t="s">
        <v>2359</v>
      </c>
      <c r="D820" s="6" t="s">
        <v>2339</v>
      </c>
    </row>
    <row r="821">
      <c r="A821" s="139">
        <v>42954.0</v>
      </c>
      <c r="B821" s="140">
        <v>8.24</v>
      </c>
      <c r="C821" s="6" t="s">
        <v>2360</v>
      </c>
      <c r="D821" s="6" t="s">
        <v>2339</v>
      </c>
    </row>
    <row r="822">
      <c r="A822" s="139">
        <v>42951.0</v>
      </c>
      <c r="B822" s="140">
        <v>8.34</v>
      </c>
      <c r="C822" s="6" t="s">
        <v>2361</v>
      </c>
      <c r="D822" s="6" t="s">
        <v>2339</v>
      </c>
    </row>
    <row r="823">
      <c r="A823" s="139">
        <v>42950.0</v>
      </c>
      <c r="B823" s="140">
        <v>8.64</v>
      </c>
      <c r="C823" s="6" t="s">
        <v>2362</v>
      </c>
      <c r="D823" s="6" t="s">
        <v>2339</v>
      </c>
    </row>
    <row r="824">
      <c r="A824" s="139">
        <v>42949.0</v>
      </c>
      <c r="B824" s="140">
        <v>8.7</v>
      </c>
      <c r="C824" s="6" t="s">
        <v>2363</v>
      </c>
      <c r="D824" s="6" t="s">
        <v>2339</v>
      </c>
    </row>
    <row r="825">
      <c r="A825" s="139">
        <v>42948.0</v>
      </c>
      <c r="B825" s="140">
        <v>8.9</v>
      </c>
      <c r="C825" s="6" t="s">
        <v>2364</v>
      </c>
      <c r="D825" s="6" t="s">
        <v>2339</v>
      </c>
    </row>
    <row r="826">
      <c r="A826" s="139">
        <v>42947.0</v>
      </c>
      <c r="B826" s="140">
        <v>9.24</v>
      </c>
      <c r="C826" s="6" t="s">
        <v>1714</v>
      </c>
      <c r="D826" s="6" t="s">
        <v>2339</v>
      </c>
    </row>
    <row r="827">
      <c r="A827" s="139">
        <v>42944.0</v>
      </c>
      <c r="B827" s="140">
        <v>9.17</v>
      </c>
      <c r="C827" s="6" t="s">
        <v>1400</v>
      </c>
      <c r="D827" s="6" t="s">
        <v>2339</v>
      </c>
    </row>
    <row r="828">
      <c r="A828" s="139">
        <v>42943.0</v>
      </c>
      <c r="B828" s="140">
        <v>9.13</v>
      </c>
      <c r="C828" s="6" t="s">
        <v>2365</v>
      </c>
      <c r="D828" s="6" t="s">
        <v>2339</v>
      </c>
    </row>
    <row r="829">
      <c r="A829" s="139">
        <v>42942.0</v>
      </c>
      <c r="B829" s="140">
        <v>9.05</v>
      </c>
      <c r="C829" s="6" t="s">
        <v>2366</v>
      </c>
      <c r="D829" s="6" t="s">
        <v>2339</v>
      </c>
    </row>
    <row r="830">
      <c r="A830" s="139">
        <v>42941.0</v>
      </c>
      <c r="B830" s="140">
        <v>8.93</v>
      </c>
      <c r="C830" s="6" t="s">
        <v>2367</v>
      </c>
      <c r="D830" s="6" t="s">
        <v>2339</v>
      </c>
    </row>
    <row r="831">
      <c r="A831" s="139">
        <v>42940.0</v>
      </c>
      <c r="B831" s="140">
        <v>8.94</v>
      </c>
      <c r="C831" s="6" t="s">
        <v>2368</v>
      </c>
      <c r="D831" s="6" t="s">
        <v>2339</v>
      </c>
    </row>
    <row r="832">
      <c r="A832" s="139">
        <v>42937.0</v>
      </c>
      <c r="B832" s="140">
        <v>8.96</v>
      </c>
      <c r="C832" s="6" t="s">
        <v>2369</v>
      </c>
      <c r="D832" s="6" t="s">
        <v>2339</v>
      </c>
    </row>
    <row r="833">
      <c r="A833" s="139">
        <v>42936.0</v>
      </c>
      <c r="B833" s="140">
        <v>8.95</v>
      </c>
      <c r="C833" s="6" t="s">
        <v>2370</v>
      </c>
      <c r="D833" s="6" t="s">
        <v>2339</v>
      </c>
    </row>
    <row r="834">
      <c r="A834" s="139">
        <v>42935.0</v>
      </c>
      <c r="B834" s="140">
        <v>8.91</v>
      </c>
      <c r="C834" s="6" t="s">
        <v>1827</v>
      </c>
      <c r="D834" s="6" t="s">
        <v>2339</v>
      </c>
    </row>
    <row r="835">
      <c r="A835" s="139">
        <v>42934.0</v>
      </c>
      <c r="B835" s="140">
        <v>8.86</v>
      </c>
      <c r="C835" s="6" t="s">
        <v>2371</v>
      </c>
      <c r="D835" s="6" t="s">
        <v>2339</v>
      </c>
    </row>
    <row r="836">
      <c r="A836" s="139">
        <v>42933.0</v>
      </c>
      <c r="B836" s="140">
        <v>8.96</v>
      </c>
      <c r="C836" s="6" t="s">
        <v>2372</v>
      </c>
      <c r="D836" s="6" t="s">
        <v>2339</v>
      </c>
    </row>
    <row r="837">
      <c r="A837" s="139">
        <v>42930.0</v>
      </c>
      <c r="B837" s="140">
        <v>8.75</v>
      </c>
      <c r="C837" s="6" t="s">
        <v>2373</v>
      </c>
      <c r="D837" s="6" t="s">
        <v>2339</v>
      </c>
    </row>
    <row r="838">
      <c r="A838" s="139">
        <v>42929.0</v>
      </c>
      <c r="B838" s="140">
        <v>8.82</v>
      </c>
      <c r="C838" s="6" t="s">
        <v>1272</v>
      </c>
      <c r="D838" s="6" t="s">
        <v>2339</v>
      </c>
    </row>
    <row r="839">
      <c r="A839" s="139">
        <v>42928.0</v>
      </c>
      <c r="B839" s="140">
        <v>8.79</v>
      </c>
      <c r="C839" s="6" t="s">
        <v>2374</v>
      </c>
      <c r="D839" s="6" t="s">
        <v>2339</v>
      </c>
    </row>
    <row r="840">
      <c r="A840" s="139">
        <v>42927.0</v>
      </c>
      <c r="B840" s="140">
        <v>8.48</v>
      </c>
      <c r="C840" s="6" t="s">
        <v>2375</v>
      </c>
      <c r="D840" s="6" t="s">
        <v>2339</v>
      </c>
    </row>
    <row r="841">
      <c r="A841" s="139">
        <v>42926.0</v>
      </c>
      <c r="B841" s="140">
        <v>8.64</v>
      </c>
      <c r="C841" s="6" t="s">
        <v>2376</v>
      </c>
      <c r="D841" s="6" t="s">
        <v>2339</v>
      </c>
    </row>
    <row r="842">
      <c r="A842" s="139">
        <v>42923.0</v>
      </c>
      <c r="B842" s="140">
        <v>8.98</v>
      </c>
      <c r="C842" s="6" t="s">
        <v>2377</v>
      </c>
      <c r="D842" s="6" t="s">
        <v>2339</v>
      </c>
    </row>
    <row r="843">
      <c r="A843" s="139">
        <v>42922.0</v>
      </c>
      <c r="B843" s="140">
        <v>9.02</v>
      </c>
      <c r="C843" s="6" t="s">
        <v>2378</v>
      </c>
      <c r="D843" s="6" t="s">
        <v>2339</v>
      </c>
    </row>
    <row r="844">
      <c r="A844" s="139">
        <v>42921.0</v>
      </c>
      <c r="B844" s="140">
        <v>9.0</v>
      </c>
      <c r="C844" s="6" t="s">
        <v>2379</v>
      </c>
      <c r="D844" s="6" t="s">
        <v>2339</v>
      </c>
    </row>
    <row r="845">
      <c r="A845" s="139">
        <v>42920.0</v>
      </c>
      <c r="B845" s="140">
        <v>9.02</v>
      </c>
      <c r="C845" s="6" t="s">
        <v>2380</v>
      </c>
      <c r="D845" s="6" t="s">
        <v>2339</v>
      </c>
    </row>
    <row r="846">
      <c r="A846" s="139">
        <v>42919.0</v>
      </c>
      <c r="B846" s="140">
        <v>9.03</v>
      </c>
      <c r="C846" s="6" t="s">
        <v>1870</v>
      </c>
      <c r="D846" s="6" t="s">
        <v>2339</v>
      </c>
    </row>
    <row r="847">
      <c r="A847" s="139">
        <v>42916.0</v>
      </c>
      <c r="B847" s="140">
        <v>9.09</v>
      </c>
      <c r="C847" s="6" t="s">
        <v>2381</v>
      </c>
      <c r="D847" s="6" t="s">
        <v>2339</v>
      </c>
    </row>
    <row r="848">
      <c r="A848" s="139">
        <v>42915.0</v>
      </c>
      <c r="B848" s="140">
        <v>9.15</v>
      </c>
      <c r="C848" s="6" t="s">
        <v>2382</v>
      </c>
      <c r="D848" s="6" t="s">
        <v>2339</v>
      </c>
    </row>
    <row r="849">
      <c r="A849" s="139">
        <v>42914.0</v>
      </c>
      <c r="B849" s="140">
        <v>9.09</v>
      </c>
      <c r="C849" s="6" t="s">
        <v>2383</v>
      </c>
      <c r="D849" s="6" t="s">
        <v>2339</v>
      </c>
    </row>
    <row r="850">
      <c r="A850" s="139">
        <v>42913.0</v>
      </c>
      <c r="B850" s="140">
        <v>9.05</v>
      </c>
      <c r="C850" s="6" t="s">
        <v>2384</v>
      </c>
      <c r="D850" s="6" t="s">
        <v>2339</v>
      </c>
    </row>
    <row r="851">
      <c r="A851" s="139">
        <v>42912.0</v>
      </c>
      <c r="B851" s="140">
        <v>8.9</v>
      </c>
      <c r="C851" s="6" t="s">
        <v>2385</v>
      </c>
      <c r="D851" s="6" t="s">
        <v>2339</v>
      </c>
    </row>
    <row r="852">
      <c r="A852" s="139">
        <v>42909.0</v>
      </c>
      <c r="B852" s="140">
        <v>8.64</v>
      </c>
      <c r="C852" s="6" t="s">
        <v>2386</v>
      </c>
      <c r="D852" s="6" t="s">
        <v>2339</v>
      </c>
    </row>
    <row r="853">
      <c r="A853" s="139">
        <v>42908.0</v>
      </c>
      <c r="B853" s="140">
        <v>8.77</v>
      </c>
      <c r="C853" s="6" t="s">
        <v>2387</v>
      </c>
      <c r="D853" s="6" t="s">
        <v>2339</v>
      </c>
    </row>
    <row r="854">
      <c r="A854" s="139">
        <v>42907.0</v>
      </c>
      <c r="B854" s="140">
        <v>8.99</v>
      </c>
      <c r="C854" s="6" t="s">
        <v>2388</v>
      </c>
      <c r="D854" s="6" t="s">
        <v>2339</v>
      </c>
    </row>
    <row r="855">
      <c r="A855" s="139">
        <v>42906.0</v>
      </c>
      <c r="B855" s="140">
        <v>9.03</v>
      </c>
      <c r="C855" s="6" t="s">
        <v>2389</v>
      </c>
      <c r="D855" s="6" t="s">
        <v>2339</v>
      </c>
    </row>
    <row r="856">
      <c r="A856" s="139">
        <v>42905.0</v>
      </c>
      <c r="B856" s="140">
        <v>9.02</v>
      </c>
      <c r="C856" s="6" t="s">
        <v>2390</v>
      </c>
      <c r="D856" s="6" t="s">
        <v>2339</v>
      </c>
    </row>
    <row r="857">
      <c r="A857" s="139">
        <v>42902.0</v>
      </c>
      <c r="B857" s="140">
        <v>9.27</v>
      </c>
      <c r="C857" s="6" t="s">
        <v>2391</v>
      </c>
      <c r="D857" s="6" t="s">
        <v>2339</v>
      </c>
    </row>
    <row r="858">
      <c r="A858" s="139">
        <v>42901.0</v>
      </c>
      <c r="B858" s="140">
        <v>9.26</v>
      </c>
      <c r="C858" s="6" t="s">
        <v>2392</v>
      </c>
      <c r="D858" s="6" t="s">
        <v>2339</v>
      </c>
    </row>
    <row r="859">
      <c r="A859" s="139">
        <v>42900.0</v>
      </c>
      <c r="B859" s="140">
        <v>9.19</v>
      </c>
      <c r="C859" s="6" t="s">
        <v>2393</v>
      </c>
      <c r="D859" s="6" t="s">
        <v>2339</v>
      </c>
    </row>
    <row r="860">
      <c r="A860" s="139">
        <v>42899.0</v>
      </c>
      <c r="B860" s="140">
        <v>9.07</v>
      </c>
      <c r="C860" s="6" t="s">
        <v>2394</v>
      </c>
      <c r="D860" s="6" t="s">
        <v>2339</v>
      </c>
    </row>
    <row r="861">
      <c r="A861" s="139">
        <v>42895.0</v>
      </c>
      <c r="B861" s="140">
        <v>9.07</v>
      </c>
      <c r="C861" s="6" t="s">
        <v>2395</v>
      </c>
      <c r="D861" s="6" t="s">
        <v>2339</v>
      </c>
    </row>
    <row r="862">
      <c r="A862" s="139">
        <v>42894.0</v>
      </c>
      <c r="B862" s="140">
        <v>9.08</v>
      </c>
      <c r="C862" s="6" t="s">
        <v>2396</v>
      </c>
      <c r="D862" s="6" t="s">
        <v>2339</v>
      </c>
    </row>
    <row r="863">
      <c r="A863" s="139">
        <v>42893.0</v>
      </c>
      <c r="B863" s="140">
        <v>9.14</v>
      </c>
      <c r="C863" s="6" t="s">
        <v>2397</v>
      </c>
      <c r="D863" s="6" t="s">
        <v>2339</v>
      </c>
    </row>
    <row r="864">
      <c r="A864" s="139">
        <v>42892.0</v>
      </c>
      <c r="B864" s="140">
        <v>9.61</v>
      </c>
      <c r="C864" s="6" t="s">
        <v>2398</v>
      </c>
      <c r="D864" s="6" t="s">
        <v>2339</v>
      </c>
    </row>
    <row r="865">
      <c r="A865" s="139">
        <v>42891.0</v>
      </c>
      <c r="B865" s="140">
        <v>9.45</v>
      </c>
      <c r="C865" s="6" t="s">
        <v>2399</v>
      </c>
      <c r="D865" s="6" t="s">
        <v>2339</v>
      </c>
    </row>
    <row r="866">
      <c r="A866" s="139">
        <v>42888.0</v>
      </c>
      <c r="B866" s="140">
        <v>9.2</v>
      </c>
      <c r="C866" s="6" t="s">
        <v>1181</v>
      </c>
      <c r="D866" s="6" t="s">
        <v>2339</v>
      </c>
    </row>
    <row r="867">
      <c r="A867" s="139">
        <v>42887.0</v>
      </c>
      <c r="B867" s="140">
        <v>9.19</v>
      </c>
      <c r="C867" s="6" t="s">
        <v>2400</v>
      </c>
      <c r="D867" s="6" t="s">
        <v>2339</v>
      </c>
    </row>
    <row r="868">
      <c r="A868" s="139">
        <v>42886.0</v>
      </c>
      <c r="B868" s="140">
        <v>9.15</v>
      </c>
      <c r="C868" s="6" t="s">
        <v>2401</v>
      </c>
      <c r="D868" s="6" t="s">
        <v>2339</v>
      </c>
    </row>
    <row r="869">
      <c r="A869" s="139">
        <v>42885.0</v>
      </c>
      <c r="B869" s="140">
        <v>9.18</v>
      </c>
      <c r="C869" s="6" t="s">
        <v>2402</v>
      </c>
      <c r="D869" s="6" t="s">
        <v>2339</v>
      </c>
    </row>
    <row r="870">
      <c r="A870" s="139">
        <v>42884.0</v>
      </c>
      <c r="B870" s="140">
        <v>9.27</v>
      </c>
      <c r="C870" s="6" t="s">
        <v>2403</v>
      </c>
      <c r="D870" s="6" t="s">
        <v>2339</v>
      </c>
    </row>
    <row r="871">
      <c r="A871" s="139">
        <v>42881.0</v>
      </c>
      <c r="B871" s="140">
        <v>9.07</v>
      </c>
      <c r="C871" s="6" t="s">
        <v>2404</v>
      </c>
      <c r="D871" s="6" t="s">
        <v>2339</v>
      </c>
    </row>
    <row r="872">
      <c r="A872" s="139">
        <v>42880.0</v>
      </c>
      <c r="B872" s="140">
        <v>9.12</v>
      </c>
      <c r="C872" s="6" t="s">
        <v>2405</v>
      </c>
      <c r="D872" s="6" t="s">
        <v>2339</v>
      </c>
    </row>
    <row r="873">
      <c r="A873" s="139">
        <v>42879.0</v>
      </c>
      <c r="B873" s="140">
        <v>8.85</v>
      </c>
      <c r="C873" s="6" t="s">
        <v>2406</v>
      </c>
      <c r="D873" s="6" t="s">
        <v>2339</v>
      </c>
    </row>
    <row r="874">
      <c r="A874" s="139">
        <v>42878.0</v>
      </c>
      <c r="B874" s="140">
        <v>8.99</v>
      </c>
      <c r="C874" s="6" t="s">
        <v>2356</v>
      </c>
      <c r="D874" s="6" t="s">
        <v>2339</v>
      </c>
    </row>
    <row r="875">
      <c r="A875" s="139">
        <v>42877.0</v>
      </c>
      <c r="B875" s="140">
        <v>8.93</v>
      </c>
      <c r="C875" s="6" t="s">
        <v>2407</v>
      </c>
      <c r="D875" s="6" t="s">
        <v>2339</v>
      </c>
    </row>
    <row r="876">
      <c r="A876" s="139">
        <v>42874.0</v>
      </c>
      <c r="B876" s="140">
        <v>9.1</v>
      </c>
      <c r="C876" s="6" t="s">
        <v>2408</v>
      </c>
      <c r="D876" s="6" t="s">
        <v>2339</v>
      </c>
    </row>
    <row r="877">
      <c r="A877" s="139">
        <v>42873.0</v>
      </c>
      <c r="B877" s="140">
        <v>9.08</v>
      </c>
      <c r="C877" s="6" t="s">
        <v>2409</v>
      </c>
      <c r="D877" s="6" t="s">
        <v>2339</v>
      </c>
    </row>
    <row r="878">
      <c r="A878" s="139">
        <v>42872.0</v>
      </c>
      <c r="B878" s="140">
        <v>9.05</v>
      </c>
      <c r="C878" s="6" t="s">
        <v>2410</v>
      </c>
      <c r="D878" s="6" t="s">
        <v>2339</v>
      </c>
    </row>
    <row r="879">
      <c r="A879" s="139">
        <v>42871.0</v>
      </c>
      <c r="B879" s="140">
        <v>8.86</v>
      </c>
      <c r="C879" s="6" t="s">
        <v>2411</v>
      </c>
      <c r="D879" s="6" t="s">
        <v>2339</v>
      </c>
    </row>
    <row r="880">
      <c r="A880" s="139">
        <v>42870.0</v>
      </c>
      <c r="B880" s="140">
        <v>9.0</v>
      </c>
      <c r="C880" s="6" t="s">
        <v>2412</v>
      </c>
      <c r="D880" s="6" t="s">
        <v>2339</v>
      </c>
    </row>
    <row r="881">
      <c r="A881" s="139">
        <v>42867.0</v>
      </c>
      <c r="B881" s="140">
        <v>8.99</v>
      </c>
      <c r="C881" s="6" t="s">
        <v>2104</v>
      </c>
      <c r="D881" s="6" t="s">
        <v>2339</v>
      </c>
    </row>
    <row r="882">
      <c r="A882" s="139">
        <v>42866.0</v>
      </c>
      <c r="B882" s="140">
        <v>9.02</v>
      </c>
      <c r="C882" s="6" t="s">
        <v>2413</v>
      </c>
      <c r="D882" s="6" t="s">
        <v>2339</v>
      </c>
    </row>
    <row r="883">
      <c r="A883" s="139">
        <v>42865.0</v>
      </c>
      <c r="B883" s="140">
        <v>9.27</v>
      </c>
      <c r="C883" s="6" t="s">
        <v>2414</v>
      </c>
      <c r="D883" s="6" t="s">
        <v>2339</v>
      </c>
    </row>
    <row r="884">
      <c r="A884" s="139">
        <v>42860.0</v>
      </c>
      <c r="B884" s="140">
        <v>9.42</v>
      </c>
      <c r="C884" s="6" t="s">
        <v>2415</v>
      </c>
      <c r="D884" s="6" t="s">
        <v>2339</v>
      </c>
    </row>
    <row r="885">
      <c r="A885" s="139">
        <v>42859.0</v>
      </c>
      <c r="B885" s="140">
        <v>9.52</v>
      </c>
      <c r="C885" s="6" t="s">
        <v>2416</v>
      </c>
      <c r="D885" s="6" t="s">
        <v>2339</v>
      </c>
    </row>
    <row r="886">
      <c r="A886" s="139">
        <v>42858.0</v>
      </c>
      <c r="B886" s="140">
        <v>9.4</v>
      </c>
      <c r="C886" s="6" t="s">
        <v>2417</v>
      </c>
      <c r="D886" s="6" t="s">
        <v>2339</v>
      </c>
    </row>
    <row r="887">
      <c r="A887" s="139">
        <v>42857.0</v>
      </c>
      <c r="B887" s="140">
        <v>9.11</v>
      </c>
      <c r="C887" s="6" t="s">
        <v>2418</v>
      </c>
      <c r="D887" s="6" t="s">
        <v>2339</v>
      </c>
    </row>
    <row r="888">
      <c r="A888" s="139">
        <v>42853.0</v>
      </c>
      <c r="B888" s="140">
        <v>9.71</v>
      </c>
      <c r="C888" s="6" t="s">
        <v>2419</v>
      </c>
      <c r="D888" s="6" t="s">
        <v>2339</v>
      </c>
    </row>
    <row r="889">
      <c r="A889" s="139">
        <v>42852.0</v>
      </c>
      <c r="B889" s="140">
        <v>9.59</v>
      </c>
      <c r="C889" s="6" t="s">
        <v>2420</v>
      </c>
      <c r="D889" s="6" t="s">
        <v>2339</v>
      </c>
    </row>
    <row r="890">
      <c r="A890" s="139">
        <v>42851.0</v>
      </c>
      <c r="B890" s="140">
        <v>9.61</v>
      </c>
      <c r="C890" s="6" t="s">
        <v>2421</v>
      </c>
      <c r="D890" s="6" t="s">
        <v>2339</v>
      </c>
    </row>
    <row r="891">
      <c r="A891" s="139">
        <v>42850.0</v>
      </c>
      <c r="B891" s="140">
        <v>9.77</v>
      </c>
      <c r="C891" s="6" t="s">
        <v>2422</v>
      </c>
      <c r="D891" s="6" t="s">
        <v>2339</v>
      </c>
    </row>
    <row r="892">
      <c r="A892" s="139">
        <v>42849.0</v>
      </c>
      <c r="B892" s="140">
        <v>9.52</v>
      </c>
      <c r="C892" s="6" t="s">
        <v>2423</v>
      </c>
      <c r="D892" s="6" t="s">
        <v>2339</v>
      </c>
    </row>
    <row r="893">
      <c r="A893" s="139">
        <v>42846.0</v>
      </c>
      <c r="B893" s="140">
        <v>9.55</v>
      </c>
      <c r="C893" s="6" t="s">
        <v>2424</v>
      </c>
      <c r="D893" s="6" t="s">
        <v>2339</v>
      </c>
    </row>
    <row r="894">
      <c r="A894" s="139">
        <v>42845.0</v>
      </c>
      <c r="B894" s="140">
        <v>9.61</v>
      </c>
      <c r="C894" s="6" t="s">
        <v>2425</v>
      </c>
      <c r="D894" s="6" t="s">
        <v>2339</v>
      </c>
    </row>
    <row r="895">
      <c r="A895" s="139">
        <v>42844.0</v>
      </c>
      <c r="B895" s="140">
        <v>9.58</v>
      </c>
      <c r="C895" s="6" t="s">
        <v>2426</v>
      </c>
      <c r="D895" s="6" t="s">
        <v>2339</v>
      </c>
    </row>
    <row r="896">
      <c r="A896" s="139">
        <v>42843.0</v>
      </c>
      <c r="B896" s="140">
        <v>9.57</v>
      </c>
      <c r="C896" s="6" t="s">
        <v>2427</v>
      </c>
      <c r="D896" s="6" t="s">
        <v>2339</v>
      </c>
    </row>
    <row r="897">
      <c r="A897" s="139">
        <v>42842.0</v>
      </c>
      <c r="B897" s="140">
        <v>9.61</v>
      </c>
      <c r="C897" s="6" t="s">
        <v>2428</v>
      </c>
      <c r="D897" s="6" t="s">
        <v>2339</v>
      </c>
    </row>
    <row r="898">
      <c r="A898" s="139">
        <v>42839.0</v>
      </c>
      <c r="B898" s="140">
        <v>9.62</v>
      </c>
      <c r="C898" s="6" t="s">
        <v>2429</v>
      </c>
      <c r="D898" s="6" t="s">
        <v>2339</v>
      </c>
    </row>
    <row r="899">
      <c r="A899" s="139">
        <v>42838.0</v>
      </c>
      <c r="B899" s="140">
        <v>9.54</v>
      </c>
      <c r="C899" s="6" t="s">
        <v>2430</v>
      </c>
      <c r="D899" s="6" t="s">
        <v>2339</v>
      </c>
    </row>
    <row r="900">
      <c r="A900" s="139">
        <v>42837.0</v>
      </c>
      <c r="B900" s="140">
        <v>9.57</v>
      </c>
      <c r="C900" s="6" t="s">
        <v>2431</v>
      </c>
      <c r="D900" s="6" t="s">
        <v>2339</v>
      </c>
    </row>
    <row r="901">
      <c r="A901" s="139">
        <v>42836.0</v>
      </c>
      <c r="B901" s="140">
        <v>9.23</v>
      </c>
      <c r="C901" s="6" t="s">
        <v>2432</v>
      </c>
      <c r="D901" s="6" t="s">
        <v>2339</v>
      </c>
    </row>
    <row r="902">
      <c r="A902" s="139">
        <v>42835.0</v>
      </c>
      <c r="B902" s="140">
        <v>9.38</v>
      </c>
      <c r="C902" s="6" t="s">
        <v>2433</v>
      </c>
      <c r="D902" s="6" t="s">
        <v>2339</v>
      </c>
    </row>
    <row r="903">
      <c r="A903" s="139">
        <v>42832.0</v>
      </c>
      <c r="B903" s="140">
        <v>9.3</v>
      </c>
      <c r="C903" s="6" t="s">
        <v>2434</v>
      </c>
      <c r="D903" s="6" t="s">
        <v>2339</v>
      </c>
    </row>
    <row r="904">
      <c r="A904" s="139">
        <v>42831.0</v>
      </c>
      <c r="B904" s="140">
        <v>9.29</v>
      </c>
      <c r="C904" s="6" t="s">
        <v>2435</v>
      </c>
      <c r="D904" s="6" t="s">
        <v>2339</v>
      </c>
    </row>
    <row r="905">
      <c r="A905" s="139">
        <v>42830.0</v>
      </c>
      <c r="B905" s="140">
        <v>9.35</v>
      </c>
      <c r="C905" s="6" t="s">
        <v>2436</v>
      </c>
      <c r="D905" s="6" t="s">
        <v>2339</v>
      </c>
    </row>
    <row r="906">
      <c r="A906" s="139">
        <v>42829.0</v>
      </c>
      <c r="B906" s="140">
        <v>9.71</v>
      </c>
      <c r="C906" s="6" t="s">
        <v>2437</v>
      </c>
      <c r="D906" s="6" t="s">
        <v>2339</v>
      </c>
    </row>
    <row r="907">
      <c r="A907" s="139">
        <v>42828.0</v>
      </c>
      <c r="B907" s="140">
        <v>9.88</v>
      </c>
      <c r="C907" s="6" t="s">
        <v>2438</v>
      </c>
      <c r="D907" s="6" t="s">
        <v>2339</v>
      </c>
    </row>
    <row r="908">
      <c r="A908" s="139">
        <v>42825.0</v>
      </c>
      <c r="B908" s="140">
        <v>9.82</v>
      </c>
      <c r="C908" s="6" t="s">
        <v>2439</v>
      </c>
      <c r="D908" s="6" t="s">
        <v>2339</v>
      </c>
    </row>
    <row r="909">
      <c r="A909" s="139">
        <v>42824.0</v>
      </c>
      <c r="B909" s="140">
        <v>10.03</v>
      </c>
      <c r="C909" s="6" t="s">
        <v>2440</v>
      </c>
      <c r="D909" s="6" t="s">
        <v>2339</v>
      </c>
    </row>
    <row r="910">
      <c r="A910" s="139">
        <v>42823.0</v>
      </c>
      <c r="B910" s="140">
        <v>10.0</v>
      </c>
      <c r="C910" s="6" t="s">
        <v>2441</v>
      </c>
      <c r="D910" s="6" t="s">
        <v>2339</v>
      </c>
    </row>
    <row r="911">
      <c r="A911" s="139">
        <v>42822.0</v>
      </c>
      <c r="B911" s="140">
        <v>9.8</v>
      </c>
      <c r="C911" s="6" t="s">
        <v>2442</v>
      </c>
      <c r="D911" s="6" t="s">
        <v>2339</v>
      </c>
    </row>
    <row r="912">
      <c r="A912" s="139">
        <v>42821.0</v>
      </c>
      <c r="B912" s="140">
        <v>9.77</v>
      </c>
      <c r="C912" s="6" t="s">
        <v>2443</v>
      </c>
      <c r="D912" s="6" t="s">
        <v>2339</v>
      </c>
    </row>
    <row r="913">
      <c r="A913" s="139">
        <v>42818.0</v>
      </c>
      <c r="B913" s="140">
        <v>9.74</v>
      </c>
      <c r="C913" s="6" t="s">
        <v>1220</v>
      </c>
      <c r="D913" s="6" t="s">
        <v>2339</v>
      </c>
    </row>
    <row r="914">
      <c r="A914" s="139">
        <v>42817.0</v>
      </c>
      <c r="B914" s="140">
        <v>9.98</v>
      </c>
      <c r="C914" s="6" t="s">
        <v>2444</v>
      </c>
      <c r="D914" s="6" t="s">
        <v>2339</v>
      </c>
    </row>
    <row r="915">
      <c r="A915" s="139">
        <v>42816.0</v>
      </c>
      <c r="B915" s="140">
        <v>9.95</v>
      </c>
      <c r="C915" s="6" t="s">
        <v>2445</v>
      </c>
      <c r="D915" s="6" t="s">
        <v>2339</v>
      </c>
    </row>
    <row r="916">
      <c r="A916" s="139">
        <v>42815.0</v>
      </c>
      <c r="B916" s="140">
        <v>10.0</v>
      </c>
      <c r="C916" s="6" t="s">
        <v>2446</v>
      </c>
      <c r="D916" s="6" t="s">
        <v>2339</v>
      </c>
    </row>
    <row r="917">
      <c r="A917" s="139">
        <v>42814.0</v>
      </c>
      <c r="B917" s="140">
        <v>10.02</v>
      </c>
      <c r="C917" s="6" t="s">
        <v>2447</v>
      </c>
      <c r="D917" s="6" t="s">
        <v>2339</v>
      </c>
    </row>
    <row r="918">
      <c r="A918" s="139">
        <v>42811.0</v>
      </c>
      <c r="B918" s="140">
        <v>9.94</v>
      </c>
      <c r="C918" s="6" t="s">
        <v>2448</v>
      </c>
      <c r="D918" s="6" t="s">
        <v>2339</v>
      </c>
    </row>
    <row r="919">
      <c r="A919" s="139">
        <v>42810.0</v>
      </c>
      <c r="B919" s="140">
        <v>9.94</v>
      </c>
      <c r="C919" s="6" t="s">
        <v>2449</v>
      </c>
      <c r="D919" s="6" t="s">
        <v>2339</v>
      </c>
    </row>
    <row r="920">
      <c r="A920" s="139">
        <v>42809.0</v>
      </c>
      <c r="B920" s="140">
        <v>10.02</v>
      </c>
      <c r="C920" s="6" t="s">
        <v>2450</v>
      </c>
      <c r="D920" s="6" t="s">
        <v>2339</v>
      </c>
    </row>
    <row r="921">
      <c r="A921" s="139">
        <v>42808.0</v>
      </c>
      <c r="B921" s="140">
        <v>10.02</v>
      </c>
      <c r="C921" s="6" t="s">
        <v>2451</v>
      </c>
      <c r="D921" s="6" t="s">
        <v>2339</v>
      </c>
    </row>
    <row r="922">
      <c r="A922" s="139">
        <v>42807.0</v>
      </c>
      <c r="B922" s="140">
        <v>9.91</v>
      </c>
      <c r="C922" s="6" t="s">
        <v>2452</v>
      </c>
      <c r="D922" s="6" t="s">
        <v>2339</v>
      </c>
    </row>
    <row r="923">
      <c r="A923" s="139">
        <v>42804.0</v>
      </c>
      <c r="B923" s="140">
        <v>9.92</v>
      </c>
      <c r="C923" s="6" t="s">
        <v>2453</v>
      </c>
      <c r="D923" s="6" t="s">
        <v>2339</v>
      </c>
    </row>
    <row r="924">
      <c r="A924" s="139">
        <v>42803.0</v>
      </c>
      <c r="B924" s="140">
        <v>9.94</v>
      </c>
      <c r="C924" s="6" t="s">
        <v>2454</v>
      </c>
      <c r="D924" s="6" t="s">
        <v>2339</v>
      </c>
    </row>
    <row r="925">
      <c r="A925" s="139">
        <v>42801.0</v>
      </c>
      <c r="B925" s="140">
        <v>9.53</v>
      </c>
      <c r="C925" s="6" t="s">
        <v>2455</v>
      </c>
      <c r="D925" s="6" t="s">
        <v>2339</v>
      </c>
    </row>
    <row r="926">
      <c r="A926" s="139">
        <v>42800.0</v>
      </c>
      <c r="B926" s="140">
        <v>9.68</v>
      </c>
      <c r="C926" s="6" t="s">
        <v>2456</v>
      </c>
      <c r="D926" s="6" t="s">
        <v>2339</v>
      </c>
    </row>
    <row r="927">
      <c r="A927" s="139">
        <v>42797.0</v>
      </c>
      <c r="B927" s="140">
        <v>9.74</v>
      </c>
      <c r="C927" s="6" t="s">
        <v>2457</v>
      </c>
      <c r="D927" s="6" t="s">
        <v>2339</v>
      </c>
    </row>
    <row r="928">
      <c r="A928" s="139">
        <v>42796.0</v>
      </c>
      <c r="B928" s="140">
        <v>9.85</v>
      </c>
      <c r="C928" s="6" t="s">
        <v>2458</v>
      </c>
      <c r="D928" s="6" t="s">
        <v>2339</v>
      </c>
    </row>
    <row r="929">
      <c r="A929" s="139">
        <v>42795.0</v>
      </c>
      <c r="B929" s="140">
        <v>9.99</v>
      </c>
      <c r="C929" s="6" t="s">
        <v>2459</v>
      </c>
      <c r="D929" s="6" t="s">
        <v>2339</v>
      </c>
    </row>
    <row r="930">
      <c r="A930" s="139">
        <v>42794.0</v>
      </c>
      <c r="B930" s="140">
        <v>10.0</v>
      </c>
      <c r="C930" s="6" t="s">
        <v>2460</v>
      </c>
      <c r="D930" s="6" t="s">
        <v>2339</v>
      </c>
    </row>
    <row r="931">
      <c r="A931" s="139">
        <v>42793.0</v>
      </c>
      <c r="B931" s="140">
        <v>10.15</v>
      </c>
      <c r="C931" s="6" t="s">
        <v>2461</v>
      </c>
      <c r="D931" s="6" t="s">
        <v>2339</v>
      </c>
    </row>
    <row r="932">
      <c r="A932" s="139">
        <v>42788.0</v>
      </c>
      <c r="B932" s="140">
        <v>10.08</v>
      </c>
      <c r="C932" s="6" t="s">
        <v>2462</v>
      </c>
      <c r="D932" s="6" t="s">
        <v>2339</v>
      </c>
    </row>
    <row r="933">
      <c r="A933" s="139">
        <v>42787.0</v>
      </c>
      <c r="B933" s="140">
        <v>10.17</v>
      </c>
      <c r="C933" s="6" t="s">
        <v>2463</v>
      </c>
      <c r="D933" s="6" t="s">
        <v>2339</v>
      </c>
    </row>
    <row r="934">
      <c r="A934" s="139">
        <v>42786.0</v>
      </c>
      <c r="B934" s="140">
        <v>10.15</v>
      </c>
      <c r="C934" s="6" t="s">
        <v>2464</v>
      </c>
      <c r="D934" s="6" t="s">
        <v>2339</v>
      </c>
    </row>
    <row r="935">
      <c r="A935" s="139">
        <v>42783.0</v>
      </c>
      <c r="B935" s="140">
        <v>10.32</v>
      </c>
      <c r="C935" s="6" t="s">
        <v>2465</v>
      </c>
      <c r="D935" s="6" t="s">
        <v>2339</v>
      </c>
    </row>
    <row r="936">
      <c r="A936" s="139">
        <v>42782.0</v>
      </c>
      <c r="B936" s="140">
        <v>10.39</v>
      </c>
      <c r="C936" s="6" t="s">
        <v>2466</v>
      </c>
      <c r="D936" s="6" t="s">
        <v>2339</v>
      </c>
    </row>
    <row r="937">
      <c r="A937" s="139">
        <v>42781.0</v>
      </c>
      <c r="B937" s="140">
        <v>10.45</v>
      </c>
      <c r="C937" s="6" t="s">
        <v>2467</v>
      </c>
      <c r="D937" s="6" t="s">
        <v>2339</v>
      </c>
    </row>
    <row r="938">
      <c r="A938" s="139">
        <v>42780.0</v>
      </c>
      <c r="B938" s="140">
        <v>10.18</v>
      </c>
      <c r="C938" s="6" t="s">
        <v>2468</v>
      </c>
      <c r="D938" s="6" t="s">
        <v>2339</v>
      </c>
    </row>
    <row r="939">
      <c r="A939" s="139">
        <v>42779.0</v>
      </c>
      <c r="B939" s="140">
        <v>10.21</v>
      </c>
      <c r="C939" s="6" t="s">
        <v>2469</v>
      </c>
      <c r="D939" s="6" t="s">
        <v>2339</v>
      </c>
    </row>
    <row r="940">
      <c r="A940" s="139">
        <v>42776.0</v>
      </c>
      <c r="B940" s="140">
        <v>10.3</v>
      </c>
      <c r="C940" s="6" t="s">
        <v>2470</v>
      </c>
      <c r="D940" s="6" t="s">
        <v>2339</v>
      </c>
    </row>
    <row r="941">
      <c r="A941" s="139">
        <v>42775.0</v>
      </c>
      <c r="B941" s="140">
        <v>10.25</v>
      </c>
      <c r="C941" s="6" t="s">
        <v>2471</v>
      </c>
      <c r="D941" s="6" t="s">
        <v>2339</v>
      </c>
    </row>
    <row r="942">
      <c r="A942" s="139">
        <v>42774.0</v>
      </c>
      <c r="B942" s="140">
        <v>10.24</v>
      </c>
      <c r="C942" s="6" t="s">
        <v>2472</v>
      </c>
      <c r="D942" s="6" t="s">
        <v>2339</v>
      </c>
    </row>
    <row r="943">
      <c r="A943" s="139">
        <v>42773.0</v>
      </c>
      <c r="B943" s="140">
        <v>9.9</v>
      </c>
      <c r="C943" s="6" t="s">
        <v>2473</v>
      </c>
      <c r="D943" s="6" t="s">
        <v>2339</v>
      </c>
    </row>
    <row r="944">
      <c r="A944" s="139">
        <v>42772.0</v>
      </c>
      <c r="B944" s="140">
        <v>9.77</v>
      </c>
      <c r="C944" s="6" t="s">
        <v>2474</v>
      </c>
      <c r="D944" s="6" t="s">
        <v>2339</v>
      </c>
    </row>
    <row r="945">
      <c r="A945" s="139">
        <v>42769.0</v>
      </c>
      <c r="B945" s="140">
        <v>9.96</v>
      </c>
      <c r="C945" s="6" t="s">
        <v>2475</v>
      </c>
      <c r="D945" s="6" t="s">
        <v>2339</v>
      </c>
    </row>
    <row r="946">
      <c r="A946" s="139">
        <v>42768.0</v>
      </c>
      <c r="B946" s="140">
        <v>10.13</v>
      </c>
      <c r="C946" s="6" t="s">
        <v>2476</v>
      </c>
      <c r="D946" s="6" t="s">
        <v>2339</v>
      </c>
    </row>
    <row r="947">
      <c r="A947" s="139">
        <v>42767.0</v>
      </c>
      <c r="B947" s="140">
        <v>10.24</v>
      </c>
      <c r="C947" s="6" t="s">
        <v>2477</v>
      </c>
      <c r="D947" s="6" t="s">
        <v>2339</v>
      </c>
    </row>
    <row r="948">
      <c r="A948" s="139">
        <v>42766.0</v>
      </c>
      <c r="B948" s="140">
        <v>10.24</v>
      </c>
      <c r="C948" s="6" t="s">
        <v>2478</v>
      </c>
      <c r="D948" s="6" t="s">
        <v>2339</v>
      </c>
    </row>
    <row r="949">
      <c r="A949" s="139">
        <v>42765.0</v>
      </c>
      <c r="B949" s="140">
        <v>10.27</v>
      </c>
      <c r="C949" s="6" t="s">
        <v>2479</v>
      </c>
      <c r="D949" s="6" t="s">
        <v>2339</v>
      </c>
    </row>
    <row r="950">
      <c r="A950" s="139">
        <v>42762.0</v>
      </c>
      <c r="B950" s="140">
        <v>10.33</v>
      </c>
      <c r="C950" s="6" t="s">
        <v>1843</v>
      </c>
      <c r="D950" s="6" t="s">
        <v>2339</v>
      </c>
    </row>
    <row r="951">
      <c r="A951" s="139">
        <v>42761.0</v>
      </c>
      <c r="B951" s="140">
        <v>10.38</v>
      </c>
      <c r="C951" s="6" t="s">
        <v>2480</v>
      </c>
      <c r="D951" s="6" t="s">
        <v>2339</v>
      </c>
    </row>
    <row r="952">
      <c r="A952" s="139">
        <v>42760.0</v>
      </c>
      <c r="B952" s="140">
        <v>10.23</v>
      </c>
      <c r="C952" s="6" t="s">
        <v>2481</v>
      </c>
      <c r="D952" s="6" t="s">
        <v>2339</v>
      </c>
    </row>
    <row r="953">
      <c r="A953" s="139">
        <v>42759.0</v>
      </c>
      <c r="B953" s="140">
        <v>9.82</v>
      </c>
      <c r="C953" s="6" t="s">
        <v>2482</v>
      </c>
      <c r="D953" s="6" t="s">
        <v>2339</v>
      </c>
    </row>
    <row r="954">
      <c r="A954" s="139">
        <v>42758.0</v>
      </c>
      <c r="B954" s="140">
        <v>9.82</v>
      </c>
      <c r="C954" s="6" t="s">
        <v>2483</v>
      </c>
      <c r="D954" s="6" t="s">
        <v>2339</v>
      </c>
    </row>
    <row r="955">
      <c r="A955" s="139">
        <v>42755.0</v>
      </c>
      <c r="B955" s="140">
        <v>10.1</v>
      </c>
      <c r="C955" s="6" t="s">
        <v>2284</v>
      </c>
      <c r="D955" s="6" t="s">
        <v>2339</v>
      </c>
    </row>
    <row r="956">
      <c r="A956" s="139">
        <v>42754.0</v>
      </c>
      <c r="B956" s="140">
        <v>10.19</v>
      </c>
      <c r="C956" s="6" t="s">
        <v>2484</v>
      </c>
      <c r="D956" s="6" t="s">
        <v>2339</v>
      </c>
    </row>
    <row r="957">
      <c r="A957" s="139">
        <v>42753.0</v>
      </c>
      <c r="B957" s="140">
        <v>10.26</v>
      </c>
      <c r="C957" s="6" t="s">
        <v>2485</v>
      </c>
      <c r="D957" s="6" t="s">
        <v>2339</v>
      </c>
    </row>
    <row r="958">
      <c r="A958" s="139">
        <v>42752.0</v>
      </c>
      <c r="B958" s="140">
        <v>10.21</v>
      </c>
      <c r="C958" s="6" t="s">
        <v>2486</v>
      </c>
      <c r="D958" s="6" t="s">
        <v>2339</v>
      </c>
    </row>
    <row r="959">
      <c r="A959" s="139">
        <v>42751.0</v>
      </c>
      <c r="B959" s="140">
        <v>10.22</v>
      </c>
      <c r="C959" s="6" t="s">
        <v>2487</v>
      </c>
      <c r="D959" s="6" t="s">
        <v>2339</v>
      </c>
    </row>
    <row r="960">
      <c r="A960" s="139">
        <v>42748.0</v>
      </c>
      <c r="B960" s="140">
        <v>10.06</v>
      </c>
      <c r="C960" s="6" t="s">
        <v>2488</v>
      </c>
      <c r="D960" s="6" t="s">
        <v>2339</v>
      </c>
    </row>
    <row r="961">
      <c r="A961" s="139">
        <v>42747.0</v>
      </c>
      <c r="B961" s="140">
        <v>9.93</v>
      </c>
      <c r="C961" s="6" t="s">
        <v>2489</v>
      </c>
      <c r="D961" s="6" t="s">
        <v>2339</v>
      </c>
    </row>
    <row r="962">
      <c r="A962" s="139">
        <v>42746.0</v>
      </c>
      <c r="B962" s="140">
        <v>9.97</v>
      </c>
      <c r="C962" s="6" t="s">
        <v>2490</v>
      </c>
      <c r="D962" s="6" t="s">
        <v>2339</v>
      </c>
    </row>
    <row r="963">
      <c r="A963" s="139">
        <v>42745.0</v>
      </c>
      <c r="B963" s="140">
        <v>9.93</v>
      </c>
      <c r="C963" s="6" t="s">
        <v>2491</v>
      </c>
      <c r="D963" s="6" t="s">
        <v>2339</v>
      </c>
    </row>
    <row r="964">
      <c r="A964" s="139">
        <v>42744.0</v>
      </c>
      <c r="B964" s="140">
        <v>10.13</v>
      </c>
      <c r="C964" s="6" t="s">
        <v>2492</v>
      </c>
      <c r="D964" s="6" t="s">
        <v>2339</v>
      </c>
    </row>
    <row r="965">
      <c r="A965" s="139">
        <v>42733.0</v>
      </c>
      <c r="B965" s="140">
        <v>10.5</v>
      </c>
      <c r="C965" s="6" t="s">
        <v>2493</v>
      </c>
      <c r="D965" s="6" t="s">
        <v>2339</v>
      </c>
    </row>
    <row r="966">
      <c r="A966" s="139">
        <v>42732.0</v>
      </c>
      <c r="B966" s="140">
        <v>10.47</v>
      </c>
      <c r="C966" s="6" t="s">
        <v>2494</v>
      </c>
      <c r="D966" s="6" t="s">
        <v>2339</v>
      </c>
    </row>
    <row r="967">
      <c r="A967" s="139">
        <v>42731.0</v>
      </c>
      <c r="B967" s="140">
        <v>10.36</v>
      </c>
      <c r="C967" s="6" t="s">
        <v>1153</v>
      </c>
      <c r="D967" s="6" t="s">
        <v>2339</v>
      </c>
    </row>
    <row r="968">
      <c r="A968" s="139">
        <v>42730.0</v>
      </c>
      <c r="B968" s="140">
        <v>10.25</v>
      </c>
      <c r="C968" s="6" t="s">
        <v>2495</v>
      </c>
      <c r="D968" s="6" t="s">
        <v>2339</v>
      </c>
    </row>
    <row r="969">
      <c r="A969" s="139">
        <v>42727.0</v>
      </c>
      <c r="B969" s="140">
        <v>10.08</v>
      </c>
      <c r="C969" s="6" t="s">
        <v>2496</v>
      </c>
      <c r="D969" s="6" t="s">
        <v>2339</v>
      </c>
    </row>
    <row r="970">
      <c r="A970" s="139">
        <v>42726.0</v>
      </c>
      <c r="B970" s="140">
        <v>10.18</v>
      </c>
      <c r="C970" s="6" t="s">
        <v>2497</v>
      </c>
      <c r="D970" s="6" t="s">
        <v>2339</v>
      </c>
    </row>
    <row r="971">
      <c r="A971" s="139">
        <v>42725.0</v>
      </c>
      <c r="B971" s="140">
        <v>10.14</v>
      </c>
      <c r="C971" s="6" t="s">
        <v>2498</v>
      </c>
      <c r="D971" s="6" t="s">
        <v>2339</v>
      </c>
    </row>
    <row r="972">
      <c r="A972" s="139">
        <v>42724.0</v>
      </c>
      <c r="B972" s="140">
        <v>10.14</v>
      </c>
      <c r="C972" s="6" t="s">
        <v>1139</v>
      </c>
      <c r="D972" s="6" t="s">
        <v>2339</v>
      </c>
    </row>
    <row r="973">
      <c r="A973" s="139">
        <v>42723.0</v>
      </c>
      <c r="B973" s="140">
        <v>10.12</v>
      </c>
      <c r="C973" s="6" t="s">
        <v>2499</v>
      </c>
      <c r="D973" s="6" t="s">
        <v>2339</v>
      </c>
    </row>
    <row r="974">
      <c r="A974" s="139">
        <v>42720.0</v>
      </c>
      <c r="B974" s="140">
        <v>9.98</v>
      </c>
      <c r="C974" s="6" t="s">
        <v>2500</v>
      </c>
      <c r="D974" s="6" t="s">
        <v>2339</v>
      </c>
    </row>
    <row r="975">
      <c r="A975" s="139">
        <v>42719.0</v>
      </c>
      <c r="B975" s="140">
        <v>10.04</v>
      </c>
      <c r="C975" s="6" t="s">
        <v>2501</v>
      </c>
      <c r="D975" s="6" t="s">
        <v>2339</v>
      </c>
    </row>
    <row r="976">
      <c r="A976" s="139">
        <v>42718.0</v>
      </c>
      <c r="B976" s="140">
        <v>10.17</v>
      </c>
      <c r="C976" s="6" t="s">
        <v>2502</v>
      </c>
      <c r="D976" s="6" t="s">
        <v>2339</v>
      </c>
    </row>
    <row r="977">
      <c r="A977" s="139">
        <v>42717.0</v>
      </c>
      <c r="B977" s="140">
        <v>10.18</v>
      </c>
      <c r="C977" s="6" t="s">
        <v>2503</v>
      </c>
      <c r="D977" s="6" t="s">
        <v>2339</v>
      </c>
    </row>
    <row r="978">
      <c r="A978" s="139">
        <v>42716.0</v>
      </c>
      <c r="B978" s="140">
        <v>10.16</v>
      </c>
      <c r="C978" s="6" t="s">
        <v>2504</v>
      </c>
      <c r="D978" s="6" t="s">
        <v>2339</v>
      </c>
    </row>
    <row r="979">
      <c r="A979" s="139">
        <v>42713.0</v>
      </c>
      <c r="B979" s="140">
        <v>10.21</v>
      </c>
      <c r="C979" s="6" t="s">
        <v>2505</v>
      </c>
      <c r="D979" s="6" t="s">
        <v>2339</v>
      </c>
    </row>
    <row r="980">
      <c r="A980" s="139">
        <v>42712.0</v>
      </c>
      <c r="B980" s="140">
        <v>10.19</v>
      </c>
      <c r="C980" s="6" t="s">
        <v>1841</v>
      </c>
      <c r="D980" s="6" t="s">
        <v>2339</v>
      </c>
    </row>
    <row r="981">
      <c r="A981" s="139">
        <v>42711.0</v>
      </c>
      <c r="B981" s="140">
        <v>10.13</v>
      </c>
      <c r="C981" s="6" t="s">
        <v>2506</v>
      </c>
      <c r="D981" s="6" t="s">
        <v>2339</v>
      </c>
    </row>
    <row r="982">
      <c r="A982" s="139">
        <v>42710.0</v>
      </c>
      <c r="B982" s="140">
        <v>10.13</v>
      </c>
      <c r="C982" s="6" t="s">
        <v>2507</v>
      </c>
      <c r="D982" s="6" t="s">
        <v>2339</v>
      </c>
    </row>
    <row r="983">
      <c r="A983" s="139">
        <v>42709.0</v>
      </c>
      <c r="B983" s="140">
        <v>10.22</v>
      </c>
      <c r="C983" s="6" t="s">
        <v>2508</v>
      </c>
      <c r="D983" s="6" t="s">
        <v>2339</v>
      </c>
    </row>
    <row r="984">
      <c r="A984" s="139">
        <v>42706.0</v>
      </c>
      <c r="B984" s="140">
        <v>10.16</v>
      </c>
      <c r="C984" s="6" t="s">
        <v>2509</v>
      </c>
      <c r="D984" s="6" t="s">
        <v>2339</v>
      </c>
    </row>
    <row r="985">
      <c r="A985" s="139">
        <v>42705.0</v>
      </c>
      <c r="B985" s="140">
        <v>9.98</v>
      </c>
      <c r="C985" s="6" t="s">
        <v>898</v>
      </c>
      <c r="D985" s="6" t="s">
        <v>2339</v>
      </c>
    </row>
    <row r="986">
      <c r="A986" s="139">
        <v>42704.0</v>
      </c>
      <c r="B986" s="140">
        <v>10.09</v>
      </c>
      <c r="C986" s="6" t="s">
        <v>2510</v>
      </c>
      <c r="D986" s="6" t="s">
        <v>2339</v>
      </c>
    </row>
    <row r="987">
      <c r="A987" s="139">
        <v>42703.0</v>
      </c>
      <c r="B987" s="140">
        <v>10.17</v>
      </c>
      <c r="C987" s="6" t="s">
        <v>2511</v>
      </c>
      <c r="D987" s="6" t="s">
        <v>2339</v>
      </c>
    </row>
    <row r="988">
      <c r="A988" s="139">
        <v>42702.0</v>
      </c>
      <c r="B988" s="140">
        <v>10.41</v>
      </c>
      <c r="C988" s="6" t="s">
        <v>2512</v>
      </c>
      <c r="D988" s="6" t="s">
        <v>2339</v>
      </c>
    </row>
    <row r="989">
      <c r="A989" s="139">
        <v>42699.0</v>
      </c>
      <c r="B989" s="140">
        <v>10.21</v>
      </c>
      <c r="C989" s="6" t="s">
        <v>2513</v>
      </c>
      <c r="D989" s="6" t="s">
        <v>2339</v>
      </c>
    </row>
    <row r="990">
      <c r="A990" s="139">
        <v>42698.0</v>
      </c>
      <c r="B990" s="140">
        <v>10.1</v>
      </c>
      <c r="C990" s="6" t="s">
        <v>2514</v>
      </c>
      <c r="D990" s="6" t="s">
        <v>2339</v>
      </c>
    </row>
    <row r="991">
      <c r="A991" s="139">
        <v>42697.0</v>
      </c>
      <c r="B991" s="140">
        <v>9.97</v>
      </c>
      <c r="C991" s="6" t="s">
        <v>2515</v>
      </c>
      <c r="D991" s="6" t="s">
        <v>2339</v>
      </c>
    </row>
    <row r="992">
      <c r="A992" s="139">
        <v>42696.0</v>
      </c>
      <c r="B992" s="140">
        <v>10.08</v>
      </c>
      <c r="C992" s="6" t="s">
        <v>2516</v>
      </c>
      <c r="D992" s="6" t="s">
        <v>2339</v>
      </c>
    </row>
    <row r="993">
      <c r="A993" s="139">
        <v>42695.0</v>
      </c>
      <c r="B993" s="140">
        <v>10.19</v>
      </c>
      <c r="C993" s="6" t="s">
        <v>2161</v>
      </c>
      <c r="D993" s="6" t="s">
        <v>2339</v>
      </c>
    </row>
    <row r="994">
      <c r="A994" s="139">
        <v>42692.0</v>
      </c>
      <c r="B994" s="140">
        <v>10.1</v>
      </c>
      <c r="C994" s="6" t="s">
        <v>2517</v>
      </c>
      <c r="D994" s="6" t="s">
        <v>2339</v>
      </c>
    </row>
    <row r="995">
      <c r="A995" s="139">
        <v>42691.0</v>
      </c>
      <c r="B995" s="140">
        <v>10.14</v>
      </c>
      <c r="C995" s="6" t="s">
        <v>2518</v>
      </c>
      <c r="D995" s="6" t="s">
        <v>2339</v>
      </c>
    </row>
    <row r="996">
      <c r="A996" s="139">
        <v>42690.0</v>
      </c>
      <c r="B996" s="140">
        <v>10.09</v>
      </c>
      <c r="C996" s="6" t="s">
        <v>1864</v>
      </c>
      <c r="D996" s="6" t="s">
        <v>2339</v>
      </c>
    </row>
    <row r="997">
      <c r="A997" s="139">
        <v>42689.0</v>
      </c>
      <c r="B997" s="140">
        <v>10.18</v>
      </c>
      <c r="C997" s="6" t="s">
        <v>2519</v>
      </c>
      <c r="D997" s="6" t="s">
        <v>2339</v>
      </c>
    </row>
    <row r="998">
      <c r="A998" s="139">
        <v>42688.0</v>
      </c>
      <c r="B998" s="140">
        <v>10.2</v>
      </c>
      <c r="C998" s="6" t="s">
        <v>2520</v>
      </c>
      <c r="D998" s="6" t="s">
        <v>2339</v>
      </c>
    </row>
    <row r="999">
      <c r="A999" s="139">
        <v>42685.0</v>
      </c>
      <c r="B999" s="140">
        <v>10.03</v>
      </c>
      <c r="C999" s="6" t="s">
        <v>2521</v>
      </c>
      <c r="D999" s="6" t="s">
        <v>2339</v>
      </c>
    </row>
    <row r="1000">
      <c r="A1000" s="139">
        <v>42684.0</v>
      </c>
      <c r="B1000" s="140">
        <v>10.05</v>
      </c>
      <c r="C1000" s="6" t="s">
        <v>2522</v>
      </c>
      <c r="D1000" s="6" t="s">
        <v>2339</v>
      </c>
    </row>
    <row r="1001">
      <c r="A1001" s="139">
        <v>42683.0</v>
      </c>
      <c r="B1001" s="140">
        <v>10.01</v>
      </c>
      <c r="C1001" s="6" t="s">
        <v>2523</v>
      </c>
      <c r="D1001" s="6" t="s">
        <v>2339</v>
      </c>
    </row>
    <row r="1002">
      <c r="A1002" s="139">
        <v>42682.0</v>
      </c>
      <c r="B1002" s="140">
        <v>9.37</v>
      </c>
      <c r="C1002" s="6" t="s">
        <v>2524</v>
      </c>
      <c r="D1002" s="6" t="s">
        <v>2339</v>
      </c>
    </row>
    <row r="1003">
      <c r="A1003" s="139">
        <v>42681.0</v>
      </c>
      <c r="B1003" s="140">
        <v>9.22</v>
      </c>
      <c r="C1003" s="6" t="s">
        <v>2016</v>
      </c>
      <c r="D1003" s="6" t="s">
        <v>2339</v>
      </c>
    </row>
    <row r="1004">
      <c r="A1004" s="139">
        <v>42677.0</v>
      </c>
      <c r="B1004" s="140">
        <v>9.5</v>
      </c>
      <c r="C1004" s="6" t="s">
        <v>2525</v>
      </c>
      <c r="D1004" s="6" t="s">
        <v>2339</v>
      </c>
    </row>
    <row r="1005">
      <c r="A1005" s="139">
        <v>42676.0</v>
      </c>
      <c r="B1005" s="140">
        <v>9.75</v>
      </c>
      <c r="C1005" s="6" t="s">
        <v>2526</v>
      </c>
      <c r="D1005" s="6" t="s">
        <v>2339</v>
      </c>
    </row>
    <row r="1006">
      <c r="A1006" s="139">
        <v>42675.0</v>
      </c>
      <c r="B1006" s="140">
        <v>10.04</v>
      </c>
      <c r="C1006" s="6" t="s">
        <v>1878</v>
      </c>
      <c r="D1006" s="6" t="s">
        <v>2339</v>
      </c>
    </row>
    <row r="1007">
      <c r="A1007" s="139">
        <v>42674.0</v>
      </c>
      <c r="B1007" s="140">
        <v>10.36</v>
      </c>
      <c r="C1007" s="6" t="s">
        <v>2527</v>
      </c>
      <c r="D1007" s="6" t="s">
        <v>2339</v>
      </c>
    </row>
    <row r="1008">
      <c r="A1008" s="139">
        <v>42671.0</v>
      </c>
      <c r="B1008" s="140">
        <v>10.23</v>
      </c>
      <c r="C1008" s="6" t="s">
        <v>2528</v>
      </c>
      <c r="D1008" s="6" t="s">
        <v>2339</v>
      </c>
    </row>
    <row r="1009">
      <c r="A1009" s="139">
        <v>42670.0</v>
      </c>
      <c r="B1009" s="140">
        <v>10.16</v>
      </c>
      <c r="C1009" s="6" t="s">
        <v>2529</v>
      </c>
      <c r="D1009" s="6" t="s">
        <v>2339</v>
      </c>
    </row>
    <row r="1010">
      <c r="A1010" s="139">
        <v>42669.0</v>
      </c>
      <c r="B1010" s="140">
        <v>10.17</v>
      </c>
      <c r="C1010" s="6" t="s">
        <v>2530</v>
      </c>
      <c r="D1010" s="6" t="s">
        <v>2339</v>
      </c>
    </row>
    <row r="1011">
      <c r="A1011" s="139">
        <v>42668.0</v>
      </c>
      <c r="B1011" s="140">
        <v>10.32</v>
      </c>
      <c r="C1011" s="6" t="s">
        <v>2531</v>
      </c>
      <c r="D1011" s="6" t="s">
        <v>2339</v>
      </c>
    </row>
    <row r="1012">
      <c r="A1012" s="139">
        <v>42667.0</v>
      </c>
      <c r="B1012" s="140">
        <v>10.17</v>
      </c>
      <c r="C1012" s="6" t="s">
        <v>2532</v>
      </c>
      <c r="D1012" s="6" t="s">
        <v>2339</v>
      </c>
    </row>
    <row r="1013">
      <c r="A1013" s="139">
        <v>42664.0</v>
      </c>
      <c r="B1013" s="140">
        <v>10.33</v>
      </c>
      <c r="C1013" s="6" t="s">
        <v>1985</v>
      </c>
      <c r="D1013" s="6" t="s">
        <v>2339</v>
      </c>
    </row>
    <row r="1014">
      <c r="A1014" s="139">
        <v>42663.0</v>
      </c>
      <c r="B1014" s="140">
        <v>10.35</v>
      </c>
      <c r="C1014" s="6" t="s">
        <v>2533</v>
      </c>
      <c r="D1014" s="6" t="s">
        <v>2339</v>
      </c>
    </row>
    <row r="1015">
      <c r="A1015" s="139">
        <v>42662.0</v>
      </c>
      <c r="B1015" s="140">
        <v>10.47</v>
      </c>
      <c r="C1015" s="6" t="s">
        <v>2534</v>
      </c>
      <c r="D1015" s="6" t="s">
        <v>2339</v>
      </c>
    </row>
    <row r="1016">
      <c r="A1016" s="139">
        <v>42661.0</v>
      </c>
      <c r="B1016" s="140">
        <v>10.45</v>
      </c>
      <c r="C1016" s="6" t="s">
        <v>2535</v>
      </c>
      <c r="D1016" s="6" t="s">
        <v>2339</v>
      </c>
    </row>
    <row r="1017">
      <c r="A1017" s="139">
        <v>42660.0</v>
      </c>
      <c r="B1017" s="140">
        <v>10.44</v>
      </c>
      <c r="C1017" s="6" t="s">
        <v>2536</v>
      </c>
      <c r="D1017" s="6" t="s">
        <v>2339</v>
      </c>
    </row>
    <row r="1018">
      <c r="A1018" s="139">
        <v>42657.0</v>
      </c>
      <c r="B1018" s="140">
        <v>10.47</v>
      </c>
      <c r="C1018" s="6" t="s">
        <v>2503</v>
      </c>
      <c r="D1018" s="6" t="s">
        <v>2339</v>
      </c>
    </row>
    <row r="1019">
      <c r="A1019" s="139">
        <v>42656.0</v>
      </c>
      <c r="B1019" s="140">
        <v>10.5</v>
      </c>
      <c r="C1019" s="6" t="s">
        <v>2537</v>
      </c>
      <c r="D1019" s="6" t="s">
        <v>2339</v>
      </c>
    </row>
    <row r="1020">
      <c r="A1020" s="139">
        <v>42655.0</v>
      </c>
      <c r="B1020" s="140">
        <v>10.43</v>
      </c>
      <c r="C1020" s="6" t="s">
        <v>2538</v>
      </c>
      <c r="D1020" s="6" t="s">
        <v>2339</v>
      </c>
    </row>
    <row r="1021">
      <c r="A1021" s="139">
        <v>42654.0</v>
      </c>
      <c r="B1021" s="140">
        <v>10.5</v>
      </c>
      <c r="C1021" s="6" t="s">
        <v>2539</v>
      </c>
      <c r="D1021" s="6" t="s">
        <v>2339</v>
      </c>
    </row>
    <row r="1022">
      <c r="A1022" s="139">
        <v>42653.0</v>
      </c>
      <c r="B1022" s="140">
        <v>10.46</v>
      </c>
      <c r="C1022" s="6" t="s">
        <v>2540</v>
      </c>
      <c r="D1022" s="6" t="s">
        <v>2339</v>
      </c>
    </row>
    <row r="1023">
      <c r="A1023" s="139">
        <v>42650.0</v>
      </c>
      <c r="B1023" s="140">
        <v>10.32</v>
      </c>
      <c r="C1023" s="6" t="s">
        <v>2541</v>
      </c>
      <c r="D1023" s="6" t="s">
        <v>2339</v>
      </c>
    </row>
    <row r="1024">
      <c r="A1024" s="139">
        <v>42649.0</v>
      </c>
      <c r="B1024" s="140">
        <v>10.27</v>
      </c>
      <c r="C1024" s="6" t="s">
        <v>2542</v>
      </c>
      <c r="D1024" s="6" t="s">
        <v>2339</v>
      </c>
    </row>
    <row r="1025">
      <c r="A1025" s="139">
        <v>42648.0</v>
      </c>
      <c r="B1025" s="140">
        <v>10.18</v>
      </c>
      <c r="C1025" s="6" t="s">
        <v>2543</v>
      </c>
      <c r="D1025" s="6" t="s">
        <v>2339</v>
      </c>
    </row>
    <row r="1026">
      <c r="A1026" s="139">
        <v>42647.0</v>
      </c>
      <c r="B1026" s="140">
        <v>10.21</v>
      </c>
      <c r="C1026" s="6" t="s">
        <v>2544</v>
      </c>
      <c r="D1026" s="6" t="s">
        <v>2339</v>
      </c>
    </row>
    <row r="1027">
      <c r="A1027" s="139">
        <v>42646.0</v>
      </c>
      <c r="B1027" s="140">
        <v>9.98</v>
      </c>
      <c r="C1027" s="6" t="s">
        <v>2545</v>
      </c>
      <c r="D1027" s="6" t="s">
        <v>2339</v>
      </c>
    </row>
    <row r="1028">
      <c r="A1028" s="139">
        <v>42643.0</v>
      </c>
      <c r="B1028" s="140">
        <v>10.55</v>
      </c>
      <c r="C1028" s="6" t="s">
        <v>2546</v>
      </c>
      <c r="D1028" s="6" t="s">
        <v>2339</v>
      </c>
    </row>
    <row r="1029">
      <c r="A1029" s="139">
        <v>42642.0</v>
      </c>
      <c r="B1029" s="140">
        <v>10.5</v>
      </c>
      <c r="C1029" s="6" t="s">
        <v>2547</v>
      </c>
      <c r="D1029" s="6" t="s">
        <v>2339</v>
      </c>
    </row>
    <row r="1030">
      <c r="A1030" s="139">
        <v>42641.0</v>
      </c>
      <c r="B1030" s="140">
        <v>10.28</v>
      </c>
      <c r="C1030" s="6" t="s">
        <v>2548</v>
      </c>
      <c r="D1030" s="6" t="s">
        <v>2339</v>
      </c>
    </row>
    <row r="1031">
      <c r="A1031" s="139">
        <v>42640.0</v>
      </c>
      <c r="B1031" s="140">
        <v>10.01</v>
      </c>
      <c r="C1031" s="6" t="s">
        <v>2549</v>
      </c>
      <c r="D1031" s="6" t="s">
        <v>2339</v>
      </c>
    </row>
    <row r="1032">
      <c r="A1032" s="139">
        <v>42639.0</v>
      </c>
      <c r="B1032" s="140">
        <v>9.98</v>
      </c>
      <c r="C1032" s="6" t="s">
        <v>2550</v>
      </c>
      <c r="D1032" s="6" t="s">
        <v>2339</v>
      </c>
    </row>
    <row r="1033">
      <c r="A1033" s="139">
        <v>42636.0</v>
      </c>
      <c r="B1033" s="140">
        <v>9.66</v>
      </c>
      <c r="C1033" s="6" t="s">
        <v>2551</v>
      </c>
      <c r="D1033" s="6" t="s">
        <v>2339</v>
      </c>
    </row>
    <row r="1034">
      <c r="A1034" s="139">
        <v>42635.0</v>
      </c>
      <c r="B1034" s="140">
        <v>9.71</v>
      </c>
      <c r="C1034" s="6" t="s">
        <v>2552</v>
      </c>
      <c r="D1034" s="6" t="s">
        <v>2339</v>
      </c>
    </row>
    <row r="1035">
      <c r="A1035" s="139">
        <v>42634.0</v>
      </c>
      <c r="B1035" s="140">
        <v>9.8</v>
      </c>
      <c r="C1035" s="6" t="s">
        <v>2553</v>
      </c>
      <c r="D1035" s="6" t="s">
        <v>2339</v>
      </c>
    </row>
    <row r="1036">
      <c r="A1036" s="139">
        <v>42633.0</v>
      </c>
      <c r="B1036" s="140">
        <v>10.17</v>
      </c>
      <c r="C1036" s="6" t="s">
        <v>2554</v>
      </c>
      <c r="D1036" s="6" t="s">
        <v>2339</v>
      </c>
    </row>
    <row r="1037">
      <c r="A1037" s="139">
        <v>42632.0</v>
      </c>
      <c r="B1037" s="140">
        <v>10.18</v>
      </c>
      <c r="C1037" s="6" t="s">
        <v>2555</v>
      </c>
      <c r="D1037" s="6" t="s">
        <v>2339</v>
      </c>
    </row>
    <row r="1038">
      <c r="A1038" s="139">
        <v>42629.0</v>
      </c>
      <c r="B1038" s="140">
        <v>10.62</v>
      </c>
      <c r="C1038" s="6" t="s">
        <v>2556</v>
      </c>
      <c r="D1038" s="6" t="s">
        <v>2339</v>
      </c>
    </row>
    <row r="1039">
      <c r="A1039" s="139">
        <v>42628.0</v>
      </c>
      <c r="B1039" s="140">
        <v>10.65</v>
      </c>
      <c r="C1039" s="6" t="s">
        <v>2557</v>
      </c>
      <c r="D1039" s="6" t="s">
        <v>2339</v>
      </c>
    </row>
    <row r="1040">
      <c r="A1040" s="139">
        <v>42627.0</v>
      </c>
      <c r="B1040" s="140">
        <v>10.5</v>
      </c>
      <c r="C1040" s="6" t="s">
        <v>2417</v>
      </c>
      <c r="D1040" s="6" t="s">
        <v>2339</v>
      </c>
    </row>
    <row r="1041">
      <c r="A1041" s="139">
        <v>42626.0</v>
      </c>
      <c r="B1041" s="140">
        <v>10.38</v>
      </c>
      <c r="C1041" s="6" t="s">
        <v>2558</v>
      </c>
      <c r="D1041" s="6" t="s">
        <v>2339</v>
      </c>
    </row>
    <row r="1042">
      <c r="A1042" s="139">
        <v>42625.0</v>
      </c>
      <c r="B1042" s="140">
        <v>10.4</v>
      </c>
      <c r="C1042" s="6" t="s">
        <v>2559</v>
      </c>
      <c r="D1042" s="6" t="s">
        <v>2339</v>
      </c>
    </row>
    <row r="1043">
      <c r="A1043" s="139">
        <v>42622.0</v>
      </c>
      <c r="B1043" s="140">
        <v>10.26</v>
      </c>
      <c r="C1043" s="6" t="s">
        <v>2560</v>
      </c>
      <c r="D1043" s="6" t="s">
        <v>2339</v>
      </c>
    </row>
    <row r="1044">
      <c r="A1044" s="139">
        <v>42621.0</v>
      </c>
      <c r="B1044" s="140">
        <v>10.25</v>
      </c>
      <c r="C1044" s="6" t="s">
        <v>2561</v>
      </c>
      <c r="D1044" s="6" t="s">
        <v>2339</v>
      </c>
    </row>
    <row r="1045">
      <c r="A1045" s="139">
        <v>42620.0</v>
      </c>
      <c r="B1045" s="140">
        <v>10.21</v>
      </c>
      <c r="C1045" s="6" t="s">
        <v>2562</v>
      </c>
      <c r="D1045" s="6" t="s">
        <v>2339</v>
      </c>
    </row>
    <row r="1046">
      <c r="A1046" s="139">
        <v>42619.0</v>
      </c>
      <c r="B1046" s="140">
        <v>10.31</v>
      </c>
      <c r="C1046" s="6" t="s">
        <v>2563</v>
      </c>
      <c r="D1046" s="6" t="s">
        <v>2339</v>
      </c>
    </row>
    <row r="1047">
      <c r="A1047" s="139">
        <v>42618.0</v>
      </c>
      <c r="B1047" s="140">
        <v>10.31</v>
      </c>
      <c r="C1047" s="6" t="s">
        <v>2564</v>
      </c>
      <c r="D1047" s="6" t="s">
        <v>2339</v>
      </c>
    </row>
    <row r="1048">
      <c r="A1048" s="139">
        <v>42615.0</v>
      </c>
      <c r="B1048" s="140">
        <v>10.28</v>
      </c>
      <c r="C1048" s="6" t="s">
        <v>2565</v>
      </c>
      <c r="D1048" s="6" t="s">
        <v>2339</v>
      </c>
    </row>
    <row r="1049">
      <c r="A1049" s="139">
        <v>42614.0</v>
      </c>
      <c r="B1049" s="140">
        <v>10.25</v>
      </c>
      <c r="C1049" s="6" t="s">
        <v>2566</v>
      </c>
      <c r="D1049" s="6" t="s">
        <v>2339</v>
      </c>
    </row>
    <row r="1050">
      <c r="A1050" s="139">
        <v>42613.0</v>
      </c>
      <c r="B1050" s="140">
        <v>10.3</v>
      </c>
      <c r="C1050" s="6" t="s">
        <v>1893</v>
      </c>
      <c r="D1050" s="6" t="s">
        <v>2339</v>
      </c>
    </row>
    <row r="1051">
      <c r="A1051" s="139">
        <v>42612.0</v>
      </c>
      <c r="B1051" s="140">
        <v>10.26</v>
      </c>
      <c r="C1051" s="6" t="s">
        <v>2567</v>
      </c>
      <c r="D1051" s="6" t="s">
        <v>2339</v>
      </c>
    </row>
    <row r="1052">
      <c r="A1052" s="139">
        <v>42611.0</v>
      </c>
      <c r="B1052" s="140">
        <v>10.29</v>
      </c>
      <c r="C1052" s="6" t="s">
        <v>1657</v>
      </c>
      <c r="D1052" s="6" t="s">
        <v>2339</v>
      </c>
    </row>
    <row r="1053">
      <c r="A1053" s="139">
        <v>42608.0</v>
      </c>
      <c r="B1053" s="140">
        <v>10.35</v>
      </c>
      <c r="C1053" s="6" t="s">
        <v>2568</v>
      </c>
      <c r="D1053" s="6" t="s">
        <v>2339</v>
      </c>
    </row>
    <row r="1054">
      <c r="A1054" s="139">
        <v>42607.0</v>
      </c>
      <c r="B1054" s="140">
        <v>10.28</v>
      </c>
      <c r="C1054" s="6" t="s">
        <v>2569</v>
      </c>
      <c r="D1054" s="6" t="s">
        <v>2339</v>
      </c>
    </row>
    <row r="1055">
      <c r="A1055" s="139">
        <v>42606.0</v>
      </c>
      <c r="B1055" s="140">
        <v>10.07</v>
      </c>
      <c r="C1055" s="6" t="s">
        <v>2570</v>
      </c>
      <c r="D1055" s="6" t="s">
        <v>2339</v>
      </c>
    </row>
    <row r="1056">
      <c r="A1056" s="139">
        <v>42605.0</v>
      </c>
      <c r="B1056" s="140">
        <v>10.2</v>
      </c>
      <c r="C1056" s="6" t="s">
        <v>833</v>
      </c>
      <c r="D1056" s="6" t="s">
        <v>2339</v>
      </c>
    </row>
    <row r="1057">
      <c r="A1057" s="139">
        <v>42604.0</v>
      </c>
      <c r="B1057" s="140">
        <v>10.3</v>
      </c>
      <c r="C1057" s="6" t="s">
        <v>2571</v>
      </c>
      <c r="D1057" s="6" t="s">
        <v>2339</v>
      </c>
    </row>
    <row r="1058">
      <c r="A1058" s="139">
        <v>42601.0</v>
      </c>
      <c r="B1058" s="140">
        <v>10.28</v>
      </c>
      <c r="C1058" s="6" t="s">
        <v>2572</v>
      </c>
      <c r="D1058" s="6" t="s">
        <v>2339</v>
      </c>
    </row>
    <row r="1059">
      <c r="A1059" s="139">
        <v>42600.0</v>
      </c>
      <c r="B1059" s="140">
        <v>10.35</v>
      </c>
      <c r="C1059" s="6" t="s">
        <v>2573</v>
      </c>
      <c r="D1059" s="6" t="s">
        <v>2339</v>
      </c>
    </row>
    <row r="1060">
      <c r="A1060" s="139">
        <v>42599.0</v>
      </c>
      <c r="B1060" s="140">
        <v>10.28</v>
      </c>
      <c r="C1060" s="6" t="s">
        <v>1605</v>
      </c>
      <c r="D1060" s="6" t="s">
        <v>2339</v>
      </c>
    </row>
    <row r="1061">
      <c r="A1061" s="139">
        <v>42598.0</v>
      </c>
      <c r="B1061" s="140">
        <v>10.35</v>
      </c>
      <c r="C1061" s="6" t="s">
        <v>2574</v>
      </c>
      <c r="D1061" s="6" t="s">
        <v>2339</v>
      </c>
    </row>
    <row r="1062">
      <c r="A1062" s="139">
        <v>42597.0</v>
      </c>
      <c r="B1062" s="140">
        <v>10.33</v>
      </c>
      <c r="C1062" s="6" t="s">
        <v>2575</v>
      </c>
      <c r="D1062" s="6" t="s">
        <v>2339</v>
      </c>
    </row>
    <row r="1063">
      <c r="A1063" s="139">
        <v>42594.0</v>
      </c>
      <c r="B1063" s="140">
        <v>10.39</v>
      </c>
      <c r="C1063" s="6" t="s">
        <v>2576</v>
      </c>
      <c r="D1063" s="6" t="s">
        <v>2339</v>
      </c>
    </row>
    <row r="1064">
      <c r="A1064" s="139">
        <v>42593.0</v>
      </c>
      <c r="B1064" s="140">
        <v>10.37</v>
      </c>
      <c r="C1064" s="6" t="s">
        <v>2577</v>
      </c>
      <c r="D1064" s="6" t="s">
        <v>2339</v>
      </c>
    </row>
    <row r="1065">
      <c r="A1065" s="139">
        <v>42592.0</v>
      </c>
      <c r="B1065" s="140">
        <v>10.38</v>
      </c>
      <c r="C1065" s="6" t="s">
        <v>2578</v>
      </c>
      <c r="D1065" s="6" t="s">
        <v>2339</v>
      </c>
    </row>
    <row r="1066">
      <c r="A1066" s="139">
        <v>42591.0</v>
      </c>
      <c r="B1066" s="140">
        <v>10.39</v>
      </c>
      <c r="C1066" s="6" t="s">
        <v>2579</v>
      </c>
      <c r="D1066" s="6" t="s">
        <v>2339</v>
      </c>
    </row>
    <row r="1067">
      <c r="A1067" s="139">
        <v>42590.0</v>
      </c>
      <c r="B1067" s="140">
        <v>10.37</v>
      </c>
      <c r="C1067" s="6" t="s">
        <v>2580</v>
      </c>
      <c r="D1067" s="6" t="s">
        <v>2339</v>
      </c>
    </row>
    <row r="1068">
      <c r="A1068" s="139">
        <v>42587.0</v>
      </c>
      <c r="B1068" s="140">
        <v>10.36</v>
      </c>
      <c r="C1068" s="6" t="s">
        <v>2581</v>
      </c>
      <c r="D1068" s="6" t="s">
        <v>2339</v>
      </c>
    </row>
    <row r="1069">
      <c r="A1069" s="139">
        <v>42586.0</v>
      </c>
      <c r="B1069" s="140">
        <v>10.33</v>
      </c>
      <c r="C1069" s="6" t="s">
        <v>2582</v>
      </c>
      <c r="D1069" s="6" t="s">
        <v>2339</v>
      </c>
    </row>
    <row r="1070">
      <c r="A1070" s="139">
        <v>42585.0</v>
      </c>
      <c r="B1070" s="140">
        <v>10.33</v>
      </c>
      <c r="C1070" s="6" t="s">
        <v>2583</v>
      </c>
      <c r="D1070" s="6" t="s">
        <v>2339</v>
      </c>
    </row>
    <row r="1071">
      <c r="A1071" s="139">
        <v>42584.0</v>
      </c>
      <c r="B1071" s="140">
        <v>9.97</v>
      </c>
      <c r="C1071" s="6" t="s">
        <v>2584</v>
      </c>
      <c r="D1071" s="6" t="s">
        <v>2339</v>
      </c>
    </row>
    <row r="1072">
      <c r="A1072" s="139">
        <v>42583.0</v>
      </c>
      <c r="B1072" s="140">
        <v>10.17</v>
      </c>
      <c r="C1072" s="6" t="s">
        <v>2585</v>
      </c>
      <c r="D1072" s="6" t="s">
        <v>2339</v>
      </c>
    </row>
    <row r="1073">
      <c r="A1073" s="139">
        <v>42580.0</v>
      </c>
      <c r="B1073" s="140">
        <v>10.34</v>
      </c>
      <c r="C1073" s="6" t="s">
        <v>2586</v>
      </c>
      <c r="D1073" s="6" t="s">
        <v>2339</v>
      </c>
    </row>
    <row r="1074">
      <c r="A1074" s="139">
        <v>42579.0</v>
      </c>
      <c r="B1074" s="140">
        <v>10.46</v>
      </c>
      <c r="C1074" s="6" t="s">
        <v>2587</v>
      </c>
      <c r="D1074" s="6" t="s">
        <v>2339</v>
      </c>
    </row>
    <row r="1075">
      <c r="A1075" s="139">
        <v>42578.0</v>
      </c>
      <c r="B1075" s="140">
        <v>10.37</v>
      </c>
      <c r="C1075" s="6" t="s">
        <v>2588</v>
      </c>
      <c r="D1075" s="6" t="s">
        <v>2339</v>
      </c>
    </row>
    <row r="1076">
      <c r="A1076" s="139">
        <v>42577.0</v>
      </c>
      <c r="B1076" s="140">
        <v>10.47</v>
      </c>
      <c r="C1076" s="6" t="s">
        <v>2589</v>
      </c>
      <c r="D1076" s="6" t="s">
        <v>2339</v>
      </c>
    </row>
    <row r="1077">
      <c r="A1077" s="139">
        <v>42576.0</v>
      </c>
      <c r="B1077" s="140">
        <v>10.3</v>
      </c>
      <c r="C1077" s="6" t="s">
        <v>2590</v>
      </c>
      <c r="D1077" s="6" t="s">
        <v>2339</v>
      </c>
    </row>
    <row r="1078">
      <c r="A1078" s="139">
        <v>42573.0</v>
      </c>
      <c r="B1078" s="140">
        <v>10.08</v>
      </c>
      <c r="C1078" s="6" t="s">
        <v>2591</v>
      </c>
      <c r="D1078" s="6" t="s">
        <v>2339</v>
      </c>
    </row>
    <row r="1079">
      <c r="A1079" s="139">
        <v>42572.0</v>
      </c>
      <c r="B1079" s="140">
        <v>10.41</v>
      </c>
      <c r="C1079" s="6" t="s">
        <v>2592</v>
      </c>
      <c r="D1079" s="6" t="s">
        <v>2339</v>
      </c>
    </row>
    <row r="1080">
      <c r="A1080" s="139">
        <v>42571.0</v>
      </c>
      <c r="B1080" s="140">
        <v>10.37</v>
      </c>
      <c r="C1080" s="6" t="s">
        <v>2593</v>
      </c>
      <c r="D1080" s="6" t="s">
        <v>2339</v>
      </c>
    </row>
    <row r="1081">
      <c r="A1081" s="139">
        <v>42570.0</v>
      </c>
      <c r="B1081" s="140">
        <v>10.38</v>
      </c>
      <c r="C1081" s="6" t="s">
        <v>2594</v>
      </c>
      <c r="D1081" s="6" t="s">
        <v>2339</v>
      </c>
    </row>
    <row r="1082">
      <c r="A1082" s="139">
        <v>42569.0</v>
      </c>
      <c r="B1082" s="140">
        <v>10.44</v>
      </c>
      <c r="C1082" s="6" t="s">
        <v>1147</v>
      </c>
      <c r="D1082" s="6" t="s">
        <v>2339</v>
      </c>
    </row>
    <row r="1083">
      <c r="A1083" s="139">
        <v>42566.0</v>
      </c>
      <c r="B1083" s="140">
        <v>10.17</v>
      </c>
      <c r="C1083" s="6" t="s">
        <v>2595</v>
      </c>
      <c r="D1083" s="6" t="s">
        <v>2339</v>
      </c>
    </row>
    <row r="1084">
      <c r="A1084" s="139">
        <v>42565.0</v>
      </c>
      <c r="B1084" s="140">
        <v>10.31</v>
      </c>
      <c r="C1084" s="6" t="s">
        <v>2596</v>
      </c>
      <c r="D1084" s="6" t="s">
        <v>2339</v>
      </c>
    </row>
    <row r="1085">
      <c r="A1085" s="139">
        <v>42564.0</v>
      </c>
      <c r="B1085" s="140">
        <v>10.37</v>
      </c>
      <c r="C1085" s="6" t="s">
        <v>2597</v>
      </c>
      <c r="D1085" s="6" t="s">
        <v>2339</v>
      </c>
    </row>
    <row r="1086">
      <c r="A1086" s="139">
        <v>42563.0</v>
      </c>
      <c r="B1086" s="140">
        <v>10.31</v>
      </c>
      <c r="C1086" s="6" t="s">
        <v>2598</v>
      </c>
      <c r="D1086" s="6" t="s">
        <v>2339</v>
      </c>
    </row>
    <row r="1087">
      <c r="A1087" s="139">
        <v>42562.0</v>
      </c>
      <c r="B1087" s="140">
        <v>10.2</v>
      </c>
      <c r="C1087" s="6" t="s">
        <v>2599</v>
      </c>
      <c r="D1087" s="6" t="s">
        <v>2339</v>
      </c>
    </row>
    <row r="1088">
      <c r="A1088" s="139">
        <v>42559.0</v>
      </c>
      <c r="B1088" s="140">
        <v>10.3</v>
      </c>
      <c r="C1088" s="6" t="s">
        <v>2600</v>
      </c>
      <c r="D1088" s="6" t="s">
        <v>2339</v>
      </c>
    </row>
    <row r="1089">
      <c r="A1089" s="139">
        <v>42558.0</v>
      </c>
      <c r="B1089" s="140">
        <v>10.27</v>
      </c>
      <c r="C1089" s="6" t="s">
        <v>2601</v>
      </c>
      <c r="D1089" s="6" t="s">
        <v>2339</v>
      </c>
    </row>
    <row r="1090">
      <c r="A1090" s="139">
        <v>42557.0</v>
      </c>
      <c r="B1090" s="140">
        <v>10.16</v>
      </c>
      <c r="C1090" s="6" t="s">
        <v>2602</v>
      </c>
      <c r="D1090" s="6" t="s">
        <v>2339</v>
      </c>
    </row>
    <row r="1091">
      <c r="A1091" s="139">
        <v>42556.0</v>
      </c>
      <c r="B1091" s="140">
        <v>9.97</v>
      </c>
      <c r="C1091" s="6" t="s">
        <v>2603</v>
      </c>
      <c r="D1091" s="6" t="s">
        <v>2339</v>
      </c>
    </row>
    <row r="1092">
      <c r="A1092" s="139">
        <v>42555.0</v>
      </c>
      <c r="B1092" s="140">
        <v>9.93</v>
      </c>
      <c r="C1092" s="6" t="s">
        <v>2604</v>
      </c>
      <c r="D1092" s="6" t="s">
        <v>2339</v>
      </c>
    </row>
    <row r="1093">
      <c r="A1093" s="139">
        <v>42552.0</v>
      </c>
      <c r="B1093" s="140">
        <v>10.18</v>
      </c>
      <c r="C1093" s="6" t="s">
        <v>2605</v>
      </c>
      <c r="D1093" s="6" t="s">
        <v>2339</v>
      </c>
    </row>
    <row r="1094">
      <c r="A1094" s="139">
        <v>42551.0</v>
      </c>
      <c r="B1094" s="140">
        <v>10.41</v>
      </c>
      <c r="C1094" s="6" t="s">
        <v>2606</v>
      </c>
      <c r="D1094" s="6" t="s">
        <v>2339</v>
      </c>
    </row>
    <row r="1095">
      <c r="A1095" s="139">
        <v>42550.0</v>
      </c>
      <c r="B1095" s="140">
        <v>10.38</v>
      </c>
      <c r="C1095" s="6" t="s">
        <v>2607</v>
      </c>
      <c r="D1095" s="6" t="s">
        <v>2339</v>
      </c>
    </row>
    <row r="1096">
      <c r="A1096" s="139">
        <v>42549.0</v>
      </c>
      <c r="B1096" s="140">
        <v>10.48</v>
      </c>
      <c r="C1096" s="6" t="s">
        <v>2608</v>
      </c>
      <c r="D1096" s="6" t="s">
        <v>2339</v>
      </c>
    </row>
    <row r="1097">
      <c r="A1097" s="139">
        <v>42548.0</v>
      </c>
      <c r="B1097" s="140">
        <v>10.43</v>
      </c>
      <c r="C1097" s="6" t="s">
        <v>2609</v>
      </c>
      <c r="D1097" s="6" t="s">
        <v>2339</v>
      </c>
    </row>
    <row r="1098">
      <c r="A1098" s="139">
        <v>42545.0</v>
      </c>
      <c r="B1098" s="140">
        <v>9.95</v>
      </c>
      <c r="C1098" s="6" t="s">
        <v>2610</v>
      </c>
      <c r="D1098" s="6" t="s">
        <v>2339</v>
      </c>
    </row>
    <row r="1099">
      <c r="A1099" s="139">
        <v>42544.0</v>
      </c>
      <c r="B1099" s="140">
        <v>10.14</v>
      </c>
      <c r="C1099" s="6" t="s">
        <v>2611</v>
      </c>
      <c r="D1099" s="6" t="s">
        <v>2339</v>
      </c>
    </row>
    <row r="1100">
      <c r="A1100" s="139">
        <v>42543.0</v>
      </c>
      <c r="B1100" s="140">
        <v>10.27</v>
      </c>
      <c r="C1100" s="6" t="s">
        <v>2235</v>
      </c>
      <c r="D1100" s="6" t="s">
        <v>2339</v>
      </c>
    </row>
    <row r="1101">
      <c r="A1101" s="139">
        <v>42542.0</v>
      </c>
      <c r="B1101" s="140">
        <v>10.26</v>
      </c>
      <c r="C1101" s="6" t="s">
        <v>2612</v>
      </c>
      <c r="D1101" s="6" t="s">
        <v>2339</v>
      </c>
    </row>
    <row r="1102">
      <c r="A1102" s="139">
        <v>42541.0</v>
      </c>
      <c r="B1102" s="140">
        <v>10.42</v>
      </c>
      <c r="C1102" s="6" t="s">
        <v>2613</v>
      </c>
      <c r="D1102" s="6" t="s">
        <v>2339</v>
      </c>
    </row>
    <row r="1103">
      <c r="A1103" s="139">
        <v>42538.0</v>
      </c>
      <c r="B1103" s="140">
        <v>10.33</v>
      </c>
      <c r="C1103" s="6" t="s">
        <v>2614</v>
      </c>
      <c r="D1103" s="6" t="s">
        <v>2339</v>
      </c>
    </row>
    <row r="1104">
      <c r="A1104" s="139">
        <v>42537.0</v>
      </c>
      <c r="B1104" s="140">
        <v>10.36</v>
      </c>
      <c r="C1104" s="6" t="s">
        <v>1504</v>
      </c>
      <c r="D1104" s="6" t="s">
        <v>2339</v>
      </c>
    </row>
    <row r="1105">
      <c r="A1105" s="139">
        <v>42536.0</v>
      </c>
      <c r="B1105" s="140">
        <v>10.51</v>
      </c>
      <c r="C1105" s="6" t="s">
        <v>2104</v>
      </c>
      <c r="D1105" s="6" t="s">
        <v>2339</v>
      </c>
    </row>
    <row r="1106">
      <c r="A1106" s="139">
        <v>42535.0</v>
      </c>
      <c r="B1106" s="140">
        <v>10.32</v>
      </c>
      <c r="C1106" s="6" t="s">
        <v>2615</v>
      </c>
      <c r="D1106" s="6" t="s">
        <v>2339</v>
      </c>
    </row>
    <row r="1107">
      <c r="A1107" s="139">
        <v>42531.0</v>
      </c>
      <c r="B1107" s="140">
        <v>10.65</v>
      </c>
      <c r="C1107" s="6" t="s">
        <v>2616</v>
      </c>
      <c r="D1107" s="6" t="s">
        <v>2339</v>
      </c>
    </row>
    <row r="1108">
      <c r="A1108" s="139">
        <v>42530.0</v>
      </c>
      <c r="B1108" s="140">
        <v>10.76</v>
      </c>
      <c r="C1108" s="6" t="s">
        <v>2617</v>
      </c>
      <c r="D1108" s="6" t="s">
        <v>2339</v>
      </c>
    </row>
    <row r="1109">
      <c r="A1109" s="139">
        <v>42529.0</v>
      </c>
      <c r="B1109" s="140">
        <v>10.95</v>
      </c>
      <c r="C1109" s="6" t="s">
        <v>2618</v>
      </c>
      <c r="D1109" s="6" t="s">
        <v>2339</v>
      </c>
    </row>
    <row r="1110">
      <c r="A1110" s="139">
        <v>42528.0</v>
      </c>
      <c r="B1110" s="140">
        <v>10.66</v>
      </c>
      <c r="C1110" s="6" t="s">
        <v>2619</v>
      </c>
      <c r="D1110" s="6" t="s">
        <v>2339</v>
      </c>
    </row>
    <row r="1111">
      <c r="A1111" s="139">
        <v>42527.0</v>
      </c>
      <c r="B1111" s="140">
        <v>10.81</v>
      </c>
      <c r="C1111" s="6" t="s">
        <v>2620</v>
      </c>
      <c r="D1111" s="6" t="s">
        <v>2339</v>
      </c>
    </row>
    <row r="1112">
      <c r="A1112" s="139">
        <v>42524.0</v>
      </c>
      <c r="B1112" s="140">
        <v>11.07</v>
      </c>
      <c r="C1112" s="6" t="s">
        <v>2621</v>
      </c>
      <c r="D1112" s="6" t="s">
        <v>2339</v>
      </c>
    </row>
    <row r="1113">
      <c r="A1113" s="139">
        <v>42523.0</v>
      </c>
      <c r="B1113" s="140">
        <v>11.24</v>
      </c>
      <c r="C1113" s="6" t="s">
        <v>2622</v>
      </c>
      <c r="D1113" s="6" t="s">
        <v>2339</v>
      </c>
    </row>
    <row r="1114">
      <c r="A1114" s="139">
        <v>42522.0</v>
      </c>
      <c r="B1114" s="140">
        <v>11.24</v>
      </c>
      <c r="C1114" s="6" t="s">
        <v>2623</v>
      </c>
      <c r="D1114" s="6" t="s">
        <v>2339</v>
      </c>
    </row>
    <row r="1115">
      <c r="A1115" s="139">
        <v>42521.0</v>
      </c>
      <c r="B1115" s="140">
        <v>11.24</v>
      </c>
      <c r="C1115" s="6" t="s">
        <v>896</v>
      </c>
      <c r="D1115" s="6" t="s">
        <v>2339</v>
      </c>
    </row>
    <row r="1116">
      <c r="A1116" s="139">
        <v>42520.0</v>
      </c>
      <c r="B1116" s="140">
        <v>11.3</v>
      </c>
      <c r="C1116" s="6" t="s">
        <v>2624</v>
      </c>
      <c r="D1116" s="6" t="s">
        <v>2339</v>
      </c>
    </row>
    <row r="1117">
      <c r="A1117" s="139">
        <v>42517.0</v>
      </c>
      <c r="B1117" s="140">
        <v>11.31</v>
      </c>
      <c r="C1117" s="6" t="s">
        <v>2625</v>
      </c>
      <c r="D1117" s="6" t="s">
        <v>2339</v>
      </c>
    </row>
    <row r="1118">
      <c r="A1118" s="139">
        <v>42516.0</v>
      </c>
      <c r="B1118" s="140">
        <v>11.28</v>
      </c>
      <c r="C1118" s="6" t="s">
        <v>2626</v>
      </c>
      <c r="D1118" s="6" t="s">
        <v>2339</v>
      </c>
    </row>
    <row r="1119">
      <c r="A1119" s="139">
        <v>42515.0</v>
      </c>
      <c r="B1119" s="140">
        <v>11.32</v>
      </c>
      <c r="C1119" s="6" t="s">
        <v>2627</v>
      </c>
      <c r="D1119" s="6" t="s">
        <v>2339</v>
      </c>
    </row>
    <row r="1120">
      <c r="A1120" s="139">
        <v>42514.0</v>
      </c>
      <c r="B1120" s="140">
        <v>11.32</v>
      </c>
      <c r="C1120" s="6" t="s">
        <v>2628</v>
      </c>
      <c r="D1120" s="6" t="s">
        <v>2339</v>
      </c>
    </row>
    <row r="1121">
      <c r="A1121" s="139">
        <v>42513.0</v>
      </c>
      <c r="B1121" s="140">
        <v>11.23</v>
      </c>
      <c r="C1121" s="6" t="s">
        <v>2629</v>
      </c>
      <c r="D1121" s="6" t="s">
        <v>2339</v>
      </c>
    </row>
    <row r="1122">
      <c r="A1122" s="139">
        <v>42510.0</v>
      </c>
      <c r="B1122" s="140">
        <v>11.24</v>
      </c>
      <c r="C1122" s="6" t="s">
        <v>2630</v>
      </c>
      <c r="D1122" s="6" t="s">
        <v>2339</v>
      </c>
    </row>
    <row r="1123">
      <c r="A1123" s="139">
        <v>42509.0</v>
      </c>
      <c r="B1123" s="140">
        <v>11.15</v>
      </c>
      <c r="C1123" s="6" t="s">
        <v>2218</v>
      </c>
      <c r="D1123" s="6" t="s">
        <v>2339</v>
      </c>
    </row>
    <row r="1124">
      <c r="A1124" s="139">
        <v>42508.0</v>
      </c>
      <c r="B1124" s="140">
        <v>11.11</v>
      </c>
      <c r="C1124" s="6" t="s">
        <v>2631</v>
      </c>
      <c r="D1124" s="6" t="s">
        <v>2339</v>
      </c>
    </row>
    <row r="1125">
      <c r="A1125" s="139">
        <v>42507.0</v>
      </c>
      <c r="B1125" s="140">
        <v>11.05</v>
      </c>
      <c r="C1125" s="6" t="s">
        <v>2632</v>
      </c>
      <c r="D1125" s="6" t="s">
        <v>2339</v>
      </c>
    </row>
    <row r="1126">
      <c r="A1126" s="139">
        <v>42506.0</v>
      </c>
      <c r="B1126" s="140">
        <v>11.42</v>
      </c>
      <c r="C1126" s="6" t="s">
        <v>2633</v>
      </c>
      <c r="D1126" s="6" t="s">
        <v>2339</v>
      </c>
    </row>
    <row r="1127">
      <c r="A1127" s="139">
        <v>42503.0</v>
      </c>
      <c r="B1127" s="140">
        <v>11.1</v>
      </c>
      <c r="C1127" s="6" t="s">
        <v>2634</v>
      </c>
      <c r="D1127" s="6" t="s">
        <v>2339</v>
      </c>
    </row>
    <row r="1128">
      <c r="A1128" s="139">
        <v>42502.0</v>
      </c>
      <c r="B1128" s="140">
        <v>11.0</v>
      </c>
      <c r="C1128" s="6" t="s">
        <v>2635</v>
      </c>
      <c r="D1128" s="6" t="s">
        <v>2339</v>
      </c>
    </row>
    <row r="1129">
      <c r="A1129" s="139">
        <v>42501.0</v>
      </c>
      <c r="B1129" s="140">
        <v>10.38</v>
      </c>
      <c r="C1129" s="6" t="s">
        <v>2507</v>
      </c>
      <c r="D1129" s="6" t="s">
        <v>2339</v>
      </c>
    </row>
    <row r="1130">
      <c r="A1130" s="139">
        <v>42500.0</v>
      </c>
      <c r="B1130" s="140">
        <v>10.28</v>
      </c>
      <c r="C1130" s="6" t="s">
        <v>2636</v>
      </c>
      <c r="D1130" s="6" t="s">
        <v>2339</v>
      </c>
    </row>
    <row r="1131">
      <c r="A1131" s="139">
        <v>42496.0</v>
      </c>
      <c r="B1131" s="140">
        <v>10.45</v>
      </c>
      <c r="C1131" s="6" t="s">
        <v>2637</v>
      </c>
      <c r="D1131" s="6" t="s">
        <v>2339</v>
      </c>
    </row>
    <row r="1132">
      <c r="A1132" s="139">
        <v>42495.0</v>
      </c>
      <c r="B1132" s="140">
        <v>10.96</v>
      </c>
      <c r="C1132" s="6" t="s">
        <v>1542</v>
      </c>
      <c r="D1132" s="6" t="s">
        <v>2339</v>
      </c>
    </row>
    <row r="1133">
      <c r="A1133" s="139">
        <v>42494.0</v>
      </c>
      <c r="B1133" s="140">
        <v>11.04</v>
      </c>
      <c r="C1133" s="6" t="s">
        <v>2638</v>
      </c>
      <c r="D1133" s="6" t="s">
        <v>2339</v>
      </c>
    </row>
    <row r="1134">
      <c r="A1134" s="139">
        <v>42489.0</v>
      </c>
      <c r="B1134" s="140">
        <v>11.09</v>
      </c>
      <c r="C1134" s="6" t="s">
        <v>2639</v>
      </c>
      <c r="D1134" s="6" t="s">
        <v>2339</v>
      </c>
    </row>
    <row r="1135">
      <c r="A1135" s="139">
        <v>42488.0</v>
      </c>
      <c r="B1135" s="140">
        <v>10.84</v>
      </c>
      <c r="C1135" s="6" t="s">
        <v>2640</v>
      </c>
      <c r="D1135" s="6" t="s">
        <v>2339</v>
      </c>
    </row>
    <row r="1136">
      <c r="A1136" s="139">
        <v>42487.0</v>
      </c>
      <c r="B1136" s="140">
        <v>10.54</v>
      </c>
      <c r="C1136" s="6" t="s">
        <v>2641</v>
      </c>
      <c r="D1136" s="6" t="s">
        <v>2339</v>
      </c>
    </row>
    <row r="1137">
      <c r="A1137" s="139">
        <v>42486.0</v>
      </c>
      <c r="B1137" s="140">
        <v>10.53</v>
      </c>
      <c r="C1137" s="6" t="s">
        <v>2642</v>
      </c>
      <c r="D1137" s="6" t="s">
        <v>2339</v>
      </c>
    </row>
    <row r="1138">
      <c r="A1138" s="139">
        <v>42485.0</v>
      </c>
      <c r="B1138" s="140">
        <v>10.65</v>
      </c>
      <c r="C1138" s="6" t="s">
        <v>2643</v>
      </c>
      <c r="D1138" s="6" t="s">
        <v>2339</v>
      </c>
    </row>
    <row r="1139">
      <c r="A1139" s="139">
        <v>42482.0</v>
      </c>
      <c r="B1139" s="140">
        <v>10.31</v>
      </c>
      <c r="C1139" s="6" t="s">
        <v>1174</v>
      </c>
      <c r="D1139" s="6" t="s">
        <v>2339</v>
      </c>
    </row>
    <row r="1140">
      <c r="A1140" s="139">
        <v>42481.0</v>
      </c>
      <c r="B1140" s="140">
        <v>10.32</v>
      </c>
      <c r="C1140" s="6" t="s">
        <v>2644</v>
      </c>
      <c r="D1140" s="6" t="s">
        <v>2339</v>
      </c>
    </row>
    <row r="1141">
      <c r="A1141" s="139">
        <v>42480.0</v>
      </c>
      <c r="B1141" s="140">
        <v>10.57</v>
      </c>
      <c r="C1141" s="6" t="s">
        <v>2645</v>
      </c>
      <c r="D1141" s="6" t="s">
        <v>2339</v>
      </c>
    </row>
    <row r="1142">
      <c r="A1142" s="139">
        <v>42479.0</v>
      </c>
      <c r="B1142" s="140">
        <v>11.0</v>
      </c>
      <c r="C1142" s="6" t="s">
        <v>2646</v>
      </c>
      <c r="D1142" s="6" t="s">
        <v>2339</v>
      </c>
    </row>
    <row r="1143">
      <c r="A1143" s="139">
        <v>42478.0</v>
      </c>
      <c r="B1143" s="140">
        <v>11.02</v>
      </c>
      <c r="C1143" s="6" t="s">
        <v>2647</v>
      </c>
      <c r="D1143" s="6" t="s">
        <v>2339</v>
      </c>
    </row>
    <row r="1144">
      <c r="A1144" s="139">
        <v>42475.0</v>
      </c>
      <c r="B1144" s="140">
        <v>10.94</v>
      </c>
      <c r="C1144" s="6" t="s">
        <v>2648</v>
      </c>
      <c r="D1144" s="6" t="s">
        <v>2339</v>
      </c>
    </row>
    <row r="1145">
      <c r="A1145" s="139">
        <v>42474.0</v>
      </c>
      <c r="B1145" s="140">
        <v>10.76</v>
      </c>
      <c r="C1145" s="6" t="s">
        <v>2649</v>
      </c>
      <c r="D1145" s="6" t="s">
        <v>2339</v>
      </c>
    </row>
    <row r="1146">
      <c r="A1146" s="139">
        <v>42473.0</v>
      </c>
      <c r="B1146" s="140">
        <v>10.63</v>
      </c>
      <c r="C1146" s="6" t="s">
        <v>2650</v>
      </c>
      <c r="D1146" s="6" t="s">
        <v>2339</v>
      </c>
    </row>
    <row r="1147">
      <c r="A1147" s="139">
        <v>42472.0</v>
      </c>
      <c r="B1147" s="140">
        <v>10.71</v>
      </c>
      <c r="C1147" s="6" t="s">
        <v>2651</v>
      </c>
      <c r="D1147" s="6" t="s">
        <v>2339</v>
      </c>
    </row>
    <row r="1148">
      <c r="A1148" s="139">
        <v>42471.0</v>
      </c>
      <c r="B1148" s="140">
        <v>10.75</v>
      </c>
      <c r="C1148" s="6" t="s">
        <v>2652</v>
      </c>
      <c r="D1148" s="6" t="s">
        <v>2339</v>
      </c>
    </row>
    <row r="1149">
      <c r="A1149" s="139">
        <v>42468.0</v>
      </c>
      <c r="B1149" s="140">
        <v>10.9</v>
      </c>
      <c r="C1149" s="6" t="s">
        <v>2653</v>
      </c>
      <c r="D1149" s="6" t="s">
        <v>2339</v>
      </c>
    </row>
    <row r="1150">
      <c r="A1150" s="139">
        <v>42467.0</v>
      </c>
      <c r="B1150" s="140">
        <v>10.83</v>
      </c>
      <c r="C1150" s="6" t="s">
        <v>2654</v>
      </c>
      <c r="D1150" s="6" t="s">
        <v>2339</v>
      </c>
    </row>
    <row r="1151">
      <c r="A1151" s="139">
        <v>42466.0</v>
      </c>
      <c r="B1151" s="140">
        <v>10.71</v>
      </c>
      <c r="C1151" s="6" t="s">
        <v>2655</v>
      </c>
      <c r="D1151" s="6" t="s">
        <v>2339</v>
      </c>
    </row>
    <row r="1152">
      <c r="A1152" s="139">
        <v>42465.0</v>
      </c>
      <c r="B1152" s="140">
        <v>10.45</v>
      </c>
      <c r="C1152" s="6" t="s">
        <v>2656</v>
      </c>
      <c r="D1152" s="6" t="s">
        <v>2339</v>
      </c>
    </row>
    <row r="1153">
      <c r="A1153" s="139">
        <v>42464.0</v>
      </c>
      <c r="B1153" s="140">
        <v>10.46</v>
      </c>
      <c r="C1153" s="6" t="s">
        <v>2657</v>
      </c>
      <c r="D1153" s="6" t="s">
        <v>2339</v>
      </c>
    </row>
    <row r="1154">
      <c r="A1154" s="139">
        <v>42461.0</v>
      </c>
      <c r="B1154" s="140">
        <v>10.95</v>
      </c>
      <c r="C1154" s="6" t="s">
        <v>2658</v>
      </c>
      <c r="D1154" s="6" t="s">
        <v>2339</v>
      </c>
    </row>
    <row r="1155">
      <c r="A1155" s="139">
        <v>42460.0</v>
      </c>
      <c r="B1155" s="140">
        <v>11.29</v>
      </c>
      <c r="C1155" s="6" t="s">
        <v>2659</v>
      </c>
      <c r="D1155" s="6" t="s">
        <v>2339</v>
      </c>
    </row>
    <row r="1156">
      <c r="A1156" s="139">
        <v>42459.0</v>
      </c>
      <c r="B1156" s="140">
        <v>11.22</v>
      </c>
      <c r="C1156" s="6" t="s">
        <v>2660</v>
      </c>
      <c r="D1156" s="6" t="s">
        <v>2339</v>
      </c>
    </row>
    <row r="1157">
      <c r="A1157" s="139">
        <v>42458.0</v>
      </c>
      <c r="B1157" s="140">
        <v>11.16</v>
      </c>
      <c r="C1157" s="6" t="s">
        <v>2661</v>
      </c>
      <c r="D1157" s="6" t="s">
        <v>2339</v>
      </c>
    </row>
    <row r="1158">
      <c r="A1158" s="139">
        <v>42457.0</v>
      </c>
      <c r="B1158" s="140">
        <v>11.31</v>
      </c>
      <c r="C1158" s="6" t="s">
        <v>2662</v>
      </c>
      <c r="D1158" s="6" t="s">
        <v>2339</v>
      </c>
    </row>
    <row r="1159">
      <c r="A1159" s="139">
        <v>42454.0</v>
      </c>
      <c r="B1159" s="140">
        <v>11.13</v>
      </c>
      <c r="C1159" s="6" t="s">
        <v>2663</v>
      </c>
      <c r="D1159" s="6" t="s">
        <v>2339</v>
      </c>
    </row>
    <row r="1160">
      <c r="A1160" s="139">
        <v>42453.0</v>
      </c>
      <c r="B1160" s="140">
        <v>10.79</v>
      </c>
      <c r="C1160" s="6" t="s">
        <v>2664</v>
      </c>
      <c r="D1160" s="6" t="s">
        <v>2339</v>
      </c>
    </row>
    <row r="1161">
      <c r="A1161" s="139">
        <v>42452.0</v>
      </c>
      <c r="B1161" s="140">
        <v>10.54</v>
      </c>
      <c r="C1161" s="6" t="s">
        <v>2437</v>
      </c>
      <c r="D1161" s="6" t="s">
        <v>2339</v>
      </c>
    </row>
    <row r="1162">
      <c r="A1162" s="139">
        <v>42451.0</v>
      </c>
      <c r="B1162" s="140">
        <v>10.56</v>
      </c>
      <c r="C1162" s="6" t="s">
        <v>2665</v>
      </c>
      <c r="D1162" s="6" t="s">
        <v>2339</v>
      </c>
    </row>
    <row r="1163">
      <c r="A1163" s="139">
        <v>42450.0</v>
      </c>
      <c r="B1163" s="140">
        <v>10.65</v>
      </c>
      <c r="C1163" s="6" t="s">
        <v>2666</v>
      </c>
      <c r="D1163" s="6" t="s">
        <v>2339</v>
      </c>
    </row>
    <row r="1164">
      <c r="A1164" s="139">
        <v>42447.0</v>
      </c>
      <c r="B1164" s="140">
        <v>10.7</v>
      </c>
      <c r="C1164" s="6" t="s">
        <v>2667</v>
      </c>
      <c r="D1164" s="6" t="s">
        <v>2339</v>
      </c>
    </row>
    <row r="1165">
      <c r="A1165" s="139">
        <v>42446.0</v>
      </c>
      <c r="B1165" s="140">
        <v>10.91</v>
      </c>
      <c r="C1165" s="6" t="s">
        <v>2668</v>
      </c>
      <c r="D1165" s="6" t="s">
        <v>2339</v>
      </c>
    </row>
    <row r="1166">
      <c r="A1166" s="139">
        <v>42445.0</v>
      </c>
      <c r="B1166" s="140">
        <v>10.89</v>
      </c>
      <c r="C1166" s="6" t="s">
        <v>2669</v>
      </c>
      <c r="D1166" s="6" t="s">
        <v>2339</v>
      </c>
    </row>
    <row r="1167">
      <c r="A1167" s="139">
        <v>42444.0</v>
      </c>
      <c r="B1167" s="140">
        <v>11.1</v>
      </c>
      <c r="C1167" s="6" t="s">
        <v>2670</v>
      </c>
      <c r="D1167" s="6" t="s">
        <v>2339</v>
      </c>
    </row>
    <row r="1168">
      <c r="A1168" s="139">
        <v>42443.0</v>
      </c>
      <c r="B1168" s="140">
        <v>11.07</v>
      </c>
      <c r="C1168" s="6" t="s">
        <v>2671</v>
      </c>
      <c r="D1168" s="6" t="s">
        <v>2339</v>
      </c>
    </row>
    <row r="1169">
      <c r="A1169" s="139">
        <v>42440.0</v>
      </c>
      <c r="B1169" s="140">
        <v>10.83</v>
      </c>
      <c r="C1169" s="6" t="s">
        <v>2672</v>
      </c>
      <c r="D1169" s="6" t="s">
        <v>2339</v>
      </c>
    </row>
    <row r="1170">
      <c r="A1170" s="139">
        <v>42439.0</v>
      </c>
      <c r="B1170" s="140">
        <v>10.86</v>
      </c>
      <c r="C1170" s="6" t="s">
        <v>2673</v>
      </c>
      <c r="D1170" s="6" t="s">
        <v>2339</v>
      </c>
    </row>
    <row r="1171">
      <c r="A1171" s="139">
        <v>42438.0</v>
      </c>
      <c r="B1171" s="140">
        <v>10.91</v>
      </c>
      <c r="C1171" s="6" t="s">
        <v>2674</v>
      </c>
      <c r="D1171" s="6" t="s">
        <v>2339</v>
      </c>
    </row>
    <row r="1172">
      <c r="A1172" s="139">
        <v>42433.0</v>
      </c>
      <c r="B1172" s="140">
        <v>10.79</v>
      </c>
      <c r="C1172" s="6" t="s">
        <v>2675</v>
      </c>
      <c r="D1172" s="6" t="s">
        <v>2339</v>
      </c>
    </row>
    <row r="1173">
      <c r="A1173" s="139">
        <v>42432.0</v>
      </c>
      <c r="B1173" s="140">
        <v>11.05</v>
      </c>
      <c r="C1173" s="6" t="s">
        <v>2676</v>
      </c>
      <c r="D1173" s="6" t="s">
        <v>2339</v>
      </c>
    </row>
    <row r="1174">
      <c r="A1174" s="139">
        <v>42431.0</v>
      </c>
      <c r="B1174" s="140">
        <v>10.9</v>
      </c>
      <c r="C1174" s="6" t="s">
        <v>2677</v>
      </c>
      <c r="D1174" s="6" t="s">
        <v>2339</v>
      </c>
    </row>
    <row r="1175">
      <c r="A1175" s="139">
        <v>42430.0</v>
      </c>
      <c r="B1175" s="140">
        <v>10.93</v>
      </c>
      <c r="C1175" s="6" t="s">
        <v>2678</v>
      </c>
      <c r="D1175" s="6" t="s">
        <v>2339</v>
      </c>
    </row>
    <row r="1176">
      <c r="A1176" s="139">
        <v>42429.0</v>
      </c>
      <c r="B1176" s="140">
        <v>10.93</v>
      </c>
      <c r="C1176" s="6" t="s">
        <v>2679</v>
      </c>
      <c r="D1176" s="6" t="s">
        <v>2339</v>
      </c>
    </row>
    <row r="1177">
      <c r="A1177" s="139">
        <v>42426.0</v>
      </c>
      <c r="B1177" s="140">
        <v>11.13</v>
      </c>
      <c r="C1177" s="6" t="s">
        <v>2680</v>
      </c>
      <c r="D1177" s="6" t="s">
        <v>2339</v>
      </c>
    </row>
    <row r="1178">
      <c r="A1178" s="139">
        <v>42425.0</v>
      </c>
      <c r="B1178" s="140">
        <v>11.05</v>
      </c>
      <c r="C1178" s="6" t="s">
        <v>2681</v>
      </c>
      <c r="D1178" s="6" t="s">
        <v>2339</v>
      </c>
    </row>
    <row r="1179">
      <c r="A1179" s="139">
        <v>42424.0</v>
      </c>
      <c r="B1179" s="140">
        <v>11.0</v>
      </c>
      <c r="C1179" s="6" t="s">
        <v>2682</v>
      </c>
      <c r="D1179" s="6" t="s">
        <v>2339</v>
      </c>
    </row>
    <row r="1180">
      <c r="A1180" s="139">
        <v>42420.0</v>
      </c>
      <c r="B1180" s="140">
        <v>10.87</v>
      </c>
      <c r="C1180" s="6" t="s">
        <v>2683</v>
      </c>
      <c r="D1180" s="6" t="s">
        <v>2339</v>
      </c>
    </row>
    <row r="1181">
      <c r="A1181" s="139">
        <v>42419.0</v>
      </c>
      <c r="B1181" s="140">
        <v>11.03</v>
      </c>
      <c r="C1181" s="6" t="s">
        <v>1742</v>
      </c>
      <c r="D1181" s="6" t="s">
        <v>2339</v>
      </c>
    </row>
    <row r="1182">
      <c r="A1182" s="139">
        <v>42418.0</v>
      </c>
      <c r="B1182" s="140">
        <v>10.98</v>
      </c>
      <c r="C1182" s="6" t="s">
        <v>2684</v>
      </c>
      <c r="D1182" s="6" t="s">
        <v>2339</v>
      </c>
    </row>
    <row r="1183">
      <c r="A1183" s="139">
        <v>42417.0</v>
      </c>
      <c r="B1183" s="140">
        <v>11.16</v>
      </c>
      <c r="C1183" s="6" t="s">
        <v>2685</v>
      </c>
      <c r="D1183" s="6" t="s">
        <v>2339</v>
      </c>
    </row>
    <row r="1184">
      <c r="A1184" s="139">
        <v>42416.0</v>
      </c>
      <c r="B1184" s="140">
        <v>10.88</v>
      </c>
      <c r="C1184" s="6" t="s">
        <v>2686</v>
      </c>
      <c r="D1184" s="6" t="s">
        <v>2339</v>
      </c>
    </row>
    <row r="1185">
      <c r="A1185" s="139">
        <v>42415.0</v>
      </c>
      <c r="B1185" s="140">
        <v>10.7</v>
      </c>
      <c r="C1185" s="6" t="s">
        <v>2687</v>
      </c>
      <c r="D1185" s="6" t="s">
        <v>2339</v>
      </c>
    </row>
    <row r="1186">
      <c r="A1186" s="139">
        <v>42412.0</v>
      </c>
      <c r="B1186" s="140">
        <v>10.66</v>
      </c>
      <c r="C1186" s="6" t="s">
        <v>2688</v>
      </c>
      <c r="D1186" s="6" t="s">
        <v>2339</v>
      </c>
    </row>
    <row r="1187">
      <c r="A1187" s="139">
        <v>42411.0</v>
      </c>
      <c r="B1187" s="140">
        <v>10.71</v>
      </c>
      <c r="C1187" s="6" t="s">
        <v>2689</v>
      </c>
      <c r="D1187" s="6" t="s">
        <v>2339</v>
      </c>
    </row>
    <row r="1188">
      <c r="A1188" s="139">
        <v>42410.0</v>
      </c>
      <c r="B1188" s="140">
        <v>10.82</v>
      </c>
      <c r="C1188" s="6" t="s">
        <v>2690</v>
      </c>
      <c r="D1188" s="6" t="s">
        <v>2339</v>
      </c>
    </row>
    <row r="1189">
      <c r="A1189" s="139">
        <v>42409.0</v>
      </c>
      <c r="B1189" s="140">
        <v>10.62</v>
      </c>
      <c r="C1189" s="6" t="s">
        <v>2691</v>
      </c>
      <c r="D1189" s="6" t="s">
        <v>2339</v>
      </c>
    </row>
    <row r="1190">
      <c r="A1190" s="139">
        <v>42408.0</v>
      </c>
      <c r="B1190" s="140">
        <v>10.62</v>
      </c>
      <c r="C1190" s="6" t="s">
        <v>2692</v>
      </c>
      <c r="D1190" s="6" t="s">
        <v>2339</v>
      </c>
    </row>
    <row r="1191">
      <c r="A1191" s="139">
        <v>42405.0</v>
      </c>
      <c r="B1191" s="140">
        <v>10.8</v>
      </c>
      <c r="C1191" s="6" t="s">
        <v>2693</v>
      </c>
      <c r="D1191" s="6" t="s">
        <v>2339</v>
      </c>
    </row>
    <row r="1192">
      <c r="A1192" s="139">
        <v>42404.0</v>
      </c>
      <c r="B1192" s="140">
        <v>11.01</v>
      </c>
      <c r="C1192" s="6" t="s">
        <v>2694</v>
      </c>
      <c r="D1192" s="6" t="s">
        <v>2339</v>
      </c>
    </row>
    <row r="1193">
      <c r="A1193" s="139">
        <v>42403.0</v>
      </c>
      <c r="B1193" s="140">
        <v>10.99</v>
      </c>
      <c r="C1193" s="6" t="s">
        <v>2695</v>
      </c>
      <c r="D1193" s="6" t="s">
        <v>2339</v>
      </c>
    </row>
    <row r="1194">
      <c r="A1194" s="139">
        <v>42402.0</v>
      </c>
      <c r="B1194" s="140">
        <v>10.72</v>
      </c>
      <c r="C1194" s="6" t="s">
        <v>2696</v>
      </c>
      <c r="D1194" s="6" t="s">
        <v>2339</v>
      </c>
    </row>
    <row r="1195">
      <c r="A1195" s="139">
        <v>42401.0</v>
      </c>
      <c r="B1195" s="140">
        <v>10.88</v>
      </c>
      <c r="C1195" s="6" t="s">
        <v>2697</v>
      </c>
      <c r="D1195" s="6" t="s">
        <v>2339</v>
      </c>
    </row>
    <row r="1196">
      <c r="A1196" s="139">
        <v>42398.0</v>
      </c>
      <c r="B1196" s="140">
        <v>11.07</v>
      </c>
      <c r="C1196" s="6" t="s">
        <v>2698</v>
      </c>
      <c r="D1196" s="6" t="s">
        <v>2339</v>
      </c>
    </row>
    <row r="1197">
      <c r="A1197" s="139">
        <v>42397.0</v>
      </c>
      <c r="B1197" s="140">
        <v>11.11</v>
      </c>
      <c r="C1197" s="6" t="s">
        <v>2699</v>
      </c>
      <c r="D1197" s="6" t="s">
        <v>2339</v>
      </c>
    </row>
    <row r="1198">
      <c r="A1198" s="139">
        <v>42396.0</v>
      </c>
      <c r="B1198" s="140">
        <v>11.2</v>
      </c>
      <c r="C1198" s="6" t="s">
        <v>2700</v>
      </c>
      <c r="D1198" s="6" t="s">
        <v>2339</v>
      </c>
    </row>
    <row r="1199">
      <c r="A1199" s="139">
        <v>42395.0</v>
      </c>
      <c r="B1199" s="140">
        <v>11.12</v>
      </c>
      <c r="C1199" s="6" t="s">
        <v>2701</v>
      </c>
      <c r="D1199" s="6" t="s">
        <v>2339</v>
      </c>
    </row>
    <row r="1200">
      <c r="A1200" s="139">
        <v>42394.0</v>
      </c>
      <c r="B1200" s="140">
        <v>11.17</v>
      </c>
      <c r="C1200" s="6" t="s">
        <v>2702</v>
      </c>
      <c r="D1200" s="6" t="s">
        <v>2339</v>
      </c>
    </row>
    <row r="1201">
      <c r="A1201" s="139">
        <v>42391.0</v>
      </c>
      <c r="B1201" s="140">
        <v>11.06</v>
      </c>
      <c r="C1201" s="6" t="s">
        <v>2703</v>
      </c>
      <c r="D1201" s="6" t="s">
        <v>2339</v>
      </c>
    </row>
    <row r="1202">
      <c r="A1202" s="139">
        <v>42390.0</v>
      </c>
      <c r="B1202" s="140">
        <v>11.03</v>
      </c>
      <c r="C1202" s="6" t="s">
        <v>2704</v>
      </c>
      <c r="D1202" s="6" t="s">
        <v>2339</v>
      </c>
    </row>
    <row r="1203">
      <c r="A1203" s="139">
        <v>42389.0</v>
      </c>
      <c r="B1203" s="140">
        <v>11.1</v>
      </c>
      <c r="C1203" s="6" t="s">
        <v>2705</v>
      </c>
      <c r="D1203" s="6" t="s">
        <v>2339</v>
      </c>
    </row>
    <row r="1204">
      <c r="A1204" s="139">
        <v>42388.0</v>
      </c>
      <c r="B1204" s="140">
        <v>11.08</v>
      </c>
      <c r="C1204" s="6" t="s">
        <v>2706</v>
      </c>
      <c r="D1204" s="6" t="s">
        <v>2339</v>
      </c>
    </row>
    <row r="1205">
      <c r="A1205" s="139">
        <v>42387.0</v>
      </c>
      <c r="B1205" s="140">
        <v>11.09</v>
      </c>
      <c r="C1205" s="6" t="s">
        <v>2707</v>
      </c>
      <c r="D1205" s="6" t="s">
        <v>2339</v>
      </c>
    </row>
    <row r="1206">
      <c r="A1206" s="139">
        <v>42384.0</v>
      </c>
      <c r="B1206" s="140">
        <v>11.02</v>
      </c>
      <c r="C1206" s="6" t="s">
        <v>2708</v>
      </c>
      <c r="D1206" s="6" t="s">
        <v>2339</v>
      </c>
    </row>
    <row r="1207">
      <c r="A1207" s="139">
        <v>42383.0</v>
      </c>
      <c r="B1207" s="140">
        <v>11.06</v>
      </c>
      <c r="C1207" s="6" t="s">
        <v>2709</v>
      </c>
      <c r="D1207" s="6" t="s">
        <v>2339</v>
      </c>
    </row>
    <row r="1208">
      <c r="A1208" s="139">
        <v>42382.0</v>
      </c>
      <c r="B1208" s="140">
        <v>11.01</v>
      </c>
      <c r="C1208" s="6" t="s">
        <v>2710</v>
      </c>
      <c r="D1208" s="6" t="s">
        <v>2339</v>
      </c>
    </row>
    <row r="1209">
      <c r="A1209" s="139">
        <v>42381.0</v>
      </c>
      <c r="B1209" s="140">
        <v>10.95</v>
      </c>
      <c r="C1209" s="6" t="s">
        <v>2711</v>
      </c>
      <c r="D1209" s="6" t="s">
        <v>2339</v>
      </c>
    </row>
    <row r="1210">
      <c r="A1210" s="139">
        <v>42380.0</v>
      </c>
      <c r="B1210" s="140">
        <v>10.85</v>
      </c>
      <c r="C1210" s="6" t="s">
        <v>2712</v>
      </c>
      <c r="D1210" s="6" t="s">
        <v>2339</v>
      </c>
    </row>
    <row r="1211">
      <c r="A1211" s="139">
        <v>42368.0</v>
      </c>
      <c r="B1211" s="140">
        <v>10.52</v>
      </c>
      <c r="C1211" s="6" t="s">
        <v>2713</v>
      </c>
      <c r="D1211" s="6" t="s">
        <v>2339</v>
      </c>
    </row>
    <row r="1212">
      <c r="A1212" s="139">
        <v>42367.0</v>
      </c>
      <c r="B1212" s="140">
        <v>11.01</v>
      </c>
      <c r="C1212" s="6" t="s">
        <v>2714</v>
      </c>
      <c r="D1212" s="6" t="s">
        <v>2339</v>
      </c>
    </row>
    <row r="1213">
      <c r="A1213" s="139">
        <v>42366.0</v>
      </c>
      <c r="B1213" s="140">
        <v>10.95</v>
      </c>
      <c r="C1213" s="6" t="s">
        <v>2715</v>
      </c>
      <c r="D1213" s="6" t="s">
        <v>2339</v>
      </c>
    </row>
    <row r="1214">
      <c r="A1214" s="139">
        <v>42363.0</v>
      </c>
      <c r="B1214" s="140">
        <v>11.08</v>
      </c>
      <c r="C1214" s="6" t="s">
        <v>2716</v>
      </c>
      <c r="D1214" s="6" t="s">
        <v>2339</v>
      </c>
    </row>
    <row r="1215">
      <c r="A1215" s="139">
        <v>42362.0</v>
      </c>
      <c r="B1215" s="140">
        <v>10.83</v>
      </c>
      <c r="C1215" s="6" t="s">
        <v>2717</v>
      </c>
      <c r="D1215" s="6" t="s">
        <v>2339</v>
      </c>
    </row>
    <row r="1216">
      <c r="A1216" s="139">
        <v>42361.0</v>
      </c>
      <c r="B1216" s="140">
        <v>10.99</v>
      </c>
      <c r="C1216" s="6" t="s">
        <v>2718</v>
      </c>
      <c r="D1216" s="6" t="s">
        <v>2339</v>
      </c>
    </row>
    <row r="1217">
      <c r="A1217" s="139">
        <v>42360.0</v>
      </c>
      <c r="B1217" s="140">
        <v>11.06</v>
      </c>
      <c r="C1217" s="6" t="s">
        <v>2719</v>
      </c>
      <c r="D1217" s="6" t="s">
        <v>2339</v>
      </c>
    </row>
    <row r="1218">
      <c r="A1218" s="139">
        <v>42359.0</v>
      </c>
      <c r="B1218" s="140">
        <v>11.2</v>
      </c>
      <c r="C1218" s="6" t="s">
        <v>2720</v>
      </c>
      <c r="D1218" s="6" t="s">
        <v>2339</v>
      </c>
    </row>
    <row r="1219">
      <c r="A1219" s="139">
        <v>42356.0</v>
      </c>
      <c r="B1219" s="140">
        <v>11.29</v>
      </c>
      <c r="C1219" s="6" t="s">
        <v>926</v>
      </c>
      <c r="D1219" s="6" t="s">
        <v>2339</v>
      </c>
    </row>
    <row r="1220">
      <c r="A1220" s="139">
        <v>42355.0</v>
      </c>
      <c r="B1220" s="140">
        <v>11.34</v>
      </c>
      <c r="C1220" s="6" t="s">
        <v>2721</v>
      </c>
      <c r="D1220" s="6" t="s">
        <v>2339</v>
      </c>
    </row>
    <row r="1221">
      <c r="A1221" s="139">
        <v>42354.0</v>
      </c>
      <c r="B1221" s="140">
        <v>11.17</v>
      </c>
      <c r="C1221" s="6" t="s">
        <v>2722</v>
      </c>
      <c r="D1221" s="6" t="s">
        <v>2339</v>
      </c>
    </row>
    <row r="1222">
      <c r="A1222" s="139">
        <v>42353.0</v>
      </c>
      <c r="B1222" s="140">
        <v>11.46</v>
      </c>
      <c r="C1222" s="6" t="s">
        <v>2723</v>
      </c>
      <c r="D1222" s="6" t="s">
        <v>2339</v>
      </c>
    </row>
    <row r="1223">
      <c r="A1223" s="139">
        <v>42352.0</v>
      </c>
      <c r="B1223" s="140">
        <v>11.54</v>
      </c>
      <c r="C1223" s="6" t="s">
        <v>2724</v>
      </c>
      <c r="D1223" s="6" t="s">
        <v>2339</v>
      </c>
    </row>
    <row r="1224">
      <c r="A1224" s="139">
        <v>42349.0</v>
      </c>
      <c r="B1224" s="140">
        <v>11.54</v>
      </c>
      <c r="C1224" s="6" t="s">
        <v>2725</v>
      </c>
      <c r="D1224" s="6" t="s">
        <v>2339</v>
      </c>
    </row>
    <row r="1225">
      <c r="A1225" s="139">
        <v>42348.0</v>
      </c>
      <c r="B1225" s="140">
        <v>11.64</v>
      </c>
      <c r="C1225" s="6" t="s">
        <v>2726</v>
      </c>
      <c r="D1225" s="6" t="s">
        <v>2339</v>
      </c>
    </row>
    <row r="1226">
      <c r="A1226" s="139">
        <v>42347.0</v>
      </c>
      <c r="B1226" s="140">
        <v>11.3</v>
      </c>
      <c r="C1226" s="6" t="s">
        <v>1183</v>
      </c>
      <c r="D1226" s="6" t="s">
        <v>2339</v>
      </c>
    </row>
    <row r="1227">
      <c r="A1227" s="139">
        <v>42346.0</v>
      </c>
      <c r="B1227" s="140">
        <v>11.78</v>
      </c>
      <c r="C1227" s="6" t="s">
        <v>2727</v>
      </c>
      <c r="D1227" s="6" t="s">
        <v>2339</v>
      </c>
    </row>
    <row r="1228">
      <c r="A1228" s="139">
        <v>42345.0</v>
      </c>
      <c r="B1228" s="140">
        <v>11.56</v>
      </c>
      <c r="C1228" s="6" t="s">
        <v>2728</v>
      </c>
      <c r="D1228" s="6" t="s">
        <v>2339</v>
      </c>
    </row>
    <row r="1229">
      <c r="A1229" s="139">
        <v>42342.0</v>
      </c>
      <c r="B1229" s="140">
        <v>11.0</v>
      </c>
      <c r="C1229" s="6" t="s">
        <v>2729</v>
      </c>
      <c r="D1229" s="6" t="s">
        <v>2339</v>
      </c>
    </row>
    <row r="1230">
      <c r="A1230" s="139">
        <v>42341.0</v>
      </c>
      <c r="B1230" s="140">
        <v>10.92</v>
      </c>
      <c r="C1230" s="6" t="s">
        <v>2730</v>
      </c>
      <c r="D1230" s="6" t="s">
        <v>2339</v>
      </c>
    </row>
    <row r="1231">
      <c r="A1231" s="139">
        <v>42340.0</v>
      </c>
      <c r="B1231" s="140">
        <v>11.11</v>
      </c>
      <c r="C1231" s="6" t="s">
        <v>2731</v>
      </c>
      <c r="D1231" s="6" t="s">
        <v>2339</v>
      </c>
    </row>
    <row r="1232">
      <c r="A1232" s="139">
        <v>42339.0</v>
      </c>
      <c r="B1232" s="140">
        <v>11.19</v>
      </c>
      <c r="C1232" s="6" t="s">
        <v>2732</v>
      </c>
      <c r="D1232" s="6" t="s">
        <v>2339</v>
      </c>
    </row>
    <row r="1233">
      <c r="A1233" s="139">
        <v>42338.0</v>
      </c>
      <c r="B1233" s="140">
        <v>11.32</v>
      </c>
      <c r="C1233" s="6" t="s">
        <v>2733</v>
      </c>
      <c r="D1233" s="6" t="s">
        <v>2339</v>
      </c>
    </row>
    <row r="1234">
      <c r="A1234" s="139">
        <v>42335.0</v>
      </c>
      <c r="B1234" s="140">
        <v>11.45</v>
      </c>
      <c r="C1234" s="6" t="s">
        <v>1908</v>
      </c>
      <c r="D1234" s="6" t="s">
        <v>2339</v>
      </c>
    </row>
    <row r="1235">
      <c r="A1235" s="139">
        <v>42334.0</v>
      </c>
      <c r="B1235" s="140">
        <v>11.48</v>
      </c>
      <c r="C1235" s="6" t="s">
        <v>2734</v>
      </c>
      <c r="D1235" s="6" t="s">
        <v>2339</v>
      </c>
    </row>
    <row r="1236">
      <c r="A1236" s="139">
        <v>42333.0</v>
      </c>
      <c r="B1236" s="140">
        <v>11.19</v>
      </c>
      <c r="C1236" s="6" t="s">
        <v>2735</v>
      </c>
      <c r="D1236" s="6" t="s">
        <v>2339</v>
      </c>
    </row>
    <row r="1237">
      <c r="A1237" s="139">
        <v>42332.0</v>
      </c>
      <c r="B1237" s="140">
        <v>11.61</v>
      </c>
      <c r="C1237" s="6" t="s">
        <v>2736</v>
      </c>
      <c r="D1237" s="6" t="s">
        <v>2339</v>
      </c>
    </row>
    <row r="1238">
      <c r="A1238" s="139">
        <v>42331.0</v>
      </c>
      <c r="B1238" s="140">
        <v>11.5</v>
      </c>
      <c r="C1238" s="6" t="s">
        <v>2737</v>
      </c>
      <c r="D1238" s="6" t="s">
        <v>2339</v>
      </c>
    </row>
    <row r="1239">
      <c r="A1239" s="139">
        <v>42328.0</v>
      </c>
      <c r="B1239" s="140">
        <v>11.64</v>
      </c>
      <c r="C1239" s="6" t="s">
        <v>2738</v>
      </c>
      <c r="D1239" s="6" t="s">
        <v>2339</v>
      </c>
    </row>
    <row r="1240">
      <c r="A1240" s="139">
        <v>42327.0</v>
      </c>
      <c r="B1240" s="140">
        <v>11.67</v>
      </c>
      <c r="C1240" s="6" t="s">
        <v>2739</v>
      </c>
      <c r="D1240" s="6" t="s">
        <v>2339</v>
      </c>
    </row>
    <row r="1241">
      <c r="A1241" s="139">
        <v>42326.0</v>
      </c>
      <c r="B1241" s="140">
        <v>11.68</v>
      </c>
      <c r="C1241" s="6" t="s">
        <v>2740</v>
      </c>
      <c r="D1241" s="6" t="s">
        <v>2339</v>
      </c>
    </row>
    <row r="1242">
      <c r="A1242" s="139">
        <v>42325.0</v>
      </c>
      <c r="B1242" s="140">
        <v>11.68</v>
      </c>
      <c r="C1242" s="6" t="s">
        <v>2741</v>
      </c>
      <c r="D1242" s="6" t="s">
        <v>2339</v>
      </c>
    </row>
    <row r="1243">
      <c r="A1243" s="139">
        <v>42324.0</v>
      </c>
      <c r="B1243" s="140">
        <v>11.62</v>
      </c>
      <c r="C1243" s="6" t="s">
        <v>2742</v>
      </c>
      <c r="D1243" s="6" t="s">
        <v>2339</v>
      </c>
    </row>
    <row r="1244">
      <c r="A1244" s="139">
        <v>42321.0</v>
      </c>
      <c r="B1244" s="140">
        <v>11.55</v>
      </c>
      <c r="C1244" s="6" t="s">
        <v>2743</v>
      </c>
      <c r="D1244" s="6" t="s">
        <v>2339</v>
      </c>
    </row>
    <row r="1245">
      <c r="A1245" s="139">
        <v>42320.0</v>
      </c>
      <c r="B1245" s="140">
        <v>11.6</v>
      </c>
      <c r="C1245" s="6" t="s">
        <v>1278</v>
      </c>
      <c r="D1245" s="6" t="s">
        <v>2339</v>
      </c>
    </row>
    <row r="1246">
      <c r="A1246" s="139">
        <v>42319.0</v>
      </c>
      <c r="B1246" s="140">
        <v>11.32</v>
      </c>
      <c r="C1246" s="6" t="s">
        <v>2744</v>
      </c>
      <c r="D1246" s="6" t="s">
        <v>2339</v>
      </c>
    </row>
    <row r="1247">
      <c r="A1247" s="139">
        <v>42318.0</v>
      </c>
      <c r="B1247" s="140">
        <v>11.43</v>
      </c>
      <c r="C1247" s="6" t="s">
        <v>2745</v>
      </c>
      <c r="D1247" s="6" t="s">
        <v>2339</v>
      </c>
    </row>
    <row r="1248">
      <c r="A1248" s="139">
        <v>42317.0</v>
      </c>
      <c r="B1248" s="140">
        <v>10.88</v>
      </c>
      <c r="C1248" s="6" t="s">
        <v>2746</v>
      </c>
      <c r="D1248" s="6" t="s">
        <v>2339</v>
      </c>
    </row>
    <row r="1249">
      <c r="A1249" s="139">
        <v>42314.0</v>
      </c>
      <c r="B1249" s="140">
        <v>11.39</v>
      </c>
      <c r="C1249" s="6" t="s">
        <v>2747</v>
      </c>
      <c r="D1249" s="6" t="s">
        <v>2339</v>
      </c>
    </row>
    <row r="1250">
      <c r="A1250" s="139">
        <v>42313.0</v>
      </c>
      <c r="B1250" s="140">
        <v>11.25</v>
      </c>
      <c r="C1250" s="6" t="s">
        <v>2748</v>
      </c>
      <c r="D1250" s="6" t="s">
        <v>2339</v>
      </c>
    </row>
    <row r="1251">
      <c r="A1251" s="139">
        <v>42311.0</v>
      </c>
      <c r="B1251" s="140">
        <v>11.32</v>
      </c>
      <c r="C1251" s="6" t="s">
        <v>2749</v>
      </c>
      <c r="D1251" s="6" t="s">
        <v>2339</v>
      </c>
    </row>
    <row r="1252">
      <c r="A1252" s="139">
        <v>42310.0</v>
      </c>
      <c r="B1252" s="140">
        <v>11.33</v>
      </c>
      <c r="C1252" s="6" t="s">
        <v>2750</v>
      </c>
      <c r="D1252" s="6" t="s">
        <v>2339</v>
      </c>
    </row>
    <row r="1253">
      <c r="A1253" s="139">
        <v>42307.0</v>
      </c>
      <c r="B1253" s="140">
        <v>11.46</v>
      </c>
      <c r="C1253" s="6" t="s">
        <v>2751</v>
      </c>
      <c r="D1253" s="6" t="s">
        <v>2339</v>
      </c>
    </row>
    <row r="1254">
      <c r="A1254" s="139">
        <v>42306.0</v>
      </c>
      <c r="B1254" s="140">
        <v>11.42</v>
      </c>
      <c r="C1254" s="6" t="s">
        <v>1916</v>
      </c>
      <c r="D1254" s="6" t="s">
        <v>2339</v>
      </c>
    </row>
    <row r="1255">
      <c r="A1255" s="139">
        <v>42305.0</v>
      </c>
      <c r="B1255" s="140">
        <v>11.42</v>
      </c>
      <c r="C1255" s="6" t="s">
        <v>2752</v>
      </c>
      <c r="D1255" s="6" t="s">
        <v>2339</v>
      </c>
    </row>
    <row r="1256">
      <c r="A1256" s="139">
        <v>42304.0</v>
      </c>
      <c r="B1256" s="140">
        <v>11.35</v>
      </c>
      <c r="C1256" s="6" t="s">
        <v>1452</v>
      </c>
      <c r="D1256" s="6" t="s">
        <v>2339</v>
      </c>
    </row>
    <row r="1257">
      <c r="A1257" s="139">
        <v>42303.0</v>
      </c>
      <c r="B1257" s="140">
        <v>11.5</v>
      </c>
      <c r="C1257" s="6" t="s">
        <v>2753</v>
      </c>
      <c r="D1257" s="6" t="s">
        <v>2339</v>
      </c>
    </row>
    <row r="1258">
      <c r="A1258" s="139">
        <v>42300.0</v>
      </c>
      <c r="B1258" s="140">
        <v>11.4</v>
      </c>
      <c r="C1258" s="6" t="s">
        <v>2625</v>
      </c>
      <c r="D1258" s="6" t="s">
        <v>2339</v>
      </c>
    </row>
    <row r="1259">
      <c r="A1259" s="139">
        <v>42299.0</v>
      </c>
      <c r="B1259" s="140">
        <v>11.36</v>
      </c>
      <c r="C1259" s="6" t="s">
        <v>1803</v>
      </c>
      <c r="D1259" s="6" t="s">
        <v>2339</v>
      </c>
    </row>
    <row r="1260">
      <c r="A1260" s="139">
        <v>42298.0</v>
      </c>
      <c r="B1260" s="140">
        <v>11.38</v>
      </c>
      <c r="C1260" s="6" t="s">
        <v>2754</v>
      </c>
      <c r="D1260" s="6" t="s">
        <v>2339</v>
      </c>
    </row>
    <row r="1261">
      <c r="A1261" s="139">
        <v>42297.0</v>
      </c>
      <c r="B1261" s="140">
        <v>11.35</v>
      </c>
      <c r="C1261" s="6" t="s">
        <v>2755</v>
      </c>
      <c r="D1261" s="6" t="s">
        <v>2339</v>
      </c>
    </row>
    <row r="1262">
      <c r="A1262" s="139">
        <v>42296.0</v>
      </c>
      <c r="B1262" s="140">
        <v>11.34</v>
      </c>
      <c r="C1262" s="6" t="s">
        <v>2756</v>
      </c>
      <c r="D1262" s="6" t="s">
        <v>2339</v>
      </c>
    </row>
    <row r="1263">
      <c r="A1263" s="139">
        <v>42293.0</v>
      </c>
      <c r="B1263" s="140">
        <v>11.47</v>
      </c>
      <c r="C1263" s="6" t="s">
        <v>2757</v>
      </c>
      <c r="D1263" s="6" t="s">
        <v>2339</v>
      </c>
    </row>
    <row r="1264">
      <c r="A1264" s="139">
        <v>42292.0</v>
      </c>
      <c r="B1264" s="140">
        <v>11.33</v>
      </c>
      <c r="C1264" s="6" t="s">
        <v>2758</v>
      </c>
      <c r="D1264" s="6" t="s">
        <v>2339</v>
      </c>
    </row>
    <row r="1265">
      <c r="A1265" s="139">
        <v>42291.0</v>
      </c>
      <c r="B1265" s="140">
        <v>11.39</v>
      </c>
      <c r="C1265" s="6" t="s">
        <v>2759</v>
      </c>
      <c r="D1265" s="6" t="s">
        <v>2339</v>
      </c>
    </row>
    <row r="1266">
      <c r="A1266" s="139">
        <v>42290.0</v>
      </c>
      <c r="B1266" s="140">
        <v>11.38</v>
      </c>
      <c r="C1266" s="6" t="s">
        <v>2760</v>
      </c>
      <c r="D1266" s="6" t="s">
        <v>2339</v>
      </c>
    </row>
    <row r="1267">
      <c r="A1267" s="139">
        <v>42289.0</v>
      </c>
      <c r="B1267" s="140">
        <v>11.01</v>
      </c>
      <c r="C1267" s="6" t="s">
        <v>2761</v>
      </c>
      <c r="D1267" s="6" t="s">
        <v>2339</v>
      </c>
    </row>
    <row r="1268">
      <c r="A1268" s="139">
        <v>42286.0</v>
      </c>
      <c r="B1268" s="140">
        <v>10.46</v>
      </c>
      <c r="C1268" s="6" t="s">
        <v>2762</v>
      </c>
      <c r="D1268" s="6" t="s">
        <v>2339</v>
      </c>
    </row>
    <row r="1269">
      <c r="A1269" s="139">
        <v>42285.0</v>
      </c>
      <c r="B1269" s="140">
        <v>10.48</v>
      </c>
      <c r="C1269" s="6" t="s">
        <v>2763</v>
      </c>
      <c r="D1269" s="6" t="s">
        <v>2339</v>
      </c>
    </row>
    <row r="1270">
      <c r="A1270" s="139">
        <v>42284.0</v>
      </c>
      <c r="B1270" s="140">
        <v>10.3</v>
      </c>
      <c r="C1270" s="6" t="s">
        <v>2764</v>
      </c>
      <c r="D1270" s="6" t="s">
        <v>2339</v>
      </c>
    </row>
    <row r="1271">
      <c r="A1271" s="139">
        <v>42283.0</v>
      </c>
      <c r="B1271" s="140">
        <v>10.3</v>
      </c>
      <c r="C1271" s="6" t="s">
        <v>2765</v>
      </c>
      <c r="D1271" s="6" t="s">
        <v>2339</v>
      </c>
    </row>
    <row r="1272">
      <c r="A1272" s="139">
        <v>42282.0</v>
      </c>
      <c r="B1272" s="140">
        <v>10.8</v>
      </c>
      <c r="C1272" s="6" t="s">
        <v>2766</v>
      </c>
      <c r="D1272" s="6" t="s">
        <v>2339</v>
      </c>
    </row>
    <row r="1273">
      <c r="A1273" s="139">
        <v>42279.0</v>
      </c>
      <c r="B1273" s="140">
        <v>11.41</v>
      </c>
      <c r="C1273" s="6" t="s">
        <v>2767</v>
      </c>
      <c r="D1273" s="6" t="s">
        <v>2339</v>
      </c>
    </row>
    <row r="1274">
      <c r="A1274" s="139">
        <v>42278.0</v>
      </c>
      <c r="B1274" s="140">
        <v>11.26</v>
      </c>
      <c r="C1274" s="6" t="s">
        <v>2768</v>
      </c>
      <c r="D1274" s="6" t="s">
        <v>2339</v>
      </c>
    </row>
    <row r="1275">
      <c r="A1275" s="139">
        <v>42277.0</v>
      </c>
      <c r="B1275" s="140">
        <v>11.45</v>
      </c>
      <c r="C1275" s="6" t="s">
        <v>2769</v>
      </c>
      <c r="D1275" s="6" t="s">
        <v>2339</v>
      </c>
    </row>
    <row r="1276">
      <c r="A1276" s="139">
        <v>42276.0</v>
      </c>
      <c r="B1276" s="140">
        <v>11.38</v>
      </c>
      <c r="C1276" s="6" t="s">
        <v>2770</v>
      </c>
      <c r="D1276" s="6" t="s">
        <v>2339</v>
      </c>
    </row>
    <row r="1277">
      <c r="A1277" s="139">
        <v>42275.0</v>
      </c>
      <c r="B1277" s="140">
        <v>11.43</v>
      </c>
      <c r="C1277" s="6" t="s">
        <v>2771</v>
      </c>
      <c r="D1277" s="6" t="s">
        <v>2339</v>
      </c>
    </row>
    <row r="1278">
      <c r="A1278" s="139">
        <v>42272.0</v>
      </c>
      <c r="B1278" s="140">
        <v>11.45</v>
      </c>
      <c r="C1278" s="6" t="s">
        <v>2772</v>
      </c>
      <c r="D1278" s="6" t="s">
        <v>2339</v>
      </c>
    </row>
    <row r="1279">
      <c r="A1279" s="139">
        <v>42271.0</v>
      </c>
      <c r="B1279" s="140">
        <v>11.01</v>
      </c>
      <c r="C1279" s="6" t="s">
        <v>938</v>
      </c>
      <c r="D1279" s="6" t="s">
        <v>2339</v>
      </c>
    </row>
    <row r="1280">
      <c r="A1280" s="139">
        <v>42270.0</v>
      </c>
      <c r="B1280" s="140">
        <v>11.13</v>
      </c>
      <c r="C1280" s="6" t="s">
        <v>2773</v>
      </c>
      <c r="D1280" s="6" t="s">
        <v>2339</v>
      </c>
    </row>
    <row r="1281">
      <c r="A1281" s="139">
        <v>42269.0</v>
      </c>
      <c r="B1281" s="140">
        <v>11.61</v>
      </c>
      <c r="C1281" s="6" t="s">
        <v>2774</v>
      </c>
      <c r="D1281" s="6" t="s">
        <v>2339</v>
      </c>
    </row>
    <row r="1282">
      <c r="A1282" s="139">
        <v>42268.0</v>
      </c>
      <c r="B1282" s="140">
        <v>11.54</v>
      </c>
      <c r="C1282" s="6" t="s">
        <v>2775</v>
      </c>
      <c r="D1282" s="6" t="s">
        <v>2339</v>
      </c>
    </row>
    <row r="1283">
      <c r="A1283" s="139">
        <v>42265.0</v>
      </c>
      <c r="B1283" s="140">
        <v>11.4</v>
      </c>
      <c r="C1283" s="6" t="s">
        <v>2776</v>
      </c>
      <c r="D1283" s="6" t="s">
        <v>2339</v>
      </c>
    </row>
    <row r="1284">
      <c r="A1284" s="139">
        <v>42264.0</v>
      </c>
      <c r="B1284" s="140">
        <v>11.42</v>
      </c>
      <c r="C1284" s="6" t="s">
        <v>2777</v>
      </c>
      <c r="D1284" s="6" t="s">
        <v>2339</v>
      </c>
    </row>
    <row r="1285">
      <c r="A1285" s="139">
        <v>42263.0</v>
      </c>
      <c r="B1285" s="140">
        <v>11.62</v>
      </c>
      <c r="C1285" s="6" t="s">
        <v>2778</v>
      </c>
      <c r="D1285" s="6" t="s">
        <v>2339</v>
      </c>
    </row>
    <row r="1286">
      <c r="A1286" s="139">
        <v>42262.0</v>
      </c>
      <c r="B1286" s="140">
        <v>11.68</v>
      </c>
      <c r="C1286" s="6" t="s">
        <v>2214</v>
      </c>
      <c r="D1286" s="6" t="s">
        <v>2339</v>
      </c>
    </row>
    <row r="1287">
      <c r="A1287" s="139">
        <v>42261.0</v>
      </c>
      <c r="B1287" s="140">
        <v>11.57</v>
      </c>
      <c r="C1287" s="6" t="s">
        <v>2779</v>
      </c>
      <c r="D1287" s="6" t="s">
        <v>2339</v>
      </c>
    </row>
    <row r="1288">
      <c r="A1288" s="139">
        <v>42258.0</v>
      </c>
      <c r="B1288" s="140">
        <v>11.03</v>
      </c>
      <c r="C1288" s="6" t="s">
        <v>2780</v>
      </c>
      <c r="D1288" s="6" t="s">
        <v>2339</v>
      </c>
    </row>
    <row r="1289">
      <c r="A1289" s="139">
        <v>42257.0</v>
      </c>
      <c r="B1289" s="140">
        <v>10.5</v>
      </c>
      <c r="C1289" s="6" t="s">
        <v>1603</v>
      </c>
      <c r="D1289" s="6" t="s">
        <v>2339</v>
      </c>
    </row>
    <row r="1290">
      <c r="A1290" s="139">
        <v>42256.0</v>
      </c>
      <c r="B1290" s="140">
        <v>10.39</v>
      </c>
      <c r="C1290" s="6" t="s">
        <v>1367</v>
      </c>
      <c r="D1290" s="6" t="s">
        <v>2339</v>
      </c>
    </row>
    <row r="1291">
      <c r="A1291" s="139">
        <v>42255.0</v>
      </c>
      <c r="B1291" s="140">
        <v>10.4</v>
      </c>
      <c r="C1291" s="6" t="s">
        <v>2781</v>
      </c>
      <c r="D1291" s="6" t="s">
        <v>2339</v>
      </c>
    </row>
    <row r="1292">
      <c r="A1292" s="139">
        <v>42254.0</v>
      </c>
      <c r="B1292" s="140">
        <v>10.4</v>
      </c>
      <c r="C1292" s="6" t="s">
        <v>2782</v>
      </c>
      <c r="D1292" s="6" t="s">
        <v>2339</v>
      </c>
    </row>
    <row r="1293">
      <c r="A1293" s="139">
        <v>42251.0</v>
      </c>
      <c r="B1293" s="140">
        <v>10.6</v>
      </c>
      <c r="C1293" s="6" t="s">
        <v>2783</v>
      </c>
      <c r="D1293" s="6" t="s">
        <v>2339</v>
      </c>
    </row>
    <row r="1294">
      <c r="A1294" s="139">
        <v>42250.0</v>
      </c>
      <c r="B1294" s="140">
        <v>10.64</v>
      </c>
      <c r="C1294" s="6" t="s">
        <v>2784</v>
      </c>
      <c r="D1294" s="6" t="s">
        <v>2339</v>
      </c>
    </row>
    <row r="1295">
      <c r="A1295" s="139">
        <v>42249.0</v>
      </c>
      <c r="B1295" s="140">
        <v>10.58</v>
      </c>
      <c r="C1295" s="6" t="s">
        <v>2785</v>
      </c>
      <c r="D1295" s="6" t="s">
        <v>2339</v>
      </c>
    </row>
    <row r="1296">
      <c r="A1296" s="139">
        <v>42248.0</v>
      </c>
      <c r="B1296" s="140">
        <v>10.91</v>
      </c>
      <c r="C1296" s="6" t="s">
        <v>2786</v>
      </c>
      <c r="D1296" s="6" t="s">
        <v>2339</v>
      </c>
    </row>
    <row r="1297">
      <c r="A1297" s="139">
        <v>42247.0</v>
      </c>
      <c r="B1297" s="140">
        <v>11.04</v>
      </c>
      <c r="C1297" s="6" t="s">
        <v>2787</v>
      </c>
      <c r="D1297" s="6" t="s">
        <v>2339</v>
      </c>
    </row>
    <row r="1298">
      <c r="A1298" s="139">
        <v>42244.0</v>
      </c>
      <c r="B1298" s="140">
        <v>11.06</v>
      </c>
      <c r="C1298" s="6" t="s">
        <v>2788</v>
      </c>
      <c r="D1298" s="6" t="s">
        <v>2339</v>
      </c>
    </row>
    <row r="1299">
      <c r="A1299" s="139">
        <v>42243.0</v>
      </c>
      <c r="B1299" s="140">
        <v>11.21</v>
      </c>
      <c r="C1299" s="6" t="s">
        <v>2789</v>
      </c>
      <c r="D1299" s="6" t="s">
        <v>2339</v>
      </c>
    </row>
    <row r="1300">
      <c r="A1300" s="139">
        <v>42242.0</v>
      </c>
      <c r="B1300" s="140">
        <v>11.21</v>
      </c>
      <c r="C1300" s="6" t="s">
        <v>2790</v>
      </c>
      <c r="D1300" s="6" t="s">
        <v>2339</v>
      </c>
    </row>
    <row r="1301">
      <c r="A1301" s="139">
        <v>42241.0</v>
      </c>
      <c r="B1301" s="140">
        <v>11.11</v>
      </c>
      <c r="C1301" s="6" t="s">
        <v>2791</v>
      </c>
      <c r="D1301" s="6" t="s">
        <v>2339</v>
      </c>
    </row>
    <row r="1302">
      <c r="A1302" s="139">
        <v>42240.0</v>
      </c>
      <c r="B1302" s="140">
        <v>11.0</v>
      </c>
      <c r="C1302" s="6" t="s">
        <v>2792</v>
      </c>
      <c r="D1302" s="6" t="s">
        <v>2339</v>
      </c>
    </row>
    <row r="1303">
      <c r="A1303" s="139">
        <v>42237.0</v>
      </c>
      <c r="B1303" s="140">
        <v>10.99</v>
      </c>
      <c r="C1303" s="6" t="s">
        <v>2793</v>
      </c>
      <c r="D1303" s="6" t="s">
        <v>2339</v>
      </c>
    </row>
    <row r="1304">
      <c r="A1304" s="139">
        <v>42236.0</v>
      </c>
      <c r="B1304" s="140">
        <v>11.01</v>
      </c>
      <c r="C1304" s="6" t="s">
        <v>2020</v>
      </c>
      <c r="D1304" s="6" t="s">
        <v>2339</v>
      </c>
    </row>
    <row r="1305">
      <c r="A1305" s="139">
        <v>42235.0</v>
      </c>
      <c r="B1305" s="140">
        <v>11.08</v>
      </c>
      <c r="C1305" s="6" t="s">
        <v>2794</v>
      </c>
      <c r="D1305" s="6" t="s">
        <v>2339</v>
      </c>
    </row>
    <row r="1306">
      <c r="A1306" s="139">
        <v>42234.0</v>
      </c>
      <c r="B1306" s="140">
        <v>11.18</v>
      </c>
      <c r="C1306" s="6" t="s">
        <v>2795</v>
      </c>
      <c r="D1306" s="6" t="s">
        <v>2339</v>
      </c>
    </row>
    <row r="1307">
      <c r="A1307" s="139">
        <v>42233.0</v>
      </c>
      <c r="B1307" s="140">
        <v>11.1</v>
      </c>
      <c r="C1307" s="6" t="s">
        <v>2796</v>
      </c>
      <c r="D1307" s="6" t="s">
        <v>2339</v>
      </c>
    </row>
    <row r="1308">
      <c r="A1308" s="139">
        <v>42230.0</v>
      </c>
      <c r="B1308" s="140">
        <v>11.17</v>
      </c>
      <c r="C1308" s="6" t="s">
        <v>2797</v>
      </c>
      <c r="D1308" s="6" t="s">
        <v>2339</v>
      </c>
    </row>
    <row r="1309">
      <c r="A1309" s="139">
        <v>42229.0</v>
      </c>
      <c r="B1309" s="140">
        <v>10.88</v>
      </c>
      <c r="C1309" s="6" t="s">
        <v>1795</v>
      </c>
      <c r="D1309" s="6" t="s">
        <v>2339</v>
      </c>
    </row>
    <row r="1310">
      <c r="A1310" s="139">
        <v>42228.0</v>
      </c>
      <c r="B1310" s="140">
        <v>10.59</v>
      </c>
      <c r="C1310" s="6" t="s">
        <v>2798</v>
      </c>
      <c r="D1310" s="6" t="s">
        <v>2339</v>
      </c>
    </row>
    <row r="1311">
      <c r="A1311" s="139">
        <v>42227.0</v>
      </c>
      <c r="B1311" s="140">
        <v>10.59</v>
      </c>
      <c r="C1311" s="6" t="s">
        <v>2799</v>
      </c>
      <c r="D1311" s="6" t="s">
        <v>2339</v>
      </c>
    </row>
    <row r="1312">
      <c r="A1312" s="139">
        <v>42226.0</v>
      </c>
      <c r="B1312" s="140">
        <v>10.45</v>
      </c>
      <c r="C1312" s="6" t="s">
        <v>2800</v>
      </c>
      <c r="D1312" s="6" t="s">
        <v>2339</v>
      </c>
    </row>
    <row r="1313">
      <c r="A1313" s="139">
        <v>42223.0</v>
      </c>
      <c r="B1313" s="140">
        <v>10.3</v>
      </c>
      <c r="C1313" s="6" t="s">
        <v>2801</v>
      </c>
      <c r="D1313" s="6" t="s">
        <v>2339</v>
      </c>
    </row>
    <row r="1314">
      <c r="A1314" s="139">
        <v>42222.0</v>
      </c>
      <c r="B1314" s="140">
        <v>10.21</v>
      </c>
      <c r="C1314" s="6" t="s">
        <v>1651</v>
      </c>
      <c r="D1314" s="6" t="s">
        <v>2339</v>
      </c>
    </row>
    <row r="1315">
      <c r="A1315" s="139">
        <v>42221.0</v>
      </c>
      <c r="B1315" s="140">
        <v>10.16</v>
      </c>
      <c r="C1315" s="6" t="s">
        <v>2802</v>
      </c>
      <c r="D1315" s="6" t="s">
        <v>2339</v>
      </c>
    </row>
    <row r="1316">
      <c r="A1316" s="139">
        <v>42220.0</v>
      </c>
      <c r="B1316" s="140">
        <v>10.17</v>
      </c>
      <c r="C1316" s="6" t="s">
        <v>862</v>
      </c>
      <c r="D1316" s="6" t="s">
        <v>2339</v>
      </c>
    </row>
    <row r="1317">
      <c r="A1317" s="139">
        <v>42219.0</v>
      </c>
      <c r="B1317" s="140">
        <v>10.45</v>
      </c>
      <c r="C1317" s="6" t="s">
        <v>2803</v>
      </c>
      <c r="D1317" s="6" t="s">
        <v>2339</v>
      </c>
    </row>
    <row r="1318">
      <c r="A1318" s="139">
        <v>42216.0</v>
      </c>
      <c r="B1318" s="140">
        <v>11.19</v>
      </c>
      <c r="C1318" s="6" t="s">
        <v>2804</v>
      </c>
      <c r="D1318" s="6" t="s">
        <v>2339</v>
      </c>
    </row>
    <row r="1319">
      <c r="A1319" s="139">
        <v>42215.0</v>
      </c>
      <c r="B1319" s="140">
        <v>10.97</v>
      </c>
      <c r="C1319" s="6" t="s">
        <v>2805</v>
      </c>
      <c r="D1319" s="6" t="s">
        <v>2339</v>
      </c>
    </row>
    <row r="1320">
      <c r="A1320" s="139">
        <v>42214.0</v>
      </c>
      <c r="B1320" s="140">
        <v>11.22</v>
      </c>
      <c r="C1320" s="6" t="s">
        <v>2806</v>
      </c>
      <c r="D1320" s="6" t="s">
        <v>2339</v>
      </c>
    </row>
    <row r="1321">
      <c r="A1321" s="139">
        <v>42213.0</v>
      </c>
      <c r="B1321" s="140">
        <v>11.56</v>
      </c>
      <c r="C1321" s="6" t="s">
        <v>2807</v>
      </c>
      <c r="D1321" s="6" t="s">
        <v>2339</v>
      </c>
    </row>
    <row r="1322">
      <c r="A1322" s="139">
        <v>42212.0</v>
      </c>
      <c r="B1322" s="140">
        <v>11.55</v>
      </c>
      <c r="C1322" s="6" t="s">
        <v>2808</v>
      </c>
      <c r="D1322" s="6" t="s">
        <v>2339</v>
      </c>
    </row>
    <row r="1323">
      <c r="A1323" s="139">
        <v>42209.0</v>
      </c>
      <c r="B1323" s="140">
        <v>10.97</v>
      </c>
      <c r="C1323" s="6" t="s">
        <v>2809</v>
      </c>
      <c r="D1323" s="6" t="s">
        <v>2339</v>
      </c>
    </row>
    <row r="1324">
      <c r="A1324" s="139">
        <v>42208.0</v>
      </c>
      <c r="B1324" s="140">
        <v>10.95</v>
      </c>
      <c r="C1324" s="6" t="s">
        <v>2810</v>
      </c>
      <c r="D1324" s="6" t="s">
        <v>2339</v>
      </c>
    </row>
    <row r="1325">
      <c r="A1325" s="139">
        <v>42207.0</v>
      </c>
      <c r="B1325" s="140">
        <v>11.53</v>
      </c>
      <c r="C1325" s="6" t="s">
        <v>2637</v>
      </c>
      <c r="D1325" s="6" t="s">
        <v>2339</v>
      </c>
    </row>
    <row r="1326">
      <c r="A1326" s="139">
        <v>42206.0</v>
      </c>
      <c r="B1326" s="140">
        <v>12.17</v>
      </c>
      <c r="C1326" s="6" t="s">
        <v>2811</v>
      </c>
      <c r="D1326" s="6" t="s">
        <v>2339</v>
      </c>
    </row>
    <row r="1327">
      <c r="A1327" s="139">
        <v>42205.0</v>
      </c>
      <c r="B1327" s="140">
        <v>12.14</v>
      </c>
      <c r="C1327" s="6" t="s">
        <v>2356</v>
      </c>
      <c r="D1327" s="6" t="s">
        <v>2339</v>
      </c>
    </row>
    <row r="1328">
      <c r="A1328" s="139">
        <v>42202.0</v>
      </c>
      <c r="B1328" s="140">
        <v>12.25</v>
      </c>
      <c r="C1328" s="6" t="s">
        <v>2812</v>
      </c>
      <c r="D1328" s="6" t="s">
        <v>2339</v>
      </c>
    </row>
    <row r="1329">
      <c r="A1329" s="139">
        <v>42201.0</v>
      </c>
      <c r="B1329" s="140">
        <v>12.14</v>
      </c>
      <c r="C1329" s="6" t="s">
        <v>2813</v>
      </c>
      <c r="D1329" s="6" t="s">
        <v>2339</v>
      </c>
    </row>
    <row r="1330">
      <c r="A1330" s="139">
        <v>42200.0</v>
      </c>
      <c r="B1330" s="140">
        <v>12.04</v>
      </c>
      <c r="C1330" s="6" t="s">
        <v>2814</v>
      </c>
      <c r="D1330" s="6" t="s">
        <v>2339</v>
      </c>
    </row>
    <row r="1331">
      <c r="A1331" s="139">
        <v>42199.0</v>
      </c>
      <c r="B1331" s="140">
        <v>11.92</v>
      </c>
      <c r="C1331" s="6" t="s">
        <v>2815</v>
      </c>
      <c r="D1331" s="6" t="s">
        <v>2339</v>
      </c>
    </row>
    <row r="1332">
      <c r="A1332" s="139">
        <v>42198.0</v>
      </c>
      <c r="B1332" s="140">
        <v>11.93</v>
      </c>
      <c r="C1332" s="6" t="s">
        <v>2816</v>
      </c>
      <c r="D1332" s="6" t="s">
        <v>2339</v>
      </c>
    </row>
    <row r="1333">
      <c r="A1333" s="139">
        <v>42195.0</v>
      </c>
      <c r="B1333" s="140">
        <v>11.54</v>
      </c>
      <c r="C1333" s="6" t="s">
        <v>2817</v>
      </c>
      <c r="D1333" s="6" t="s">
        <v>2339</v>
      </c>
    </row>
    <row r="1334">
      <c r="A1334" s="139">
        <v>42194.0</v>
      </c>
      <c r="B1334" s="140">
        <v>10.73</v>
      </c>
      <c r="C1334" s="6" t="s">
        <v>2818</v>
      </c>
      <c r="D1334" s="6" t="s">
        <v>2339</v>
      </c>
    </row>
    <row r="1335">
      <c r="A1335" s="139">
        <v>42193.0</v>
      </c>
      <c r="B1335" s="140">
        <v>10.59</v>
      </c>
      <c r="C1335" s="6" t="s">
        <v>2819</v>
      </c>
      <c r="D1335" s="6" t="s">
        <v>2339</v>
      </c>
    </row>
    <row r="1336">
      <c r="A1336" s="139">
        <v>42192.0</v>
      </c>
      <c r="B1336" s="140">
        <v>10.65</v>
      </c>
      <c r="C1336" s="6" t="s">
        <v>2820</v>
      </c>
      <c r="D1336" s="6" t="s">
        <v>2339</v>
      </c>
    </row>
    <row r="1337">
      <c r="A1337" s="139">
        <v>42191.0</v>
      </c>
      <c r="B1337" s="140">
        <v>10.91</v>
      </c>
      <c r="C1337" s="6" t="s">
        <v>1340</v>
      </c>
      <c r="D1337" s="6" t="s">
        <v>2339</v>
      </c>
    </row>
    <row r="1338">
      <c r="A1338" s="139">
        <v>42188.0</v>
      </c>
      <c r="B1338" s="140">
        <v>11.39</v>
      </c>
      <c r="C1338" s="6" t="s">
        <v>2821</v>
      </c>
      <c r="D1338" s="6" t="s">
        <v>2339</v>
      </c>
    </row>
    <row r="1339">
      <c r="A1339" s="139">
        <v>42187.0</v>
      </c>
      <c r="B1339" s="140">
        <v>11.84</v>
      </c>
      <c r="C1339" s="6" t="s">
        <v>2822</v>
      </c>
      <c r="D1339" s="6" t="s">
        <v>2339</v>
      </c>
    </row>
    <row r="1340">
      <c r="A1340" s="139">
        <v>42186.0</v>
      </c>
      <c r="B1340" s="140">
        <v>12.13</v>
      </c>
      <c r="C1340" s="6" t="s">
        <v>2823</v>
      </c>
      <c r="D1340" s="6" t="s">
        <v>2339</v>
      </c>
    </row>
    <row r="1341">
      <c r="A1341" s="139">
        <v>42185.0</v>
      </c>
      <c r="B1341" s="140">
        <v>12.4</v>
      </c>
      <c r="C1341" s="6" t="s">
        <v>2824</v>
      </c>
      <c r="D1341" s="6" t="s">
        <v>2339</v>
      </c>
    </row>
    <row r="1342">
      <c r="A1342" s="139">
        <v>42184.0</v>
      </c>
      <c r="B1342" s="140">
        <v>12.3</v>
      </c>
      <c r="C1342" s="6" t="s">
        <v>2825</v>
      </c>
      <c r="D1342" s="6" t="s">
        <v>2339</v>
      </c>
    </row>
    <row r="1343">
      <c r="A1343" s="139">
        <v>42181.0</v>
      </c>
      <c r="B1343" s="140">
        <v>12.26</v>
      </c>
      <c r="C1343" s="6" t="s">
        <v>2826</v>
      </c>
      <c r="D1343" s="6" t="s">
        <v>2339</v>
      </c>
    </row>
    <row r="1344">
      <c r="A1344" s="139">
        <v>42180.0</v>
      </c>
      <c r="B1344" s="140">
        <v>12.12</v>
      </c>
      <c r="C1344" s="6" t="s">
        <v>2827</v>
      </c>
      <c r="D1344" s="6" t="s">
        <v>2339</v>
      </c>
    </row>
    <row r="1345">
      <c r="A1345" s="139">
        <v>42179.0</v>
      </c>
      <c r="B1345" s="140">
        <v>11.86</v>
      </c>
      <c r="C1345" s="6" t="s">
        <v>2828</v>
      </c>
      <c r="D1345" s="6" t="s">
        <v>2339</v>
      </c>
    </row>
    <row r="1346">
      <c r="A1346" s="139">
        <v>42178.0</v>
      </c>
      <c r="B1346" s="140">
        <v>11.99</v>
      </c>
      <c r="C1346" s="6" t="s">
        <v>2829</v>
      </c>
      <c r="D1346" s="6" t="s">
        <v>2339</v>
      </c>
    </row>
    <row r="1347">
      <c r="A1347" s="139">
        <v>42177.0</v>
      </c>
      <c r="B1347" s="140">
        <v>12.05</v>
      </c>
      <c r="C1347" s="6" t="s">
        <v>2830</v>
      </c>
      <c r="D1347" s="6" t="s">
        <v>2339</v>
      </c>
    </row>
    <row r="1348">
      <c r="A1348" s="139">
        <v>42174.0</v>
      </c>
      <c r="B1348" s="140">
        <v>12.03</v>
      </c>
      <c r="C1348" s="6" t="s">
        <v>2831</v>
      </c>
      <c r="D1348" s="6" t="s">
        <v>2339</v>
      </c>
    </row>
    <row r="1349">
      <c r="A1349" s="139">
        <v>42173.0</v>
      </c>
      <c r="B1349" s="140">
        <v>12.18</v>
      </c>
      <c r="C1349" s="6" t="s">
        <v>2832</v>
      </c>
      <c r="D1349" s="6" t="s">
        <v>2339</v>
      </c>
    </row>
    <row r="1350">
      <c r="A1350" s="139">
        <v>42172.0</v>
      </c>
      <c r="B1350" s="140">
        <v>12.17</v>
      </c>
      <c r="C1350" s="6" t="s">
        <v>2833</v>
      </c>
      <c r="D1350" s="6" t="s">
        <v>2339</v>
      </c>
    </row>
    <row r="1351">
      <c r="A1351" s="139">
        <v>42171.0</v>
      </c>
      <c r="B1351" s="140">
        <v>12.06</v>
      </c>
      <c r="C1351" s="6" t="s">
        <v>2834</v>
      </c>
      <c r="D1351" s="6" t="s">
        <v>2339</v>
      </c>
    </row>
    <row r="1352">
      <c r="A1352" s="139">
        <v>42170.0</v>
      </c>
      <c r="B1352" s="140">
        <v>12.75</v>
      </c>
      <c r="C1352" s="6" t="s">
        <v>2835</v>
      </c>
      <c r="D1352" s="6" t="s">
        <v>2339</v>
      </c>
    </row>
    <row r="1353">
      <c r="A1353" s="139">
        <v>42166.0</v>
      </c>
      <c r="B1353" s="140">
        <v>12.69</v>
      </c>
      <c r="C1353" s="6" t="s">
        <v>2340</v>
      </c>
      <c r="D1353" s="6" t="s">
        <v>2339</v>
      </c>
    </row>
    <row r="1354">
      <c r="A1354" s="139">
        <v>42165.0</v>
      </c>
      <c r="B1354" s="140">
        <v>13.03</v>
      </c>
      <c r="C1354" s="6" t="s">
        <v>2836</v>
      </c>
      <c r="D1354" s="6" t="s">
        <v>2339</v>
      </c>
    </row>
    <row r="1355">
      <c r="A1355" s="139">
        <v>42164.0</v>
      </c>
      <c r="B1355" s="140">
        <v>13.12</v>
      </c>
      <c r="C1355" s="6" t="s">
        <v>2837</v>
      </c>
      <c r="D1355" s="6" t="s">
        <v>2339</v>
      </c>
    </row>
    <row r="1356">
      <c r="A1356" s="139">
        <v>42163.0</v>
      </c>
      <c r="B1356" s="140">
        <v>13.1</v>
      </c>
      <c r="C1356" s="6" t="s">
        <v>2838</v>
      </c>
      <c r="D1356" s="6" t="s">
        <v>2339</v>
      </c>
    </row>
    <row r="1357">
      <c r="A1357" s="139">
        <v>42160.0</v>
      </c>
      <c r="B1357" s="140">
        <v>13.06</v>
      </c>
      <c r="C1357" s="6" t="s">
        <v>2839</v>
      </c>
      <c r="D1357" s="6" t="s">
        <v>2339</v>
      </c>
    </row>
    <row r="1358">
      <c r="A1358" s="139">
        <v>42159.0</v>
      </c>
      <c r="B1358" s="140">
        <v>13.25</v>
      </c>
      <c r="C1358" s="6" t="s">
        <v>2840</v>
      </c>
      <c r="D1358" s="6" t="s">
        <v>2339</v>
      </c>
    </row>
    <row r="1359">
      <c r="A1359" s="139">
        <v>42158.0</v>
      </c>
      <c r="B1359" s="140">
        <v>12.74</v>
      </c>
      <c r="C1359" s="6" t="s">
        <v>2841</v>
      </c>
      <c r="D1359" s="6" t="s">
        <v>2339</v>
      </c>
    </row>
    <row r="1360">
      <c r="A1360" s="139">
        <v>42157.0</v>
      </c>
      <c r="B1360" s="140">
        <v>12.52</v>
      </c>
      <c r="C1360" s="6" t="s">
        <v>2842</v>
      </c>
      <c r="D1360" s="6" t="s">
        <v>2339</v>
      </c>
    </row>
    <row r="1361">
      <c r="A1361" s="139">
        <v>42156.0</v>
      </c>
      <c r="B1361" s="140">
        <v>12.8</v>
      </c>
      <c r="C1361" s="6" t="s">
        <v>2843</v>
      </c>
      <c r="D1361" s="6" t="s">
        <v>2339</v>
      </c>
    </row>
    <row r="1362">
      <c r="A1362" s="139">
        <v>42153.0</v>
      </c>
      <c r="B1362" s="140">
        <v>13.19</v>
      </c>
      <c r="C1362" s="6" t="s">
        <v>2844</v>
      </c>
      <c r="D1362" s="6" t="s">
        <v>2339</v>
      </c>
    </row>
    <row r="1363">
      <c r="A1363" s="139">
        <v>42152.0</v>
      </c>
      <c r="B1363" s="140">
        <v>12.99</v>
      </c>
      <c r="C1363" s="6" t="s">
        <v>2845</v>
      </c>
      <c r="D1363" s="6" t="s">
        <v>2339</v>
      </c>
    </row>
    <row r="1364">
      <c r="A1364" s="139">
        <v>42151.0</v>
      </c>
      <c r="B1364" s="140">
        <v>13.03</v>
      </c>
      <c r="C1364" s="6" t="s">
        <v>2846</v>
      </c>
      <c r="D1364" s="6" t="s">
        <v>2339</v>
      </c>
    </row>
    <row r="1365">
      <c r="A1365" s="139">
        <v>42150.0</v>
      </c>
      <c r="B1365" s="140">
        <v>13.03</v>
      </c>
      <c r="C1365" s="6" t="s">
        <v>2847</v>
      </c>
      <c r="D1365" s="6" t="s">
        <v>2339</v>
      </c>
    </row>
    <row r="1366">
      <c r="A1366" s="139">
        <v>42149.0</v>
      </c>
      <c r="B1366" s="140">
        <v>12.78</v>
      </c>
      <c r="C1366" s="6" t="s">
        <v>2848</v>
      </c>
      <c r="D1366" s="6" t="s">
        <v>2339</v>
      </c>
    </row>
    <row r="1367">
      <c r="A1367" s="139">
        <v>42146.0</v>
      </c>
      <c r="B1367" s="140">
        <v>12.26</v>
      </c>
      <c r="C1367" s="6" t="s">
        <v>2849</v>
      </c>
      <c r="D1367" s="6" t="s">
        <v>2339</v>
      </c>
    </row>
    <row r="1368">
      <c r="A1368" s="139">
        <v>42145.0</v>
      </c>
      <c r="B1368" s="140">
        <v>12.01</v>
      </c>
      <c r="C1368" s="6" t="s">
        <v>1548</v>
      </c>
      <c r="D1368" s="6" t="s">
        <v>2339</v>
      </c>
    </row>
    <row r="1369">
      <c r="A1369" s="139">
        <v>42144.0</v>
      </c>
      <c r="B1369" s="140">
        <v>12.43</v>
      </c>
      <c r="C1369" s="6" t="s">
        <v>1438</v>
      </c>
      <c r="D1369" s="6" t="s">
        <v>2339</v>
      </c>
    </row>
    <row r="1370">
      <c r="A1370" s="139">
        <v>42143.0</v>
      </c>
      <c r="B1370" s="140">
        <v>13.19</v>
      </c>
      <c r="C1370" s="6" t="s">
        <v>2850</v>
      </c>
      <c r="D1370" s="6" t="s">
        <v>2339</v>
      </c>
    </row>
    <row r="1371">
      <c r="A1371" s="139">
        <v>42142.0</v>
      </c>
      <c r="B1371" s="140">
        <v>13.27</v>
      </c>
      <c r="C1371" s="6" t="s">
        <v>2851</v>
      </c>
      <c r="D1371" s="6" t="s">
        <v>2339</v>
      </c>
    </row>
    <row r="1372">
      <c r="A1372" s="139">
        <v>42139.0</v>
      </c>
      <c r="B1372" s="140">
        <v>13.23</v>
      </c>
      <c r="C1372" s="6" t="s">
        <v>2852</v>
      </c>
      <c r="D1372" s="6" t="s">
        <v>2339</v>
      </c>
    </row>
    <row r="1373">
      <c r="A1373" s="139">
        <v>42138.0</v>
      </c>
      <c r="B1373" s="140">
        <v>13.15</v>
      </c>
      <c r="C1373" s="6" t="s">
        <v>2853</v>
      </c>
      <c r="D1373" s="6" t="s">
        <v>2339</v>
      </c>
    </row>
    <row r="1374">
      <c r="A1374" s="139">
        <v>42137.0</v>
      </c>
      <c r="B1374" s="140">
        <v>13.08</v>
      </c>
      <c r="C1374" s="6" t="s">
        <v>2854</v>
      </c>
      <c r="D1374" s="6" t="s">
        <v>2339</v>
      </c>
    </row>
    <row r="1375">
      <c r="A1375" s="139">
        <v>42136.0</v>
      </c>
      <c r="B1375" s="140">
        <v>12.79</v>
      </c>
      <c r="C1375" s="6" t="s">
        <v>2855</v>
      </c>
      <c r="D1375" s="6" t="s">
        <v>2339</v>
      </c>
    </row>
    <row r="1376">
      <c r="A1376" s="139">
        <v>42132.0</v>
      </c>
      <c r="B1376" s="140">
        <v>11.74</v>
      </c>
      <c r="C1376" s="6" t="s">
        <v>2856</v>
      </c>
      <c r="D1376" s="6" t="s">
        <v>2339</v>
      </c>
    </row>
    <row r="1377">
      <c r="A1377" s="139">
        <v>42131.0</v>
      </c>
      <c r="B1377" s="140">
        <v>12.21</v>
      </c>
      <c r="C1377" s="6" t="s">
        <v>2857</v>
      </c>
      <c r="D1377" s="6" t="s">
        <v>2339</v>
      </c>
    </row>
    <row r="1378">
      <c r="A1378" s="139">
        <v>42130.0</v>
      </c>
      <c r="B1378" s="140">
        <v>12.81</v>
      </c>
      <c r="C1378" s="6" t="s">
        <v>2858</v>
      </c>
      <c r="D1378" s="6" t="s">
        <v>2339</v>
      </c>
    </row>
    <row r="1379">
      <c r="A1379" s="139">
        <v>42129.0</v>
      </c>
      <c r="B1379" s="140">
        <v>13.11</v>
      </c>
      <c r="C1379" s="6" t="s">
        <v>2859</v>
      </c>
      <c r="D1379" s="6" t="s">
        <v>2339</v>
      </c>
    </row>
    <row r="1380">
      <c r="A1380" s="139">
        <v>42124.0</v>
      </c>
      <c r="B1380" s="140">
        <v>14.45</v>
      </c>
      <c r="C1380" s="6" t="s">
        <v>2860</v>
      </c>
      <c r="D1380" s="6" t="s">
        <v>2339</v>
      </c>
    </row>
    <row r="1381">
      <c r="A1381" s="139">
        <v>42123.0</v>
      </c>
      <c r="B1381" s="140">
        <v>14.8</v>
      </c>
      <c r="C1381" s="6" t="s">
        <v>2861</v>
      </c>
      <c r="D1381" s="6" t="s">
        <v>2339</v>
      </c>
    </row>
    <row r="1382">
      <c r="A1382" s="139">
        <v>42122.0</v>
      </c>
      <c r="B1382" s="140">
        <v>14.57</v>
      </c>
      <c r="C1382" s="6" t="s">
        <v>2862</v>
      </c>
      <c r="D1382" s="6" t="s">
        <v>2339</v>
      </c>
    </row>
    <row r="1383">
      <c r="A1383" s="139">
        <v>42121.0</v>
      </c>
      <c r="B1383" s="140">
        <v>14.6</v>
      </c>
      <c r="C1383" s="6" t="s">
        <v>1254</v>
      </c>
      <c r="D1383" s="6" t="s">
        <v>2339</v>
      </c>
    </row>
    <row r="1384">
      <c r="A1384" s="139">
        <v>42118.0</v>
      </c>
      <c r="B1384" s="140">
        <v>14.0</v>
      </c>
      <c r="C1384" s="6" t="s">
        <v>2863</v>
      </c>
      <c r="D1384" s="6" t="s">
        <v>2339</v>
      </c>
    </row>
    <row r="1385">
      <c r="A1385" s="139">
        <v>42117.0</v>
      </c>
      <c r="B1385" s="140">
        <v>13.51</v>
      </c>
      <c r="C1385" s="6" t="s">
        <v>2864</v>
      </c>
      <c r="D1385" s="6" t="s">
        <v>2339</v>
      </c>
    </row>
    <row r="1386">
      <c r="A1386" s="139">
        <v>42116.0</v>
      </c>
      <c r="B1386" s="140">
        <v>14.47</v>
      </c>
      <c r="C1386" s="6" t="s">
        <v>2865</v>
      </c>
      <c r="D1386" s="6" t="s">
        <v>2339</v>
      </c>
    </row>
    <row r="1387">
      <c r="A1387" s="139">
        <v>42115.0</v>
      </c>
      <c r="B1387" s="140">
        <v>14.97</v>
      </c>
      <c r="C1387" s="6" t="s">
        <v>2866</v>
      </c>
      <c r="D1387" s="6" t="s">
        <v>2339</v>
      </c>
    </row>
    <row r="1388">
      <c r="A1388" s="139">
        <v>42114.0</v>
      </c>
      <c r="B1388" s="140">
        <v>14.99</v>
      </c>
      <c r="C1388" s="6" t="s">
        <v>1340</v>
      </c>
      <c r="D1388" s="6" t="s">
        <v>2339</v>
      </c>
    </row>
    <row r="1389">
      <c r="A1389" s="139">
        <v>42111.0</v>
      </c>
      <c r="B1389" s="140">
        <v>14.78</v>
      </c>
      <c r="C1389" s="6" t="s">
        <v>1673</v>
      </c>
      <c r="D1389" s="6" t="s">
        <v>2339</v>
      </c>
    </row>
    <row r="1390">
      <c r="A1390" s="139">
        <v>42110.0</v>
      </c>
      <c r="B1390" s="140">
        <v>14.85</v>
      </c>
      <c r="C1390" s="6" t="s">
        <v>2867</v>
      </c>
      <c r="D1390" s="6" t="s">
        <v>2339</v>
      </c>
    </row>
    <row r="1391">
      <c r="A1391" s="139">
        <v>42109.0</v>
      </c>
      <c r="B1391" s="140">
        <v>14.77</v>
      </c>
      <c r="C1391" s="6" t="s">
        <v>2803</v>
      </c>
      <c r="D1391" s="6" t="s">
        <v>2339</v>
      </c>
    </row>
    <row r="1392">
      <c r="A1392" s="139">
        <v>42108.0</v>
      </c>
      <c r="B1392" s="140">
        <v>14.74</v>
      </c>
      <c r="C1392" s="6" t="s">
        <v>2868</v>
      </c>
      <c r="D1392" s="6" t="s">
        <v>2339</v>
      </c>
    </row>
    <row r="1393">
      <c r="A1393" s="139">
        <v>42107.0</v>
      </c>
      <c r="B1393" s="140">
        <v>14.71</v>
      </c>
      <c r="C1393" s="6" t="s">
        <v>1489</v>
      </c>
      <c r="D1393" s="6" t="s">
        <v>2339</v>
      </c>
    </row>
    <row r="1394">
      <c r="A1394" s="139">
        <v>42104.0</v>
      </c>
      <c r="B1394" s="140">
        <v>14.24</v>
      </c>
      <c r="C1394" s="6" t="s">
        <v>2869</v>
      </c>
      <c r="D1394" s="6" t="s">
        <v>2339</v>
      </c>
    </row>
    <row r="1395">
      <c r="A1395" s="139">
        <v>42103.0</v>
      </c>
      <c r="B1395" s="140">
        <v>13.55</v>
      </c>
      <c r="C1395" s="6" t="s">
        <v>2870</v>
      </c>
      <c r="D1395" s="6" t="s">
        <v>2339</v>
      </c>
    </row>
    <row r="1396">
      <c r="A1396" s="139">
        <v>42102.0</v>
      </c>
      <c r="B1396" s="140">
        <v>13.73</v>
      </c>
      <c r="C1396" s="6" t="s">
        <v>2871</v>
      </c>
      <c r="D1396" s="6" t="s">
        <v>2339</v>
      </c>
    </row>
    <row r="1397">
      <c r="A1397" s="139">
        <v>42101.0</v>
      </c>
      <c r="B1397" s="140">
        <v>13.75</v>
      </c>
      <c r="C1397" s="6" t="s">
        <v>1687</v>
      </c>
      <c r="D1397" s="6" t="s">
        <v>2339</v>
      </c>
    </row>
    <row r="1398">
      <c r="A1398" s="139">
        <v>42100.0</v>
      </c>
      <c r="B1398" s="140">
        <v>14.01</v>
      </c>
      <c r="C1398" s="6" t="s">
        <v>2872</v>
      </c>
      <c r="D1398" s="6" t="s">
        <v>2339</v>
      </c>
    </row>
    <row r="1399">
      <c r="A1399" s="139">
        <v>42097.0</v>
      </c>
      <c r="B1399" s="140">
        <v>14.16</v>
      </c>
      <c r="C1399" s="6" t="s">
        <v>2873</v>
      </c>
      <c r="D1399" s="6" t="s">
        <v>2339</v>
      </c>
    </row>
    <row r="1400">
      <c r="A1400" s="139">
        <v>42096.0</v>
      </c>
      <c r="B1400" s="140">
        <v>14.26</v>
      </c>
      <c r="C1400" s="6" t="s">
        <v>2874</v>
      </c>
      <c r="D1400" s="6" t="s">
        <v>2339</v>
      </c>
    </row>
    <row r="1401">
      <c r="A1401" s="139">
        <v>42095.0</v>
      </c>
      <c r="B1401" s="140">
        <v>14.27</v>
      </c>
      <c r="C1401" s="6" t="s">
        <v>2875</v>
      </c>
      <c r="D1401" s="6" t="s">
        <v>2339</v>
      </c>
    </row>
    <row r="1402">
      <c r="A1402" s="139">
        <v>42094.0</v>
      </c>
      <c r="B1402" s="140">
        <v>14.66</v>
      </c>
      <c r="C1402" s="6" t="s">
        <v>2876</v>
      </c>
      <c r="D1402" s="6" t="s">
        <v>2339</v>
      </c>
    </row>
    <row r="1403">
      <c r="A1403" s="139">
        <v>42093.0</v>
      </c>
      <c r="B1403" s="140">
        <v>14.63</v>
      </c>
      <c r="C1403" s="6" t="s">
        <v>2877</v>
      </c>
      <c r="D1403" s="6" t="s">
        <v>2339</v>
      </c>
    </row>
    <row r="1404">
      <c r="A1404" s="139">
        <v>42090.0</v>
      </c>
      <c r="B1404" s="140">
        <v>14.73</v>
      </c>
      <c r="C1404" s="6" t="s">
        <v>2878</v>
      </c>
      <c r="D1404" s="6" t="s">
        <v>2339</v>
      </c>
    </row>
    <row r="1405">
      <c r="A1405" s="139">
        <v>42089.0</v>
      </c>
      <c r="B1405" s="140">
        <v>14.69</v>
      </c>
      <c r="C1405" s="6" t="s">
        <v>2469</v>
      </c>
      <c r="D1405" s="6" t="s">
        <v>2339</v>
      </c>
    </row>
    <row r="1406">
      <c r="A1406" s="139">
        <v>42088.0</v>
      </c>
      <c r="B1406" s="140">
        <v>14.7</v>
      </c>
      <c r="C1406" s="6" t="s">
        <v>2879</v>
      </c>
      <c r="D1406" s="6" t="s">
        <v>2339</v>
      </c>
    </row>
    <row r="1407">
      <c r="A1407" s="139">
        <v>42087.0</v>
      </c>
      <c r="B1407" s="140">
        <v>14.5</v>
      </c>
      <c r="C1407" s="6" t="s">
        <v>2880</v>
      </c>
      <c r="D1407" s="6" t="s">
        <v>2339</v>
      </c>
    </row>
    <row r="1408">
      <c r="A1408" s="139">
        <v>42086.0</v>
      </c>
      <c r="B1408" s="140">
        <v>14.45</v>
      </c>
      <c r="C1408" s="6" t="s">
        <v>2881</v>
      </c>
      <c r="D1408" s="6" t="s">
        <v>2339</v>
      </c>
    </row>
    <row r="1409">
      <c r="A1409" s="139">
        <v>42083.0</v>
      </c>
      <c r="B1409" s="140">
        <v>14.51</v>
      </c>
      <c r="C1409" s="6" t="s">
        <v>2882</v>
      </c>
      <c r="D1409" s="6" t="s">
        <v>2339</v>
      </c>
    </row>
    <row r="1410">
      <c r="A1410" s="139">
        <v>42082.0</v>
      </c>
      <c r="B1410" s="140">
        <v>14.75</v>
      </c>
      <c r="C1410" s="6" t="s">
        <v>2883</v>
      </c>
      <c r="D1410" s="6" t="s">
        <v>2339</v>
      </c>
    </row>
    <row r="1411">
      <c r="A1411" s="139">
        <v>42081.0</v>
      </c>
      <c r="B1411" s="140">
        <v>14.76</v>
      </c>
      <c r="C1411" s="6" t="s">
        <v>2884</v>
      </c>
      <c r="D1411" s="6" t="s">
        <v>2339</v>
      </c>
    </row>
    <row r="1412">
      <c r="A1412" s="139">
        <v>42080.0</v>
      </c>
      <c r="B1412" s="140">
        <v>14.34</v>
      </c>
      <c r="C1412" s="6" t="s">
        <v>1765</v>
      </c>
      <c r="D1412" s="6" t="s">
        <v>2339</v>
      </c>
    </row>
    <row r="1413">
      <c r="A1413" s="139">
        <v>42079.0</v>
      </c>
      <c r="B1413" s="140">
        <v>14.05</v>
      </c>
      <c r="C1413" s="6" t="s">
        <v>2885</v>
      </c>
      <c r="D1413" s="6" t="s">
        <v>2339</v>
      </c>
    </row>
    <row r="1414">
      <c r="A1414" s="139">
        <v>42076.0</v>
      </c>
      <c r="B1414" s="140">
        <v>14.33</v>
      </c>
      <c r="C1414" s="6" t="s">
        <v>2886</v>
      </c>
      <c r="D1414" s="6" t="s">
        <v>2339</v>
      </c>
    </row>
    <row r="1415">
      <c r="A1415" s="139">
        <v>42075.0</v>
      </c>
      <c r="B1415" s="140">
        <v>14.71</v>
      </c>
      <c r="C1415" s="6" t="s">
        <v>2887</v>
      </c>
      <c r="D1415" s="6" t="s">
        <v>2339</v>
      </c>
    </row>
    <row r="1416">
      <c r="A1416" s="139">
        <v>42074.0</v>
      </c>
      <c r="B1416" s="140">
        <v>15.18</v>
      </c>
      <c r="C1416" s="6" t="s">
        <v>2888</v>
      </c>
      <c r="D1416" s="6" t="s">
        <v>2339</v>
      </c>
    </row>
    <row r="1417">
      <c r="A1417" s="139">
        <v>42073.0</v>
      </c>
      <c r="B1417" s="140">
        <v>15.5</v>
      </c>
      <c r="C1417" s="6" t="s">
        <v>2889</v>
      </c>
      <c r="D1417" s="6" t="s">
        <v>2339</v>
      </c>
    </row>
    <row r="1418">
      <c r="A1418" s="139">
        <v>42069.0</v>
      </c>
      <c r="B1418" s="140">
        <v>14.56</v>
      </c>
      <c r="C1418" s="6" t="s">
        <v>2890</v>
      </c>
      <c r="D1418" s="6" t="s">
        <v>2339</v>
      </c>
    </row>
    <row r="1419">
      <c r="A1419" s="139">
        <v>42068.0</v>
      </c>
      <c r="B1419" s="140">
        <v>15.49</v>
      </c>
      <c r="C1419" s="6" t="s">
        <v>2891</v>
      </c>
      <c r="D1419" s="6" t="s">
        <v>2339</v>
      </c>
    </row>
    <row r="1420">
      <c r="A1420" s="139">
        <v>42067.0</v>
      </c>
      <c r="B1420" s="140">
        <v>15.59</v>
      </c>
      <c r="C1420" s="6" t="s">
        <v>2892</v>
      </c>
      <c r="D1420" s="6" t="s">
        <v>2339</v>
      </c>
    </row>
    <row r="1421">
      <c r="A1421" s="139">
        <v>42066.0</v>
      </c>
      <c r="B1421" s="140">
        <v>15.5</v>
      </c>
      <c r="C1421" s="6" t="s">
        <v>2893</v>
      </c>
      <c r="D1421" s="6" t="s">
        <v>2339</v>
      </c>
    </row>
    <row r="1422">
      <c r="A1422" s="139">
        <v>42065.0</v>
      </c>
      <c r="B1422" s="140">
        <v>15.7</v>
      </c>
      <c r="C1422" s="6" t="s">
        <v>2894</v>
      </c>
      <c r="D1422" s="6" t="s">
        <v>2339</v>
      </c>
    </row>
    <row r="1423">
      <c r="A1423" s="139">
        <v>42062.0</v>
      </c>
      <c r="B1423" s="140">
        <v>15.49</v>
      </c>
      <c r="C1423" s="6" t="s">
        <v>2895</v>
      </c>
      <c r="D1423" s="6" t="s">
        <v>2339</v>
      </c>
    </row>
    <row r="1424">
      <c r="A1424" s="139">
        <v>42061.0</v>
      </c>
      <c r="B1424" s="140">
        <v>15.54</v>
      </c>
      <c r="C1424" s="6" t="s">
        <v>2896</v>
      </c>
      <c r="D1424" s="6" t="s">
        <v>2339</v>
      </c>
    </row>
    <row r="1425">
      <c r="A1425" s="139">
        <v>42060.0</v>
      </c>
      <c r="B1425" s="140">
        <v>15.47</v>
      </c>
      <c r="C1425" s="6" t="s">
        <v>2897</v>
      </c>
      <c r="D1425" s="6" t="s">
        <v>2339</v>
      </c>
    </row>
    <row r="1426">
      <c r="A1426" s="139">
        <v>42059.0</v>
      </c>
      <c r="B1426" s="140">
        <v>14.99</v>
      </c>
      <c r="C1426" s="6" t="s">
        <v>2898</v>
      </c>
      <c r="D1426" s="6" t="s">
        <v>2339</v>
      </c>
    </row>
    <row r="1427">
      <c r="A1427" s="139">
        <v>42055.0</v>
      </c>
      <c r="B1427" s="140">
        <v>15.01</v>
      </c>
      <c r="C1427" s="6" t="s">
        <v>2040</v>
      </c>
      <c r="D1427" s="6" t="s">
        <v>2339</v>
      </c>
    </row>
    <row r="1428">
      <c r="A1428" s="139">
        <v>42054.0</v>
      </c>
      <c r="B1428" s="140">
        <v>15.0</v>
      </c>
      <c r="C1428" s="6" t="s">
        <v>2899</v>
      </c>
      <c r="D1428" s="6" t="s">
        <v>2339</v>
      </c>
    </row>
    <row r="1429">
      <c r="A1429" s="139">
        <v>42053.0</v>
      </c>
      <c r="B1429" s="140">
        <v>14.98</v>
      </c>
      <c r="C1429" s="6" t="s">
        <v>2900</v>
      </c>
      <c r="D1429" s="6" t="s">
        <v>2339</v>
      </c>
    </row>
    <row r="1430">
      <c r="A1430" s="139">
        <v>42052.0</v>
      </c>
      <c r="B1430" s="140">
        <v>15.42</v>
      </c>
      <c r="C1430" s="6" t="s">
        <v>2586</v>
      </c>
      <c r="D1430" s="6" t="s">
        <v>2339</v>
      </c>
    </row>
    <row r="1431">
      <c r="A1431" s="139">
        <v>42051.0</v>
      </c>
      <c r="B1431" s="140">
        <v>15.15</v>
      </c>
      <c r="C1431" s="6" t="s">
        <v>2626</v>
      </c>
      <c r="D1431" s="6" t="s">
        <v>2339</v>
      </c>
    </row>
    <row r="1432">
      <c r="A1432" s="139">
        <v>42048.0</v>
      </c>
      <c r="B1432" s="140">
        <v>15.23</v>
      </c>
      <c r="C1432" s="6" t="s">
        <v>2901</v>
      </c>
      <c r="D1432" s="6" t="s">
        <v>2339</v>
      </c>
    </row>
    <row r="1433">
      <c r="A1433" s="139">
        <v>42047.0</v>
      </c>
      <c r="B1433" s="140">
        <v>15.24</v>
      </c>
      <c r="C1433" s="6" t="s">
        <v>2902</v>
      </c>
      <c r="D1433" s="6" t="s">
        <v>2339</v>
      </c>
    </row>
    <row r="1434">
      <c r="A1434" s="139">
        <v>42046.0</v>
      </c>
      <c r="B1434" s="140">
        <v>15.34</v>
      </c>
      <c r="C1434" s="6" t="s">
        <v>2903</v>
      </c>
      <c r="D1434" s="6" t="s">
        <v>2339</v>
      </c>
    </row>
    <row r="1435">
      <c r="A1435" s="139">
        <v>42045.0</v>
      </c>
      <c r="B1435" s="140">
        <v>15.47</v>
      </c>
      <c r="C1435" s="6" t="s">
        <v>2904</v>
      </c>
      <c r="D1435" s="6" t="s">
        <v>2339</v>
      </c>
    </row>
    <row r="1436">
      <c r="A1436" s="139">
        <v>42044.0</v>
      </c>
      <c r="B1436" s="140">
        <v>14.85</v>
      </c>
      <c r="C1436" s="6" t="s">
        <v>2905</v>
      </c>
      <c r="D1436" s="6" t="s">
        <v>2339</v>
      </c>
    </row>
    <row r="1437">
      <c r="A1437" s="139">
        <v>42041.0</v>
      </c>
      <c r="B1437" s="140">
        <v>14.58</v>
      </c>
      <c r="C1437" s="6" t="s">
        <v>2906</v>
      </c>
      <c r="D1437" s="6" t="s">
        <v>2339</v>
      </c>
    </row>
    <row r="1438">
      <c r="A1438" s="139">
        <v>42040.0</v>
      </c>
      <c r="B1438" s="140">
        <v>14.59</v>
      </c>
      <c r="C1438" s="6" t="s">
        <v>2907</v>
      </c>
      <c r="D1438" s="6" t="s">
        <v>2339</v>
      </c>
    </row>
    <row r="1439">
      <c r="A1439" s="139">
        <v>42039.0</v>
      </c>
      <c r="B1439" s="140">
        <v>14.82</v>
      </c>
      <c r="C1439" s="6" t="s">
        <v>2908</v>
      </c>
      <c r="D1439" s="6" t="s">
        <v>2339</v>
      </c>
    </row>
    <row r="1440">
      <c r="A1440" s="139">
        <v>42038.0</v>
      </c>
      <c r="B1440" s="140">
        <v>14.85</v>
      </c>
      <c r="C1440" s="6" t="s">
        <v>2909</v>
      </c>
      <c r="D1440" s="6" t="s">
        <v>2339</v>
      </c>
    </row>
    <row r="1441">
      <c r="A1441" s="139">
        <v>42037.0</v>
      </c>
      <c r="B1441" s="140">
        <v>14.95</v>
      </c>
      <c r="C1441" s="6" t="s">
        <v>2910</v>
      </c>
      <c r="D1441" s="6" t="s">
        <v>2339</v>
      </c>
    </row>
    <row r="1442">
      <c r="A1442" s="139">
        <v>42034.0</v>
      </c>
      <c r="B1442" s="140">
        <v>16.63</v>
      </c>
      <c r="C1442" s="6" t="s">
        <v>2911</v>
      </c>
      <c r="D1442" s="6" t="s">
        <v>2339</v>
      </c>
    </row>
    <row r="1443">
      <c r="A1443" s="139">
        <v>42033.0</v>
      </c>
      <c r="B1443" s="140">
        <v>16.74</v>
      </c>
      <c r="C1443" s="6" t="s">
        <v>2912</v>
      </c>
      <c r="D1443" s="6" t="s">
        <v>2339</v>
      </c>
    </row>
    <row r="1444">
      <c r="A1444" s="139">
        <v>42032.0</v>
      </c>
      <c r="B1444" s="140">
        <v>16.8</v>
      </c>
      <c r="C1444" s="6" t="s">
        <v>2913</v>
      </c>
      <c r="D1444" s="6" t="s">
        <v>2339</v>
      </c>
    </row>
    <row r="1445">
      <c r="A1445" s="139">
        <v>42031.0</v>
      </c>
      <c r="B1445" s="140">
        <v>16.97</v>
      </c>
      <c r="C1445" s="6" t="s">
        <v>2914</v>
      </c>
      <c r="D1445" s="6" t="s">
        <v>2339</v>
      </c>
    </row>
    <row r="1446">
      <c r="A1446" s="139">
        <v>42030.0</v>
      </c>
      <c r="B1446" s="140">
        <v>16.86</v>
      </c>
      <c r="C1446" s="6" t="s">
        <v>2915</v>
      </c>
      <c r="D1446" s="6" t="s">
        <v>2339</v>
      </c>
    </row>
    <row r="1447">
      <c r="A1447" s="139">
        <v>42027.0</v>
      </c>
      <c r="B1447" s="140">
        <v>16.81</v>
      </c>
      <c r="C1447" s="6" t="s">
        <v>2916</v>
      </c>
      <c r="D1447" s="6" t="s">
        <v>2339</v>
      </c>
    </row>
    <row r="1448">
      <c r="A1448" s="139">
        <v>42026.0</v>
      </c>
      <c r="B1448" s="140">
        <v>16.85</v>
      </c>
      <c r="C1448" s="6" t="s">
        <v>2917</v>
      </c>
      <c r="D1448" s="6" t="s">
        <v>2339</v>
      </c>
    </row>
    <row r="1449">
      <c r="A1449" s="139">
        <v>42025.0</v>
      </c>
      <c r="B1449" s="140">
        <v>16.91</v>
      </c>
      <c r="C1449" s="6" t="s">
        <v>2918</v>
      </c>
      <c r="D1449" s="6" t="s">
        <v>2339</v>
      </c>
    </row>
    <row r="1450">
      <c r="A1450" s="139">
        <v>42024.0</v>
      </c>
      <c r="B1450" s="140">
        <v>16.97</v>
      </c>
      <c r="C1450" s="6" t="s">
        <v>2919</v>
      </c>
      <c r="D1450" s="6" t="s">
        <v>2339</v>
      </c>
    </row>
    <row r="1451">
      <c r="A1451" s="139">
        <v>42023.0</v>
      </c>
      <c r="B1451" s="140">
        <v>16.96</v>
      </c>
      <c r="C1451" s="6" t="s">
        <v>2920</v>
      </c>
      <c r="D1451" s="6" t="s">
        <v>2339</v>
      </c>
    </row>
    <row r="1452">
      <c r="A1452" s="139">
        <v>42020.0</v>
      </c>
      <c r="B1452" s="140">
        <v>16.93</v>
      </c>
      <c r="C1452" s="6" t="s">
        <v>2921</v>
      </c>
      <c r="D1452" s="6" t="s">
        <v>2339</v>
      </c>
    </row>
    <row r="1453">
      <c r="A1453" s="139">
        <v>42019.0</v>
      </c>
      <c r="B1453" s="140">
        <v>17.1</v>
      </c>
      <c r="C1453" s="6" t="s">
        <v>2922</v>
      </c>
      <c r="D1453" s="6" t="s">
        <v>2339</v>
      </c>
    </row>
    <row r="1454">
      <c r="A1454" s="139">
        <v>42018.0</v>
      </c>
      <c r="B1454" s="140">
        <v>17.07</v>
      </c>
      <c r="C1454" s="6" t="s">
        <v>2923</v>
      </c>
      <c r="D1454" s="6" t="s">
        <v>2339</v>
      </c>
    </row>
    <row r="1455">
      <c r="A1455" s="139">
        <v>42017.0</v>
      </c>
      <c r="B1455" s="140">
        <v>17.19</v>
      </c>
      <c r="C1455" s="6" t="s">
        <v>2924</v>
      </c>
      <c r="D1455" s="6" t="s">
        <v>2339</v>
      </c>
    </row>
    <row r="1456">
      <c r="A1456" s="139">
        <v>42016.0</v>
      </c>
      <c r="B1456" s="140">
        <v>17.55</v>
      </c>
      <c r="C1456" s="6" t="s">
        <v>2925</v>
      </c>
      <c r="D1456" s="6" t="s">
        <v>2339</v>
      </c>
    </row>
    <row r="1457">
      <c r="A1457" s="139">
        <v>42003.0</v>
      </c>
      <c r="B1457" s="140">
        <v>17.39</v>
      </c>
      <c r="C1457" s="6" t="s">
        <v>2926</v>
      </c>
      <c r="D1457" s="6" t="s">
        <v>2339</v>
      </c>
    </row>
    <row r="1458">
      <c r="A1458" s="139">
        <v>42002.0</v>
      </c>
      <c r="B1458" s="140">
        <v>16.96</v>
      </c>
      <c r="C1458" s="6" t="s">
        <v>2927</v>
      </c>
      <c r="D1458" s="6" t="s">
        <v>2339</v>
      </c>
    </row>
    <row r="1459">
      <c r="A1459" s="139">
        <v>41999.0</v>
      </c>
      <c r="B1459" s="140">
        <v>16.97</v>
      </c>
      <c r="C1459" s="6" t="s">
        <v>2659</v>
      </c>
      <c r="D1459" s="6" t="s">
        <v>2339</v>
      </c>
    </row>
    <row r="1460">
      <c r="A1460" s="139">
        <v>41998.0</v>
      </c>
      <c r="B1460" s="140">
        <v>16.75</v>
      </c>
      <c r="C1460" s="6" t="s">
        <v>942</v>
      </c>
      <c r="D1460" s="6" t="s">
        <v>2339</v>
      </c>
    </row>
    <row r="1461">
      <c r="A1461" s="139">
        <v>41997.0</v>
      </c>
      <c r="B1461" s="140">
        <v>18.37</v>
      </c>
      <c r="C1461" s="6" t="s">
        <v>2928</v>
      </c>
      <c r="D1461" s="6" t="s">
        <v>2339</v>
      </c>
    </row>
    <row r="1462">
      <c r="A1462" s="139">
        <v>41996.0</v>
      </c>
      <c r="B1462" s="140">
        <v>19.93</v>
      </c>
      <c r="C1462" s="6" t="s">
        <v>2929</v>
      </c>
      <c r="D1462" s="6" t="s">
        <v>2339</v>
      </c>
    </row>
    <row r="1463">
      <c r="A1463" s="139">
        <v>41995.0</v>
      </c>
      <c r="B1463" s="140">
        <v>23.36</v>
      </c>
      <c r="C1463" s="6" t="s">
        <v>2930</v>
      </c>
      <c r="D1463" s="6" t="s">
        <v>2339</v>
      </c>
    </row>
    <row r="1464">
      <c r="A1464" s="139">
        <v>41992.0</v>
      </c>
      <c r="B1464" s="140">
        <v>24.3</v>
      </c>
      <c r="C1464" s="6" t="s">
        <v>2931</v>
      </c>
      <c r="D1464" s="6" t="s">
        <v>2339</v>
      </c>
    </row>
    <row r="1465">
      <c r="A1465" s="139">
        <v>41991.0</v>
      </c>
      <c r="B1465" s="140">
        <v>28.65</v>
      </c>
      <c r="C1465" s="6" t="s">
        <v>2932</v>
      </c>
      <c r="D1465" s="6" t="s">
        <v>2339</v>
      </c>
    </row>
    <row r="1466">
      <c r="A1466" s="139">
        <v>41990.0</v>
      </c>
      <c r="B1466" s="140">
        <v>23.62</v>
      </c>
      <c r="C1466" s="6" t="s">
        <v>2933</v>
      </c>
      <c r="D1466" s="6" t="s">
        <v>2339</v>
      </c>
    </row>
    <row r="1467">
      <c r="A1467" s="139">
        <v>41989.0</v>
      </c>
      <c r="B1467" s="140">
        <v>18.69</v>
      </c>
      <c r="C1467" s="6" t="s">
        <v>928</v>
      </c>
      <c r="D1467" s="6" t="s">
        <v>2339</v>
      </c>
    </row>
    <row r="1468">
      <c r="A1468" s="139">
        <v>41988.0</v>
      </c>
      <c r="B1468" s="140">
        <v>11.84</v>
      </c>
      <c r="C1468" s="6" t="s">
        <v>2934</v>
      </c>
      <c r="D1468" s="6" t="s">
        <v>2339</v>
      </c>
    </row>
    <row r="1469">
      <c r="A1469" s="139">
        <v>41985.0</v>
      </c>
      <c r="B1469" s="140">
        <v>11.62</v>
      </c>
      <c r="C1469" s="6" t="s">
        <v>2935</v>
      </c>
      <c r="D1469" s="6" t="s">
        <v>2339</v>
      </c>
    </row>
    <row r="1470">
      <c r="A1470" s="139">
        <v>41984.0</v>
      </c>
      <c r="B1470" s="140">
        <v>11.5</v>
      </c>
      <c r="C1470" s="6" t="s">
        <v>2936</v>
      </c>
      <c r="D1470" s="6" t="s">
        <v>2339</v>
      </c>
    </row>
    <row r="1471">
      <c r="A1471" s="139">
        <v>41983.0</v>
      </c>
      <c r="B1471" s="140">
        <v>10.64</v>
      </c>
      <c r="C1471" s="6" t="s">
        <v>2937</v>
      </c>
      <c r="D1471" s="6" t="s">
        <v>2339</v>
      </c>
    </row>
    <row r="1472">
      <c r="A1472" s="139">
        <v>41982.0</v>
      </c>
      <c r="B1472" s="140">
        <v>10.33</v>
      </c>
      <c r="C1472" s="6" t="s">
        <v>2938</v>
      </c>
      <c r="D1472" s="6" t="s">
        <v>2339</v>
      </c>
    </row>
    <row r="1473">
      <c r="A1473" s="139">
        <v>41981.0</v>
      </c>
      <c r="B1473" s="140">
        <v>10.18</v>
      </c>
      <c r="C1473" s="6" t="s">
        <v>2939</v>
      </c>
      <c r="D1473" s="6" t="s">
        <v>2339</v>
      </c>
    </row>
    <row r="1474">
      <c r="A1474" s="139">
        <v>41978.0</v>
      </c>
      <c r="B1474" s="140">
        <v>9.73</v>
      </c>
      <c r="C1474" s="6" t="s">
        <v>2940</v>
      </c>
      <c r="D1474" s="6" t="s">
        <v>2339</v>
      </c>
    </row>
    <row r="1475">
      <c r="A1475" s="139">
        <v>41977.0</v>
      </c>
      <c r="B1475" s="140">
        <v>9.41</v>
      </c>
      <c r="C1475" s="6" t="s">
        <v>2941</v>
      </c>
      <c r="D1475" s="6" t="s">
        <v>2339</v>
      </c>
    </row>
    <row r="1476">
      <c r="A1476" s="139">
        <v>41976.0</v>
      </c>
      <c r="B1476" s="140">
        <v>9.42</v>
      </c>
      <c r="C1476" s="6" t="s">
        <v>2942</v>
      </c>
      <c r="D1476" s="6" t="s">
        <v>2339</v>
      </c>
    </row>
    <row r="1477">
      <c r="A1477" s="139">
        <v>41975.0</v>
      </c>
      <c r="B1477" s="140">
        <v>9.88</v>
      </c>
      <c r="C1477" s="6" t="s">
        <v>2943</v>
      </c>
      <c r="D1477" s="6" t="s">
        <v>2339</v>
      </c>
    </row>
    <row r="1478">
      <c r="A1478" s="139">
        <v>41974.0</v>
      </c>
      <c r="B1478" s="140">
        <v>10.33</v>
      </c>
      <c r="C1478" s="6" t="s">
        <v>2944</v>
      </c>
      <c r="D1478" s="6" t="s">
        <v>2339</v>
      </c>
    </row>
    <row r="1479">
      <c r="A1479" s="139">
        <v>41971.0</v>
      </c>
      <c r="B1479" s="140">
        <v>10.69</v>
      </c>
      <c r="C1479" s="6" t="s">
        <v>2945</v>
      </c>
      <c r="D1479" s="6" t="s">
        <v>2339</v>
      </c>
    </row>
    <row r="1480">
      <c r="A1480" s="139">
        <v>41970.0</v>
      </c>
      <c r="B1480" s="140">
        <v>10.46</v>
      </c>
      <c r="C1480" s="6" t="s">
        <v>2946</v>
      </c>
      <c r="D1480" s="6" t="s">
        <v>2339</v>
      </c>
    </row>
    <row r="1481">
      <c r="A1481" s="139">
        <v>41969.0</v>
      </c>
      <c r="B1481" s="140">
        <v>10.57</v>
      </c>
      <c r="C1481" s="6" t="s">
        <v>2947</v>
      </c>
      <c r="D1481" s="6" t="s">
        <v>2339</v>
      </c>
    </row>
    <row r="1482">
      <c r="A1482" s="139">
        <v>41968.0</v>
      </c>
      <c r="B1482" s="140">
        <v>10.93</v>
      </c>
      <c r="C1482" s="6" t="s">
        <v>2948</v>
      </c>
      <c r="D1482" s="6" t="s">
        <v>2339</v>
      </c>
    </row>
    <row r="1483">
      <c r="A1483" s="139">
        <v>41967.0</v>
      </c>
      <c r="B1483" s="140">
        <v>10.66</v>
      </c>
      <c r="C1483" s="6" t="s">
        <v>2949</v>
      </c>
      <c r="D1483" s="6" t="s">
        <v>2339</v>
      </c>
    </row>
    <row r="1484">
      <c r="A1484" s="139">
        <v>41964.0</v>
      </c>
      <c r="B1484" s="140">
        <v>10.6</v>
      </c>
      <c r="C1484" s="6" t="s">
        <v>2950</v>
      </c>
      <c r="D1484" s="6" t="s">
        <v>2339</v>
      </c>
    </row>
    <row r="1485">
      <c r="A1485" s="139">
        <v>41963.0</v>
      </c>
      <c r="B1485" s="140">
        <v>10.22</v>
      </c>
      <c r="C1485" s="6" t="s">
        <v>922</v>
      </c>
      <c r="D1485" s="6" t="s">
        <v>2339</v>
      </c>
    </row>
    <row r="1486">
      <c r="A1486" s="139">
        <v>41962.0</v>
      </c>
      <c r="B1486" s="140">
        <v>10.03</v>
      </c>
      <c r="C1486" s="6" t="s">
        <v>2951</v>
      </c>
      <c r="D1486" s="6" t="s">
        <v>2339</v>
      </c>
    </row>
    <row r="1487">
      <c r="A1487" s="139">
        <v>41961.0</v>
      </c>
      <c r="B1487" s="140">
        <v>9.89</v>
      </c>
      <c r="C1487" s="6" t="s">
        <v>2952</v>
      </c>
      <c r="D1487" s="6" t="s">
        <v>2339</v>
      </c>
    </row>
    <row r="1488">
      <c r="A1488" s="139">
        <v>41960.0</v>
      </c>
      <c r="B1488" s="140">
        <v>9.94</v>
      </c>
      <c r="C1488" s="6" t="s">
        <v>2953</v>
      </c>
      <c r="D1488" s="6" t="s">
        <v>2339</v>
      </c>
    </row>
    <row r="1489">
      <c r="A1489" s="139">
        <v>41957.0</v>
      </c>
      <c r="B1489" s="140">
        <v>9.69</v>
      </c>
      <c r="C1489" s="6" t="s">
        <v>2954</v>
      </c>
      <c r="D1489" s="6" t="s">
        <v>2339</v>
      </c>
    </row>
    <row r="1490">
      <c r="A1490" s="139">
        <v>41956.0</v>
      </c>
      <c r="B1490" s="140">
        <v>9.9</v>
      </c>
      <c r="C1490" s="6" t="s">
        <v>2955</v>
      </c>
      <c r="D1490" s="6" t="s">
        <v>2339</v>
      </c>
    </row>
    <row r="1491">
      <c r="A1491" s="139">
        <v>41955.0</v>
      </c>
      <c r="B1491" s="140">
        <v>10.18</v>
      </c>
      <c r="C1491" s="6" t="s">
        <v>2956</v>
      </c>
      <c r="D1491" s="6" t="s">
        <v>2339</v>
      </c>
    </row>
    <row r="1492">
      <c r="A1492" s="139">
        <v>41954.0</v>
      </c>
      <c r="B1492" s="140">
        <v>9.86</v>
      </c>
      <c r="C1492" s="6" t="s">
        <v>2957</v>
      </c>
      <c r="D1492" s="6" t="s">
        <v>2339</v>
      </c>
    </row>
    <row r="1493">
      <c r="A1493" s="139">
        <v>41953.0</v>
      </c>
      <c r="B1493" s="140">
        <v>10.02</v>
      </c>
      <c r="C1493" s="6" t="s">
        <v>2958</v>
      </c>
      <c r="D1493" s="6" t="s">
        <v>2339</v>
      </c>
    </row>
    <row r="1494">
      <c r="A1494" s="139">
        <v>41950.0</v>
      </c>
      <c r="B1494" s="140">
        <v>9.82</v>
      </c>
      <c r="C1494" s="6" t="s">
        <v>2959</v>
      </c>
      <c r="D1494" s="6" t="s">
        <v>2339</v>
      </c>
    </row>
    <row r="1495">
      <c r="A1495" s="139">
        <v>41949.0</v>
      </c>
      <c r="B1495" s="140">
        <v>10.22</v>
      </c>
      <c r="C1495" s="6" t="s">
        <v>2960</v>
      </c>
      <c r="D1495" s="6" t="s">
        <v>2339</v>
      </c>
    </row>
    <row r="1496">
      <c r="A1496" s="139">
        <v>41948.0</v>
      </c>
      <c r="B1496" s="140">
        <v>10.39</v>
      </c>
      <c r="C1496" s="6" t="s">
        <v>2961</v>
      </c>
      <c r="D1496" s="6" t="s">
        <v>2339</v>
      </c>
    </row>
    <row r="1497">
      <c r="A1497" s="139">
        <v>41943.0</v>
      </c>
      <c r="B1497" s="140">
        <v>9.06</v>
      </c>
      <c r="C1497" s="6" t="s">
        <v>2962</v>
      </c>
      <c r="D1497" s="6" t="s">
        <v>2339</v>
      </c>
    </row>
    <row r="1498">
      <c r="A1498" s="139">
        <v>41942.0</v>
      </c>
      <c r="B1498" s="140">
        <v>8.73</v>
      </c>
      <c r="C1498" s="6" t="s">
        <v>2963</v>
      </c>
      <c r="D1498" s="6" t="s">
        <v>2339</v>
      </c>
    </row>
    <row r="1499">
      <c r="A1499" s="139">
        <v>41941.0</v>
      </c>
      <c r="B1499" s="140">
        <v>8.77</v>
      </c>
      <c r="C1499" s="6" t="s">
        <v>2964</v>
      </c>
      <c r="D1499" s="6" t="s">
        <v>2339</v>
      </c>
    </row>
    <row r="1500">
      <c r="A1500" s="139">
        <v>41940.0</v>
      </c>
      <c r="B1500" s="140">
        <v>8.73</v>
      </c>
      <c r="C1500" s="6" t="s">
        <v>2965</v>
      </c>
      <c r="D1500" s="6" t="s">
        <v>2339</v>
      </c>
    </row>
    <row r="1501">
      <c r="A1501" s="139">
        <v>41939.0</v>
      </c>
      <c r="B1501" s="140">
        <v>8.64</v>
      </c>
      <c r="C1501" s="6" t="s">
        <v>2966</v>
      </c>
      <c r="D1501" s="6" t="s">
        <v>2339</v>
      </c>
    </row>
    <row r="1502">
      <c r="A1502" s="139">
        <v>41936.0</v>
      </c>
      <c r="B1502" s="140">
        <v>8.55</v>
      </c>
      <c r="C1502" s="6" t="s">
        <v>2967</v>
      </c>
      <c r="D1502" s="6" t="s">
        <v>2339</v>
      </c>
    </row>
    <row r="1503">
      <c r="A1503" s="139">
        <v>41935.0</v>
      </c>
      <c r="B1503" s="140">
        <v>8.63</v>
      </c>
      <c r="C1503" s="6" t="s">
        <v>2968</v>
      </c>
      <c r="D1503" s="6" t="s">
        <v>2339</v>
      </c>
    </row>
    <row r="1504">
      <c r="A1504" s="139">
        <v>41934.0</v>
      </c>
      <c r="B1504" s="140">
        <v>8.44</v>
      </c>
      <c r="C1504" s="6" t="s">
        <v>2969</v>
      </c>
      <c r="D1504" s="6" t="s">
        <v>2339</v>
      </c>
    </row>
    <row r="1505">
      <c r="A1505" s="139">
        <v>41933.0</v>
      </c>
      <c r="B1505" s="140">
        <v>8.62</v>
      </c>
      <c r="C1505" s="6" t="s">
        <v>2970</v>
      </c>
      <c r="D1505" s="6" t="s">
        <v>2339</v>
      </c>
    </row>
    <row r="1506">
      <c r="A1506" s="139">
        <v>41932.0</v>
      </c>
      <c r="B1506" s="140">
        <v>8.64</v>
      </c>
      <c r="C1506" s="6" t="s">
        <v>2971</v>
      </c>
      <c r="D1506" s="6" t="s">
        <v>2339</v>
      </c>
    </row>
    <row r="1507">
      <c r="A1507" s="139">
        <v>41929.0</v>
      </c>
      <c r="B1507" s="140">
        <v>8.42</v>
      </c>
      <c r="C1507" s="6" t="s">
        <v>2972</v>
      </c>
      <c r="D1507" s="6" t="s">
        <v>2339</v>
      </c>
    </row>
    <row r="1508">
      <c r="A1508" s="139">
        <v>41928.0</v>
      </c>
      <c r="B1508" s="140">
        <v>8.59</v>
      </c>
      <c r="C1508" s="6" t="s">
        <v>2973</v>
      </c>
      <c r="D1508" s="6" t="s">
        <v>2339</v>
      </c>
    </row>
    <row r="1509">
      <c r="A1509" s="139">
        <v>41927.0</v>
      </c>
      <c r="B1509" s="140">
        <v>8.53</v>
      </c>
      <c r="C1509" s="6" t="s">
        <v>2974</v>
      </c>
      <c r="D1509" s="6" t="s">
        <v>2339</v>
      </c>
    </row>
    <row r="1510">
      <c r="A1510" s="139">
        <v>41926.0</v>
      </c>
      <c r="B1510" s="140">
        <v>8.45</v>
      </c>
      <c r="C1510" s="6" t="s">
        <v>2975</v>
      </c>
      <c r="D1510" s="6" t="s">
        <v>2339</v>
      </c>
    </row>
    <row r="1511">
      <c r="A1511" s="139">
        <v>41925.0</v>
      </c>
      <c r="B1511" s="140">
        <v>8.15</v>
      </c>
      <c r="C1511" s="6" t="s">
        <v>2972</v>
      </c>
      <c r="D1511" s="6" t="s">
        <v>2339</v>
      </c>
    </row>
    <row r="1512">
      <c r="A1512" s="139">
        <v>41922.0</v>
      </c>
      <c r="B1512" s="140">
        <v>8.04</v>
      </c>
      <c r="C1512" s="6" t="s">
        <v>2976</v>
      </c>
      <c r="D1512" s="6" t="s">
        <v>2339</v>
      </c>
    </row>
    <row r="1513">
      <c r="A1513" s="139">
        <v>41921.0</v>
      </c>
      <c r="B1513" s="140">
        <v>7.5</v>
      </c>
      <c r="C1513" s="6" t="s">
        <v>2977</v>
      </c>
      <c r="D1513" s="6" t="s">
        <v>2339</v>
      </c>
    </row>
    <row r="1514">
      <c r="A1514" s="139">
        <v>41920.0</v>
      </c>
      <c r="B1514" s="140">
        <v>7.41</v>
      </c>
      <c r="C1514" s="6" t="s">
        <v>2978</v>
      </c>
      <c r="D1514" s="6" t="s">
        <v>2339</v>
      </c>
    </row>
    <row r="1515">
      <c r="A1515" s="139">
        <v>41919.0</v>
      </c>
      <c r="B1515" s="140">
        <v>7.25</v>
      </c>
      <c r="C1515" s="6" t="s">
        <v>2979</v>
      </c>
      <c r="D1515" s="6" t="s">
        <v>2339</v>
      </c>
    </row>
    <row r="1516">
      <c r="A1516" s="139">
        <v>41918.0</v>
      </c>
      <c r="B1516" s="140">
        <v>7.23</v>
      </c>
      <c r="C1516" s="6" t="s">
        <v>2980</v>
      </c>
      <c r="D1516" s="6" t="s">
        <v>2339</v>
      </c>
    </row>
    <row r="1517">
      <c r="A1517" s="139">
        <v>41915.0</v>
      </c>
      <c r="B1517" s="140">
        <v>7.3</v>
      </c>
      <c r="C1517" s="6" t="s">
        <v>878</v>
      </c>
      <c r="D1517" s="6" t="s">
        <v>2339</v>
      </c>
    </row>
    <row r="1518">
      <c r="A1518" s="139">
        <v>41914.0</v>
      </c>
      <c r="B1518" s="140">
        <v>7.71</v>
      </c>
      <c r="C1518" s="6" t="s">
        <v>2981</v>
      </c>
      <c r="D1518" s="6" t="s">
        <v>2339</v>
      </c>
    </row>
    <row r="1519">
      <c r="A1519" s="139">
        <v>41913.0</v>
      </c>
      <c r="B1519" s="140">
        <v>7.9</v>
      </c>
      <c r="C1519" s="6" t="s">
        <v>2982</v>
      </c>
      <c r="D1519" s="6" t="s">
        <v>2339</v>
      </c>
    </row>
    <row r="1520">
      <c r="A1520" s="139">
        <v>41912.0</v>
      </c>
      <c r="B1520" s="140">
        <v>8.08</v>
      </c>
      <c r="C1520" s="6" t="s">
        <v>2983</v>
      </c>
      <c r="D1520" s="6" t="s">
        <v>2339</v>
      </c>
    </row>
    <row r="1521">
      <c r="A1521" s="139">
        <v>41911.0</v>
      </c>
      <c r="B1521" s="140">
        <v>7.91</v>
      </c>
      <c r="C1521" s="6" t="s">
        <v>2984</v>
      </c>
      <c r="D1521" s="6" t="s">
        <v>2339</v>
      </c>
    </row>
    <row r="1522">
      <c r="A1522" s="139">
        <v>41908.0</v>
      </c>
      <c r="B1522" s="140">
        <v>8.03</v>
      </c>
      <c r="C1522" s="6" t="s">
        <v>2985</v>
      </c>
      <c r="D1522" s="6" t="s">
        <v>2339</v>
      </c>
    </row>
    <row r="1523">
      <c r="A1523" s="139">
        <v>41907.0</v>
      </c>
      <c r="B1523" s="140">
        <v>7.95</v>
      </c>
      <c r="C1523" s="6" t="s">
        <v>2986</v>
      </c>
      <c r="D1523" s="6" t="s">
        <v>2339</v>
      </c>
    </row>
    <row r="1524">
      <c r="A1524" s="139">
        <v>41906.0</v>
      </c>
      <c r="B1524" s="140">
        <v>7.83</v>
      </c>
      <c r="C1524" s="6" t="s">
        <v>2987</v>
      </c>
      <c r="D1524" s="6" t="s">
        <v>2339</v>
      </c>
    </row>
    <row r="1525">
      <c r="A1525" s="139">
        <v>41905.0</v>
      </c>
      <c r="B1525" s="140">
        <v>7.96</v>
      </c>
      <c r="C1525" s="6" t="s">
        <v>2988</v>
      </c>
      <c r="D1525" s="6" t="s">
        <v>2339</v>
      </c>
    </row>
    <row r="1526">
      <c r="A1526" s="139">
        <v>41904.0</v>
      </c>
      <c r="B1526" s="140">
        <v>8.12</v>
      </c>
      <c r="C1526" s="6" t="s">
        <v>2989</v>
      </c>
      <c r="D1526" s="6" t="s">
        <v>2339</v>
      </c>
    </row>
    <row r="1527">
      <c r="A1527" s="139">
        <v>41901.0</v>
      </c>
      <c r="B1527" s="140">
        <v>7.91</v>
      </c>
      <c r="C1527" s="6" t="s">
        <v>2990</v>
      </c>
      <c r="D1527" s="6" t="s">
        <v>2339</v>
      </c>
    </row>
    <row r="1528">
      <c r="A1528" s="139">
        <v>41900.0</v>
      </c>
      <c r="B1528" s="140">
        <v>8.16</v>
      </c>
      <c r="C1528" s="6" t="s">
        <v>2991</v>
      </c>
      <c r="D1528" s="6" t="s">
        <v>2339</v>
      </c>
    </row>
    <row r="1529">
      <c r="A1529" s="139">
        <v>41899.0</v>
      </c>
      <c r="B1529" s="140">
        <v>8.84</v>
      </c>
      <c r="C1529" s="6" t="s">
        <v>2992</v>
      </c>
      <c r="D1529" s="6" t="s">
        <v>2339</v>
      </c>
    </row>
    <row r="1530">
      <c r="A1530" s="139">
        <v>41898.0</v>
      </c>
      <c r="B1530" s="140">
        <v>8.57</v>
      </c>
      <c r="C1530" s="6" t="s">
        <v>2993</v>
      </c>
      <c r="D1530" s="6" t="s">
        <v>2339</v>
      </c>
    </row>
    <row r="1531">
      <c r="A1531" s="139">
        <v>41897.0</v>
      </c>
      <c r="B1531" s="140">
        <v>8.19</v>
      </c>
      <c r="C1531" s="6" t="s">
        <v>2994</v>
      </c>
      <c r="D1531" s="6" t="s">
        <v>2339</v>
      </c>
    </row>
    <row r="1532">
      <c r="A1532" s="139">
        <v>41894.0</v>
      </c>
      <c r="B1532" s="140">
        <v>8.1</v>
      </c>
      <c r="C1532" s="6" t="s">
        <v>2995</v>
      </c>
      <c r="D1532" s="6" t="s">
        <v>2339</v>
      </c>
    </row>
    <row r="1533">
      <c r="A1533" s="139">
        <v>41893.0</v>
      </c>
      <c r="B1533" s="140">
        <v>7.98</v>
      </c>
      <c r="C1533" s="6" t="s">
        <v>2996</v>
      </c>
      <c r="D1533" s="6" t="s">
        <v>2339</v>
      </c>
    </row>
    <row r="1534">
      <c r="A1534" s="139">
        <v>41892.0</v>
      </c>
      <c r="B1534" s="140">
        <v>7.73</v>
      </c>
      <c r="C1534" s="6" t="s">
        <v>2997</v>
      </c>
      <c r="D1534" s="6" t="s">
        <v>2339</v>
      </c>
    </row>
    <row r="1535">
      <c r="A1535" s="139">
        <v>41891.0</v>
      </c>
      <c r="B1535" s="140">
        <v>7.25</v>
      </c>
      <c r="C1535" s="6" t="s">
        <v>2998</v>
      </c>
      <c r="D1535" s="6" t="s">
        <v>2339</v>
      </c>
    </row>
    <row r="1536">
      <c r="A1536" s="139">
        <v>41890.0</v>
      </c>
      <c r="B1536" s="140">
        <v>7.26</v>
      </c>
      <c r="C1536" s="6" t="s">
        <v>2999</v>
      </c>
      <c r="D1536" s="6" t="s">
        <v>2339</v>
      </c>
    </row>
    <row r="1537">
      <c r="A1537" s="139">
        <v>41887.0</v>
      </c>
      <c r="B1537" s="140">
        <v>7.41</v>
      </c>
      <c r="C1537" s="6" t="s">
        <v>3000</v>
      </c>
      <c r="D1537" s="6" t="s">
        <v>2339</v>
      </c>
    </row>
    <row r="1538">
      <c r="A1538" s="139">
        <v>41886.0</v>
      </c>
      <c r="B1538" s="140">
        <v>7.56</v>
      </c>
      <c r="C1538" s="6" t="s">
        <v>3001</v>
      </c>
      <c r="D1538" s="6" t="s">
        <v>2339</v>
      </c>
    </row>
    <row r="1539">
      <c r="A1539" s="139">
        <v>41885.0</v>
      </c>
      <c r="B1539" s="140">
        <v>7.78</v>
      </c>
      <c r="C1539" s="6" t="s">
        <v>3002</v>
      </c>
      <c r="D1539" s="6" t="s">
        <v>2339</v>
      </c>
    </row>
    <row r="1540">
      <c r="A1540" s="139">
        <v>41884.0</v>
      </c>
      <c r="B1540" s="140">
        <v>8.02</v>
      </c>
      <c r="C1540" s="6" t="s">
        <v>3003</v>
      </c>
      <c r="D1540" s="6" t="s">
        <v>2339</v>
      </c>
    </row>
    <row r="1541">
      <c r="A1541" s="139">
        <v>41883.0</v>
      </c>
      <c r="B1541" s="140">
        <v>8.13</v>
      </c>
      <c r="C1541" s="6" t="s">
        <v>3004</v>
      </c>
      <c r="D1541" s="6" t="s">
        <v>2339</v>
      </c>
    </row>
    <row r="1542">
      <c r="A1542" s="139">
        <v>41880.0</v>
      </c>
      <c r="B1542" s="140">
        <v>8.11</v>
      </c>
      <c r="C1542" s="6" t="s">
        <v>3005</v>
      </c>
      <c r="D1542" s="6" t="s">
        <v>2339</v>
      </c>
    </row>
    <row r="1543">
      <c r="A1543" s="139">
        <v>41879.0</v>
      </c>
      <c r="B1543" s="140">
        <v>8.08</v>
      </c>
      <c r="C1543" s="6" t="s">
        <v>3006</v>
      </c>
      <c r="D1543" s="6" t="s">
        <v>2339</v>
      </c>
    </row>
    <row r="1544">
      <c r="A1544" s="139">
        <v>41878.0</v>
      </c>
      <c r="B1544" s="140">
        <v>8.18</v>
      </c>
      <c r="C1544" s="6" t="s">
        <v>3007</v>
      </c>
      <c r="D1544" s="6" t="s">
        <v>2339</v>
      </c>
    </row>
    <row r="1545">
      <c r="A1545" s="139">
        <v>41877.0</v>
      </c>
      <c r="B1545" s="140">
        <v>8.36</v>
      </c>
      <c r="C1545" s="6" t="s">
        <v>3008</v>
      </c>
      <c r="D1545" s="6" t="s">
        <v>2339</v>
      </c>
    </row>
    <row r="1546">
      <c r="A1546" s="139">
        <v>41876.0</v>
      </c>
      <c r="B1546" s="140">
        <v>8.38</v>
      </c>
      <c r="C1546" s="6" t="s">
        <v>3009</v>
      </c>
      <c r="D1546" s="6" t="s">
        <v>2339</v>
      </c>
    </row>
    <row r="1547">
      <c r="A1547" s="139">
        <v>41873.0</v>
      </c>
      <c r="B1547" s="140">
        <v>8.09</v>
      </c>
      <c r="C1547" s="6" t="s">
        <v>3010</v>
      </c>
      <c r="D1547" s="6" t="s">
        <v>2339</v>
      </c>
    </row>
    <row r="1548">
      <c r="A1548" s="139">
        <v>41872.0</v>
      </c>
      <c r="B1548" s="140">
        <v>8.01</v>
      </c>
      <c r="C1548" s="6" t="s">
        <v>3011</v>
      </c>
      <c r="D1548" s="6" t="s">
        <v>2339</v>
      </c>
    </row>
    <row r="1549">
      <c r="A1549" s="139">
        <v>41871.0</v>
      </c>
      <c r="B1549" s="140">
        <v>8.2</v>
      </c>
      <c r="C1549" s="6" t="s">
        <v>3012</v>
      </c>
      <c r="D1549" s="6" t="s">
        <v>2339</v>
      </c>
    </row>
    <row r="1550">
      <c r="A1550" s="139">
        <v>41870.0</v>
      </c>
      <c r="B1550" s="140">
        <v>8.36</v>
      </c>
      <c r="C1550" s="6" t="s">
        <v>3013</v>
      </c>
      <c r="D1550" s="6" t="s">
        <v>2339</v>
      </c>
    </row>
    <row r="1551">
      <c r="A1551" s="139">
        <v>41869.0</v>
      </c>
      <c r="B1551" s="140">
        <v>7.89</v>
      </c>
      <c r="C1551" s="6" t="s">
        <v>3014</v>
      </c>
      <c r="D1551" s="6" t="s">
        <v>2339</v>
      </c>
    </row>
    <row r="1552">
      <c r="A1552" s="139">
        <v>41866.0</v>
      </c>
      <c r="B1552" s="140">
        <v>7.43</v>
      </c>
      <c r="C1552" s="6" t="s">
        <v>2543</v>
      </c>
      <c r="D1552" s="6" t="s">
        <v>2339</v>
      </c>
    </row>
    <row r="1553">
      <c r="A1553" s="139">
        <v>41865.0</v>
      </c>
      <c r="B1553" s="140">
        <v>7.48</v>
      </c>
      <c r="C1553" s="6" t="s">
        <v>3015</v>
      </c>
      <c r="D1553" s="6" t="s">
        <v>2339</v>
      </c>
    </row>
    <row r="1554">
      <c r="A1554" s="139">
        <v>41864.0</v>
      </c>
      <c r="B1554" s="140">
        <v>7.82</v>
      </c>
      <c r="C1554" s="6" t="s">
        <v>3016</v>
      </c>
      <c r="D1554" s="6" t="s">
        <v>2339</v>
      </c>
    </row>
    <row r="1555">
      <c r="A1555" s="139">
        <v>41863.0</v>
      </c>
      <c r="B1555" s="140">
        <v>8.12</v>
      </c>
      <c r="C1555" s="6" t="s">
        <v>3017</v>
      </c>
      <c r="D1555" s="6" t="s">
        <v>2339</v>
      </c>
    </row>
    <row r="1556">
      <c r="A1556" s="139">
        <v>41862.0</v>
      </c>
      <c r="B1556" s="140">
        <v>8.24</v>
      </c>
      <c r="C1556" s="6" t="s">
        <v>3018</v>
      </c>
      <c r="D1556" s="6" t="s">
        <v>2339</v>
      </c>
    </row>
    <row r="1557">
      <c r="A1557" s="139">
        <v>41859.0</v>
      </c>
      <c r="B1557" s="140">
        <v>7.46</v>
      </c>
      <c r="C1557" s="6" t="s">
        <v>2360</v>
      </c>
      <c r="D1557" s="6" t="s">
        <v>2339</v>
      </c>
    </row>
    <row r="1558">
      <c r="A1558" s="139">
        <v>41858.0</v>
      </c>
      <c r="B1558" s="140">
        <v>7.33</v>
      </c>
      <c r="C1558" s="6" t="s">
        <v>3019</v>
      </c>
      <c r="D1558" s="6" t="s">
        <v>2339</v>
      </c>
    </row>
    <row r="1559">
      <c r="A1559" s="139">
        <v>41857.0</v>
      </c>
      <c r="B1559" s="140">
        <v>7.39</v>
      </c>
      <c r="C1559" s="6" t="s">
        <v>2076</v>
      </c>
      <c r="D1559" s="6" t="s">
        <v>2339</v>
      </c>
    </row>
    <row r="1560">
      <c r="A1560" s="139">
        <v>41856.0</v>
      </c>
      <c r="B1560" s="140">
        <v>7.24</v>
      </c>
      <c r="C1560" s="6" t="s">
        <v>3020</v>
      </c>
      <c r="D1560" s="6" t="s">
        <v>2339</v>
      </c>
    </row>
    <row r="1561">
      <c r="A1561" s="139">
        <v>41855.0</v>
      </c>
      <c r="B1561" s="140">
        <v>7.26</v>
      </c>
      <c r="C1561" s="6" t="s">
        <v>1326</v>
      </c>
      <c r="D1561" s="6" t="s">
        <v>2339</v>
      </c>
    </row>
    <row r="1562">
      <c r="A1562" s="139">
        <v>41852.0</v>
      </c>
      <c r="B1562" s="140">
        <v>7.46</v>
      </c>
      <c r="C1562" s="6" t="s">
        <v>3021</v>
      </c>
      <c r="D1562" s="6" t="s">
        <v>2339</v>
      </c>
    </row>
    <row r="1563">
      <c r="A1563" s="139">
        <v>41851.0</v>
      </c>
      <c r="B1563" s="140">
        <v>8.1</v>
      </c>
      <c r="C1563" s="6" t="s">
        <v>1714</v>
      </c>
      <c r="D1563" s="6" t="s">
        <v>2339</v>
      </c>
    </row>
    <row r="1564">
      <c r="A1564" s="139">
        <v>41850.0</v>
      </c>
      <c r="B1564" s="140">
        <v>8.64</v>
      </c>
      <c r="C1564" s="6" t="s">
        <v>3022</v>
      </c>
      <c r="D1564" s="6" t="s">
        <v>2339</v>
      </c>
    </row>
    <row r="1565">
      <c r="A1565" s="139">
        <v>41849.0</v>
      </c>
      <c r="B1565" s="140">
        <v>8.77</v>
      </c>
      <c r="C1565" s="6" t="s">
        <v>3023</v>
      </c>
      <c r="D1565" s="6" t="s">
        <v>2339</v>
      </c>
    </row>
    <row r="1566">
      <c r="A1566" s="139">
        <v>41848.0</v>
      </c>
      <c r="B1566" s="140">
        <v>8.96</v>
      </c>
      <c r="C1566" s="6" t="s">
        <v>1246</v>
      </c>
      <c r="D1566" s="6" t="s">
        <v>2339</v>
      </c>
    </row>
    <row r="1567">
      <c r="A1567" s="139">
        <v>41845.0</v>
      </c>
      <c r="B1567" s="140">
        <v>8.39</v>
      </c>
      <c r="C1567" s="6" t="s">
        <v>3024</v>
      </c>
      <c r="D1567" s="6" t="s">
        <v>2339</v>
      </c>
    </row>
    <row r="1568">
      <c r="A1568" s="139">
        <v>41844.0</v>
      </c>
      <c r="B1568" s="140">
        <v>8.05</v>
      </c>
      <c r="C1568" s="6" t="s">
        <v>1400</v>
      </c>
      <c r="D1568" s="6" t="s">
        <v>2339</v>
      </c>
    </row>
    <row r="1569">
      <c r="A1569" s="139">
        <v>41843.0</v>
      </c>
      <c r="B1569" s="140">
        <v>8.23</v>
      </c>
      <c r="C1569" s="6" t="s">
        <v>3025</v>
      </c>
      <c r="D1569" s="6" t="s">
        <v>2339</v>
      </c>
    </row>
    <row r="1570">
      <c r="A1570" s="139">
        <v>41842.0</v>
      </c>
      <c r="B1570" s="140">
        <v>8.41</v>
      </c>
      <c r="C1570" s="6" t="s">
        <v>3026</v>
      </c>
      <c r="D1570" s="6" t="s">
        <v>2339</v>
      </c>
    </row>
    <row r="1571">
      <c r="A1571" s="139">
        <v>41841.0</v>
      </c>
      <c r="B1571" s="140">
        <v>8.6</v>
      </c>
      <c r="C1571" s="6" t="s">
        <v>3027</v>
      </c>
      <c r="D1571" s="6" t="s">
        <v>2339</v>
      </c>
    </row>
    <row r="1572">
      <c r="A1572" s="139">
        <v>41838.0</v>
      </c>
      <c r="B1572" s="140">
        <v>8.41</v>
      </c>
      <c r="C1572" s="6" t="s">
        <v>3028</v>
      </c>
      <c r="D1572" s="6" t="s">
        <v>2339</v>
      </c>
    </row>
    <row r="1573">
      <c r="A1573" s="139">
        <v>41837.0</v>
      </c>
      <c r="B1573" s="140">
        <v>8.12</v>
      </c>
      <c r="C1573" s="6" t="s">
        <v>3029</v>
      </c>
      <c r="D1573" s="6" t="s">
        <v>2339</v>
      </c>
    </row>
    <row r="1574">
      <c r="A1574" s="139">
        <v>41836.0</v>
      </c>
      <c r="B1574" s="140">
        <v>8.2</v>
      </c>
      <c r="C1574" s="6" t="s">
        <v>3030</v>
      </c>
      <c r="D1574" s="6" t="s">
        <v>2339</v>
      </c>
    </row>
    <row r="1575">
      <c r="A1575" s="139">
        <v>41835.0</v>
      </c>
      <c r="B1575" s="140">
        <v>8.5</v>
      </c>
      <c r="C1575" s="6" t="s">
        <v>967</v>
      </c>
      <c r="D1575" s="6" t="s">
        <v>2339</v>
      </c>
    </row>
    <row r="1576">
      <c r="A1576" s="139">
        <v>41834.0</v>
      </c>
      <c r="B1576" s="140">
        <v>8.36</v>
      </c>
      <c r="C1576" s="6" t="s">
        <v>3031</v>
      </c>
      <c r="D1576" s="6" t="s">
        <v>2339</v>
      </c>
    </row>
    <row r="1577">
      <c r="A1577" s="139">
        <v>41831.0</v>
      </c>
      <c r="B1577" s="140">
        <v>8.35</v>
      </c>
      <c r="C1577" s="6" t="s">
        <v>3032</v>
      </c>
      <c r="D1577" s="6" t="s">
        <v>2339</v>
      </c>
    </row>
    <row r="1578">
      <c r="A1578" s="139">
        <v>41830.0</v>
      </c>
      <c r="B1578" s="140">
        <v>7.94</v>
      </c>
      <c r="C1578" s="6" t="s">
        <v>3033</v>
      </c>
      <c r="D1578" s="6" t="s">
        <v>2339</v>
      </c>
    </row>
    <row r="1579">
      <c r="A1579" s="139">
        <v>41829.0</v>
      </c>
      <c r="B1579" s="140">
        <v>6.87</v>
      </c>
      <c r="C1579" s="6" t="s">
        <v>3034</v>
      </c>
      <c r="D1579" s="6" t="s">
        <v>2339</v>
      </c>
    </row>
    <row r="1580">
      <c r="A1580" s="139">
        <v>41828.0</v>
      </c>
      <c r="B1580" s="140">
        <v>7.47</v>
      </c>
      <c r="C1580" s="6" t="s">
        <v>3035</v>
      </c>
      <c r="D1580" s="6" t="s">
        <v>2339</v>
      </c>
    </row>
    <row r="1581">
      <c r="A1581" s="139">
        <v>41827.0</v>
      </c>
      <c r="B1581" s="140">
        <v>7.73</v>
      </c>
      <c r="C1581" s="6" t="s">
        <v>3036</v>
      </c>
      <c r="D1581" s="6" t="s">
        <v>2339</v>
      </c>
    </row>
    <row r="1582">
      <c r="A1582" s="139">
        <v>41824.0</v>
      </c>
      <c r="B1582" s="140">
        <v>7.24</v>
      </c>
      <c r="C1582" s="6" t="s">
        <v>3037</v>
      </c>
      <c r="D1582" s="6" t="s">
        <v>2339</v>
      </c>
    </row>
    <row r="1583">
      <c r="A1583" s="139">
        <v>41823.0</v>
      </c>
      <c r="B1583" s="140">
        <v>7.36</v>
      </c>
      <c r="C1583" s="6" t="s">
        <v>3038</v>
      </c>
      <c r="D1583" s="6" t="s">
        <v>2339</v>
      </c>
    </row>
    <row r="1584">
      <c r="A1584" s="139">
        <v>41822.0</v>
      </c>
      <c r="B1584" s="140">
        <v>7.96</v>
      </c>
      <c r="C1584" s="6" t="s">
        <v>3039</v>
      </c>
      <c r="D1584" s="6" t="s">
        <v>2339</v>
      </c>
    </row>
    <row r="1585">
      <c r="A1585" s="139">
        <v>41821.0</v>
      </c>
      <c r="B1585" s="140">
        <v>8.17</v>
      </c>
      <c r="C1585" s="6" t="s">
        <v>3040</v>
      </c>
      <c r="D1585" s="6" t="s">
        <v>2339</v>
      </c>
    </row>
    <row r="1586">
      <c r="A1586" s="139">
        <v>41820.0</v>
      </c>
      <c r="B1586" s="140">
        <v>8.63</v>
      </c>
      <c r="C1586" s="6" t="s">
        <v>3041</v>
      </c>
      <c r="D1586" s="6" t="s">
        <v>2339</v>
      </c>
    </row>
    <row r="1587">
      <c r="A1587" s="139">
        <v>41817.0</v>
      </c>
      <c r="B1587" s="140">
        <v>8.4</v>
      </c>
      <c r="C1587" s="6" t="s">
        <v>3031</v>
      </c>
      <c r="D1587" s="6" t="s">
        <v>2339</v>
      </c>
    </row>
    <row r="1588">
      <c r="A1588" s="139">
        <v>41816.0</v>
      </c>
      <c r="B1588" s="140">
        <v>8.45</v>
      </c>
      <c r="C1588" s="6" t="s">
        <v>3042</v>
      </c>
      <c r="D1588" s="6" t="s">
        <v>2339</v>
      </c>
    </row>
    <row r="1589">
      <c r="A1589" s="139">
        <v>41815.0</v>
      </c>
      <c r="B1589" s="140">
        <v>8.47</v>
      </c>
      <c r="C1589" s="6" t="s">
        <v>3043</v>
      </c>
      <c r="D1589" s="6" t="s">
        <v>2339</v>
      </c>
    </row>
    <row r="1590">
      <c r="A1590" s="139">
        <v>41814.0</v>
      </c>
      <c r="B1590" s="140">
        <v>8.2</v>
      </c>
      <c r="C1590" s="6" t="s">
        <v>3044</v>
      </c>
      <c r="D1590" s="6" t="s">
        <v>2339</v>
      </c>
    </row>
    <row r="1591">
      <c r="A1591" s="139">
        <v>41813.0</v>
      </c>
      <c r="B1591" s="140">
        <v>8.21</v>
      </c>
      <c r="C1591" s="6" t="s">
        <v>3045</v>
      </c>
      <c r="D1591" s="6" t="s">
        <v>2339</v>
      </c>
    </row>
    <row r="1592">
      <c r="A1592" s="139">
        <v>41810.0</v>
      </c>
      <c r="B1592" s="140">
        <v>8.29</v>
      </c>
      <c r="C1592" s="6" t="s">
        <v>3046</v>
      </c>
      <c r="D1592" s="6" t="s">
        <v>2339</v>
      </c>
    </row>
    <row r="1593">
      <c r="A1593" s="139">
        <v>41809.0</v>
      </c>
      <c r="B1593" s="140">
        <v>8.21</v>
      </c>
      <c r="C1593" s="6" t="s">
        <v>3047</v>
      </c>
      <c r="D1593" s="6" t="s">
        <v>2339</v>
      </c>
    </row>
    <row r="1594">
      <c r="A1594" s="139">
        <v>41808.0</v>
      </c>
      <c r="B1594" s="140">
        <v>8.34</v>
      </c>
      <c r="C1594" s="6" t="s">
        <v>3048</v>
      </c>
      <c r="D1594" s="6" t="s">
        <v>2339</v>
      </c>
    </row>
    <row r="1595">
      <c r="A1595" s="139">
        <v>41807.0</v>
      </c>
      <c r="B1595" s="140">
        <v>8.38</v>
      </c>
      <c r="C1595" s="6" t="s">
        <v>3049</v>
      </c>
      <c r="D1595" s="6" t="s">
        <v>2339</v>
      </c>
    </row>
    <row r="1596">
      <c r="A1596" s="139">
        <v>41806.0</v>
      </c>
      <c r="B1596" s="140">
        <v>8.4</v>
      </c>
      <c r="C1596" s="6" t="s">
        <v>3050</v>
      </c>
      <c r="D1596" s="6" t="s">
        <v>2339</v>
      </c>
    </row>
    <row r="1597">
      <c r="A1597" s="139">
        <v>41801.0</v>
      </c>
      <c r="B1597" s="140">
        <v>8.35</v>
      </c>
      <c r="C1597" s="6" t="s">
        <v>3051</v>
      </c>
      <c r="D1597" s="6" t="s">
        <v>2339</v>
      </c>
    </row>
    <row r="1598">
      <c r="A1598" s="139">
        <v>41800.0</v>
      </c>
      <c r="B1598" s="140">
        <v>8.35</v>
      </c>
      <c r="C1598" s="6" t="s">
        <v>3052</v>
      </c>
      <c r="D1598" s="6" t="s">
        <v>2339</v>
      </c>
    </row>
    <row r="1599">
      <c r="A1599" s="139">
        <v>41799.0</v>
      </c>
      <c r="B1599" s="140">
        <v>8.41</v>
      </c>
      <c r="C1599" s="6" t="s">
        <v>3053</v>
      </c>
      <c r="D1599" s="6" t="s">
        <v>2339</v>
      </c>
    </row>
    <row r="1600">
      <c r="A1600" s="139">
        <v>41796.0</v>
      </c>
      <c r="B1600" s="140">
        <v>7.96</v>
      </c>
      <c r="C1600" s="6" t="s">
        <v>3054</v>
      </c>
      <c r="D1600" s="6" t="s">
        <v>2339</v>
      </c>
    </row>
    <row r="1601">
      <c r="A1601" s="139">
        <v>41795.0</v>
      </c>
      <c r="B1601" s="140">
        <v>7.82</v>
      </c>
      <c r="C1601" s="6" t="s">
        <v>3055</v>
      </c>
      <c r="D1601" s="6" t="s">
        <v>2339</v>
      </c>
    </row>
    <row r="1602">
      <c r="A1602" s="139">
        <v>41794.0</v>
      </c>
      <c r="B1602" s="140">
        <v>7.56</v>
      </c>
      <c r="C1602" s="6" t="s">
        <v>2797</v>
      </c>
      <c r="D1602" s="6" t="s">
        <v>2339</v>
      </c>
    </row>
    <row r="1603">
      <c r="A1603" s="139">
        <v>41793.0</v>
      </c>
      <c r="B1603" s="140">
        <v>7.35</v>
      </c>
      <c r="C1603" s="6" t="s">
        <v>3056</v>
      </c>
      <c r="D1603" s="6" t="s">
        <v>2339</v>
      </c>
    </row>
    <row r="1604">
      <c r="A1604" s="139">
        <v>41792.0</v>
      </c>
      <c r="B1604" s="140">
        <v>7.68</v>
      </c>
      <c r="C1604" s="6" t="s">
        <v>3057</v>
      </c>
      <c r="D1604" s="6" t="s">
        <v>2339</v>
      </c>
    </row>
    <row r="1605">
      <c r="A1605" s="139">
        <v>41789.0</v>
      </c>
      <c r="B1605" s="140">
        <v>8.19</v>
      </c>
      <c r="C1605" s="6" t="s">
        <v>3058</v>
      </c>
      <c r="D1605" s="6" t="s">
        <v>2339</v>
      </c>
    </row>
    <row r="1606">
      <c r="A1606" s="139">
        <v>41788.0</v>
      </c>
      <c r="B1606" s="140">
        <v>8.27</v>
      </c>
      <c r="C1606" s="6" t="s">
        <v>2621</v>
      </c>
      <c r="D1606" s="6" t="s">
        <v>2339</v>
      </c>
    </row>
    <row r="1607">
      <c r="A1607" s="139">
        <v>41787.0</v>
      </c>
      <c r="B1607" s="140">
        <v>8.08</v>
      </c>
      <c r="C1607" s="6" t="s">
        <v>3059</v>
      </c>
      <c r="D1607" s="6" t="s">
        <v>2339</v>
      </c>
    </row>
    <row r="1608">
      <c r="A1608" s="139">
        <v>41786.0</v>
      </c>
      <c r="B1608" s="140">
        <v>7.94</v>
      </c>
      <c r="C1608" s="6" t="s">
        <v>3060</v>
      </c>
      <c r="D1608" s="6" t="s">
        <v>2339</v>
      </c>
    </row>
    <row r="1609">
      <c r="A1609" s="139">
        <v>41785.0</v>
      </c>
      <c r="B1609" s="140">
        <v>8.11</v>
      </c>
      <c r="C1609" s="6" t="s">
        <v>3061</v>
      </c>
      <c r="D1609" s="6" t="s">
        <v>2339</v>
      </c>
    </row>
    <row r="1610">
      <c r="A1610" s="139">
        <v>41782.0</v>
      </c>
      <c r="B1610" s="140">
        <v>7.55</v>
      </c>
      <c r="C1610" s="6" t="s">
        <v>3062</v>
      </c>
      <c r="D1610" s="6" t="s">
        <v>2339</v>
      </c>
    </row>
    <row r="1611">
      <c r="A1611" s="139">
        <v>41781.0</v>
      </c>
      <c r="B1611" s="140">
        <v>8.25</v>
      </c>
      <c r="C1611" s="6" t="s">
        <v>3063</v>
      </c>
      <c r="D1611" s="6" t="s">
        <v>2339</v>
      </c>
    </row>
    <row r="1612">
      <c r="A1612" s="139">
        <v>41780.0</v>
      </c>
      <c r="B1612" s="140">
        <v>8.3</v>
      </c>
      <c r="C1612" s="6" t="s">
        <v>3064</v>
      </c>
      <c r="D1612" s="6" t="s">
        <v>2339</v>
      </c>
    </row>
    <row r="1613">
      <c r="A1613" s="139">
        <v>41779.0</v>
      </c>
      <c r="B1613" s="140">
        <v>8.46</v>
      </c>
      <c r="C1613" s="6" t="s">
        <v>3065</v>
      </c>
      <c r="D1613" s="6" t="s">
        <v>2339</v>
      </c>
    </row>
    <row r="1614">
      <c r="A1614" s="139">
        <v>41778.0</v>
      </c>
      <c r="B1614" s="140">
        <v>8.42</v>
      </c>
      <c r="C1614" s="6" t="s">
        <v>3066</v>
      </c>
      <c r="D1614" s="6" t="s">
        <v>2339</v>
      </c>
    </row>
    <row r="1615">
      <c r="A1615" s="139">
        <v>41775.0</v>
      </c>
      <c r="B1615" s="140">
        <v>8.36</v>
      </c>
      <c r="C1615" s="6" t="s">
        <v>3067</v>
      </c>
      <c r="D1615" s="6" t="s">
        <v>2339</v>
      </c>
    </row>
    <row r="1616">
      <c r="A1616" s="139">
        <v>41774.0</v>
      </c>
      <c r="B1616" s="140">
        <v>8.27</v>
      </c>
      <c r="C1616" s="6" t="s">
        <v>3068</v>
      </c>
      <c r="D1616" s="6" t="s">
        <v>2339</v>
      </c>
    </row>
    <row r="1617">
      <c r="A1617" s="139">
        <v>41773.0</v>
      </c>
      <c r="B1617" s="140">
        <v>8.2</v>
      </c>
      <c r="C1617" s="6" t="s">
        <v>3069</v>
      </c>
      <c r="D1617" s="6" t="s">
        <v>2339</v>
      </c>
    </row>
    <row r="1618">
      <c r="A1618" s="139">
        <v>41772.0</v>
      </c>
      <c r="B1618" s="140">
        <v>8.24</v>
      </c>
      <c r="C1618" s="6" t="s">
        <v>3070</v>
      </c>
      <c r="D1618" s="6" t="s">
        <v>2339</v>
      </c>
    </row>
    <row r="1619">
      <c r="A1619" s="139">
        <v>41771.0</v>
      </c>
      <c r="B1619" s="140">
        <v>8.32</v>
      </c>
      <c r="C1619" s="6" t="s">
        <v>2001</v>
      </c>
      <c r="D1619" s="6" t="s">
        <v>2339</v>
      </c>
    </row>
    <row r="1620">
      <c r="A1620" s="139">
        <v>41767.0</v>
      </c>
      <c r="B1620" s="140">
        <v>7.03</v>
      </c>
      <c r="C1620" s="6" t="s">
        <v>2511</v>
      </c>
      <c r="D1620" s="6" t="s">
        <v>2339</v>
      </c>
    </row>
    <row r="1621">
      <c r="A1621" s="139">
        <v>41766.0</v>
      </c>
      <c r="B1621" s="140">
        <v>7.98</v>
      </c>
      <c r="C1621" s="6" t="s">
        <v>3071</v>
      </c>
      <c r="D1621" s="6" t="s">
        <v>2339</v>
      </c>
    </row>
    <row r="1622">
      <c r="A1622" s="139">
        <v>41765.0</v>
      </c>
      <c r="B1622" s="140">
        <v>8.46</v>
      </c>
      <c r="C1622" s="6" t="s">
        <v>3072</v>
      </c>
      <c r="D1622" s="6" t="s">
        <v>2339</v>
      </c>
    </row>
    <row r="1623">
      <c r="A1623" s="139">
        <v>41764.0</v>
      </c>
      <c r="B1623" s="140">
        <v>8.47</v>
      </c>
      <c r="C1623" s="6" t="s">
        <v>3073</v>
      </c>
      <c r="D1623" s="6" t="s">
        <v>2339</v>
      </c>
    </row>
    <row r="1624">
      <c r="A1624" s="139">
        <v>41759.0</v>
      </c>
      <c r="B1624" s="140">
        <v>8.69</v>
      </c>
      <c r="C1624" s="6" t="s">
        <v>3074</v>
      </c>
      <c r="D1624" s="6" t="s">
        <v>2339</v>
      </c>
    </row>
    <row r="1625">
      <c r="A1625" s="139">
        <v>41758.0</v>
      </c>
      <c r="B1625" s="140">
        <v>8.55</v>
      </c>
      <c r="C1625" s="6" t="s">
        <v>3075</v>
      </c>
      <c r="D1625" s="6" t="s">
        <v>2339</v>
      </c>
    </row>
    <row r="1626">
      <c r="A1626" s="139">
        <v>41757.0</v>
      </c>
      <c r="B1626" s="140">
        <v>8.48</v>
      </c>
      <c r="C1626" s="6" t="s">
        <v>3076</v>
      </c>
      <c r="D1626" s="6" t="s">
        <v>2339</v>
      </c>
    </row>
    <row r="1627">
      <c r="A1627" s="139">
        <v>41754.0</v>
      </c>
      <c r="B1627" s="140">
        <v>8.09</v>
      </c>
      <c r="C1627" s="6" t="s">
        <v>3077</v>
      </c>
      <c r="D1627" s="6" t="s">
        <v>2339</v>
      </c>
    </row>
    <row r="1628">
      <c r="A1628" s="139">
        <v>41753.0</v>
      </c>
      <c r="B1628" s="140">
        <v>7.84</v>
      </c>
      <c r="C1628" s="6" t="s">
        <v>3078</v>
      </c>
      <c r="D1628" s="6" t="s">
        <v>2339</v>
      </c>
    </row>
    <row r="1629">
      <c r="A1629" s="139">
        <v>41752.0</v>
      </c>
      <c r="B1629" s="140">
        <v>7.88</v>
      </c>
      <c r="C1629" s="6" t="s">
        <v>3079</v>
      </c>
      <c r="D1629" s="6" t="s">
        <v>2339</v>
      </c>
    </row>
    <row r="1630">
      <c r="A1630" s="139">
        <v>41751.0</v>
      </c>
      <c r="B1630" s="140">
        <v>7.85</v>
      </c>
      <c r="C1630" s="6" t="s">
        <v>3080</v>
      </c>
      <c r="D1630" s="6" t="s">
        <v>2339</v>
      </c>
    </row>
    <row r="1631">
      <c r="A1631" s="139">
        <v>41750.0</v>
      </c>
      <c r="B1631" s="140">
        <v>7.9</v>
      </c>
      <c r="C1631" s="6" t="s">
        <v>3081</v>
      </c>
      <c r="D1631" s="6" t="s">
        <v>2339</v>
      </c>
    </row>
    <row r="1632">
      <c r="A1632" s="139">
        <v>41747.0</v>
      </c>
      <c r="B1632" s="140">
        <v>7.84</v>
      </c>
      <c r="C1632" s="6" t="s">
        <v>3082</v>
      </c>
      <c r="D1632" s="6" t="s">
        <v>2339</v>
      </c>
    </row>
    <row r="1633">
      <c r="A1633" s="139">
        <v>41746.0</v>
      </c>
      <c r="B1633" s="140">
        <v>7.8</v>
      </c>
      <c r="C1633" s="6" t="s">
        <v>3083</v>
      </c>
      <c r="D1633" s="6" t="s">
        <v>2339</v>
      </c>
    </row>
    <row r="1634">
      <c r="A1634" s="139">
        <v>41745.0</v>
      </c>
      <c r="B1634" s="140">
        <v>7.76</v>
      </c>
      <c r="C1634" s="6" t="s">
        <v>3084</v>
      </c>
      <c r="D1634" s="6" t="s">
        <v>2339</v>
      </c>
    </row>
    <row r="1635">
      <c r="A1635" s="139">
        <v>41744.0</v>
      </c>
      <c r="B1635" s="140">
        <v>7.78</v>
      </c>
      <c r="C1635" s="6" t="s">
        <v>3085</v>
      </c>
      <c r="D1635" s="6" t="s">
        <v>2339</v>
      </c>
    </row>
    <row r="1636">
      <c r="A1636" s="139">
        <v>41743.0</v>
      </c>
      <c r="B1636" s="140">
        <v>7.76</v>
      </c>
      <c r="C1636" s="6" t="s">
        <v>3086</v>
      </c>
      <c r="D1636" s="6" t="s">
        <v>2339</v>
      </c>
    </row>
    <row r="1637">
      <c r="A1637" s="139">
        <v>41740.0</v>
      </c>
      <c r="B1637" s="140">
        <v>7.58</v>
      </c>
      <c r="C1637" s="6" t="s">
        <v>3087</v>
      </c>
      <c r="D1637" s="6" t="s">
        <v>2339</v>
      </c>
    </row>
    <row r="1638">
      <c r="A1638" s="139">
        <v>41739.0</v>
      </c>
      <c r="B1638" s="140">
        <v>7.34</v>
      </c>
      <c r="C1638" s="6" t="s">
        <v>3088</v>
      </c>
      <c r="D1638" s="6" t="s">
        <v>2339</v>
      </c>
    </row>
    <row r="1639">
      <c r="A1639" s="139">
        <v>41738.0</v>
      </c>
      <c r="B1639" s="140">
        <v>6.5</v>
      </c>
      <c r="C1639" s="6" t="s">
        <v>3089</v>
      </c>
      <c r="D1639" s="6" t="s">
        <v>2339</v>
      </c>
    </row>
    <row r="1640">
      <c r="A1640" s="139">
        <v>41737.0</v>
      </c>
      <c r="B1640" s="140">
        <v>7.64</v>
      </c>
      <c r="C1640" s="6" t="s">
        <v>3090</v>
      </c>
      <c r="D1640" s="6" t="s">
        <v>2339</v>
      </c>
    </row>
    <row r="1641">
      <c r="A1641" s="139">
        <v>41736.0</v>
      </c>
      <c r="B1641" s="140">
        <v>7.67</v>
      </c>
      <c r="C1641" s="6" t="s">
        <v>3091</v>
      </c>
      <c r="D1641" s="6" t="s">
        <v>2339</v>
      </c>
    </row>
    <row r="1642">
      <c r="A1642" s="139">
        <v>41733.0</v>
      </c>
      <c r="B1642" s="140">
        <v>7.66</v>
      </c>
      <c r="C1642" s="6" t="s">
        <v>3092</v>
      </c>
      <c r="D1642" s="6" t="s">
        <v>2339</v>
      </c>
    </row>
    <row r="1643">
      <c r="A1643" s="139">
        <v>41732.0</v>
      </c>
      <c r="B1643" s="140">
        <v>7.76</v>
      </c>
      <c r="C1643" s="6" t="s">
        <v>3093</v>
      </c>
      <c r="D1643" s="6" t="s">
        <v>2339</v>
      </c>
    </row>
    <row r="1644">
      <c r="A1644" s="139">
        <v>41731.0</v>
      </c>
      <c r="B1644" s="140">
        <v>7.75</v>
      </c>
      <c r="C1644" s="6" t="s">
        <v>3094</v>
      </c>
      <c r="D1644" s="6" t="s">
        <v>2339</v>
      </c>
    </row>
    <row r="1645">
      <c r="A1645" s="139">
        <v>41730.0</v>
      </c>
      <c r="B1645" s="140">
        <v>7.95</v>
      </c>
      <c r="C1645" s="6" t="s">
        <v>3095</v>
      </c>
      <c r="D1645" s="6" t="s">
        <v>2339</v>
      </c>
    </row>
    <row r="1646">
      <c r="A1646" s="139">
        <v>41729.0</v>
      </c>
      <c r="B1646" s="140">
        <v>8.15</v>
      </c>
      <c r="C1646" s="6" t="s">
        <v>3096</v>
      </c>
      <c r="D1646" s="6" t="s">
        <v>2339</v>
      </c>
    </row>
    <row r="1647">
      <c r="A1647" s="139">
        <v>41726.0</v>
      </c>
      <c r="B1647" s="140">
        <v>8.04</v>
      </c>
      <c r="C1647" s="6" t="s">
        <v>3097</v>
      </c>
      <c r="D1647" s="6" t="s">
        <v>2339</v>
      </c>
    </row>
    <row r="1648">
      <c r="A1648" s="139">
        <v>41725.0</v>
      </c>
      <c r="B1648" s="140">
        <v>8.0</v>
      </c>
      <c r="C1648" s="6" t="s">
        <v>3098</v>
      </c>
      <c r="D1648" s="6" t="s">
        <v>2339</v>
      </c>
    </row>
    <row r="1649">
      <c r="A1649" s="139">
        <v>41724.0</v>
      </c>
      <c r="B1649" s="140">
        <v>7.97</v>
      </c>
      <c r="C1649" s="6" t="s">
        <v>3099</v>
      </c>
      <c r="D1649" s="6" t="s">
        <v>2339</v>
      </c>
    </row>
    <row r="1650">
      <c r="A1650" s="139">
        <v>41723.0</v>
      </c>
      <c r="B1650" s="140">
        <v>8.03</v>
      </c>
      <c r="C1650" s="6" t="s">
        <v>3100</v>
      </c>
      <c r="D1650" s="6" t="s">
        <v>2339</v>
      </c>
    </row>
    <row r="1651">
      <c r="A1651" s="139">
        <v>41722.0</v>
      </c>
      <c r="B1651" s="140">
        <v>7.84</v>
      </c>
      <c r="C1651" s="6" t="s">
        <v>3101</v>
      </c>
      <c r="D1651" s="6" t="s">
        <v>2339</v>
      </c>
    </row>
    <row r="1652">
      <c r="A1652" s="139">
        <v>41719.0</v>
      </c>
      <c r="B1652" s="140">
        <v>7.92</v>
      </c>
      <c r="C1652" s="6" t="s">
        <v>3102</v>
      </c>
      <c r="D1652" s="6" t="s">
        <v>2339</v>
      </c>
    </row>
    <row r="1653">
      <c r="A1653" s="139">
        <v>41718.0</v>
      </c>
      <c r="B1653" s="140">
        <v>7.94</v>
      </c>
      <c r="C1653" s="6" t="s">
        <v>2846</v>
      </c>
      <c r="D1653" s="6" t="s">
        <v>2339</v>
      </c>
    </row>
    <row r="1654">
      <c r="A1654" s="139">
        <v>41717.0</v>
      </c>
      <c r="B1654" s="140">
        <v>7.84</v>
      </c>
      <c r="C1654" s="6" t="s">
        <v>3103</v>
      </c>
      <c r="D1654" s="6" t="s">
        <v>2339</v>
      </c>
    </row>
    <row r="1655">
      <c r="A1655" s="139">
        <v>41716.0</v>
      </c>
      <c r="B1655" s="140">
        <v>7.77</v>
      </c>
      <c r="C1655" s="6" t="s">
        <v>3104</v>
      </c>
      <c r="D1655" s="6" t="s">
        <v>2339</v>
      </c>
    </row>
    <row r="1656">
      <c r="A1656" s="139">
        <v>41715.0</v>
      </c>
      <c r="B1656" s="140">
        <v>7.6</v>
      </c>
      <c r="C1656" s="6" t="s">
        <v>3105</v>
      </c>
      <c r="D1656" s="6" t="s">
        <v>2339</v>
      </c>
    </row>
    <row r="1657">
      <c r="A1657" s="139">
        <v>41712.0</v>
      </c>
      <c r="B1657" s="140">
        <v>7.53</v>
      </c>
      <c r="C1657" s="6" t="s">
        <v>3106</v>
      </c>
      <c r="D1657" s="6" t="s">
        <v>2339</v>
      </c>
    </row>
    <row r="1658">
      <c r="A1658" s="139">
        <v>41711.0</v>
      </c>
      <c r="B1658" s="140">
        <v>7.93</v>
      </c>
      <c r="C1658" s="6" t="s">
        <v>3063</v>
      </c>
      <c r="D1658" s="6" t="s">
        <v>2339</v>
      </c>
    </row>
    <row r="1659">
      <c r="A1659" s="139">
        <v>41710.0</v>
      </c>
      <c r="B1659" s="140">
        <v>7.95</v>
      </c>
      <c r="C1659" s="6" t="s">
        <v>3107</v>
      </c>
      <c r="D1659" s="6" t="s">
        <v>2339</v>
      </c>
    </row>
    <row r="1660">
      <c r="A1660" s="139">
        <v>41709.0</v>
      </c>
      <c r="B1660" s="140">
        <v>7.94</v>
      </c>
      <c r="C1660" s="6" t="s">
        <v>3108</v>
      </c>
      <c r="D1660" s="6" t="s">
        <v>2339</v>
      </c>
    </row>
    <row r="1661">
      <c r="A1661" s="139">
        <v>41705.0</v>
      </c>
      <c r="B1661" s="140">
        <v>7.64</v>
      </c>
      <c r="C1661" s="6" t="s">
        <v>3109</v>
      </c>
      <c r="D1661" s="6" t="s">
        <v>2339</v>
      </c>
    </row>
    <row r="1662">
      <c r="A1662" s="139">
        <v>41704.0</v>
      </c>
      <c r="B1662" s="140">
        <v>7.68</v>
      </c>
      <c r="C1662" s="6" t="s">
        <v>3110</v>
      </c>
      <c r="D1662" s="6" t="s">
        <v>2339</v>
      </c>
    </row>
    <row r="1663">
      <c r="A1663" s="139">
        <v>41703.0</v>
      </c>
      <c r="B1663" s="140">
        <v>7.7</v>
      </c>
      <c r="C1663" s="6" t="s">
        <v>3111</v>
      </c>
      <c r="D1663" s="6" t="s">
        <v>2339</v>
      </c>
    </row>
    <row r="1664">
      <c r="A1664" s="139">
        <v>41702.0</v>
      </c>
      <c r="B1664" s="140">
        <v>7.7</v>
      </c>
      <c r="C1664" s="6" t="s">
        <v>3112</v>
      </c>
      <c r="D1664" s="6" t="s">
        <v>2339</v>
      </c>
    </row>
    <row r="1665">
      <c r="A1665" s="139">
        <v>41701.0</v>
      </c>
      <c r="B1665" s="140">
        <v>7.44</v>
      </c>
      <c r="C1665" s="6" t="s">
        <v>3113</v>
      </c>
      <c r="D1665" s="6" t="s">
        <v>2339</v>
      </c>
    </row>
    <row r="1666">
      <c r="A1666" s="139">
        <v>41698.0</v>
      </c>
      <c r="B1666" s="140">
        <v>6.32</v>
      </c>
      <c r="C1666" s="6" t="s">
        <v>1393</v>
      </c>
      <c r="D1666" s="6" t="s">
        <v>2339</v>
      </c>
    </row>
    <row r="1667">
      <c r="A1667" s="139">
        <v>41697.0</v>
      </c>
      <c r="B1667" s="140">
        <v>6.23</v>
      </c>
      <c r="C1667" s="6" t="s">
        <v>3114</v>
      </c>
      <c r="D1667" s="6" t="s">
        <v>2339</v>
      </c>
    </row>
    <row r="1668">
      <c r="A1668" s="139">
        <v>41696.0</v>
      </c>
      <c r="B1668" s="140">
        <v>6.29</v>
      </c>
      <c r="C1668" s="6" t="s">
        <v>3115</v>
      </c>
      <c r="D1668" s="6" t="s">
        <v>2339</v>
      </c>
    </row>
    <row r="1669">
      <c r="A1669" s="139">
        <v>41695.0</v>
      </c>
      <c r="B1669" s="140">
        <v>6.38</v>
      </c>
      <c r="C1669" s="6" t="s">
        <v>3116</v>
      </c>
      <c r="D1669" s="6" t="s">
        <v>2339</v>
      </c>
    </row>
    <row r="1670">
      <c r="A1670" s="139">
        <v>41694.0</v>
      </c>
      <c r="B1670" s="140">
        <v>5.99</v>
      </c>
      <c r="C1670" s="6" t="s">
        <v>3117</v>
      </c>
      <c r="D1670" s="6" t="s">
        <v>2339</v>
      </c>
    </row>
    <row r="1671">
      <c r="A1671" s="139">
        <v>41691.0</v>
      </c>
      <c r="B1671" s="140">
        <v>6.25</v>
      </c>
      <c r="C1671" s="6" t="s">
        <v>3118</v>
      </c>
      <c r="D1671" s="6" t="s">
        <v>2339</v>
      </c>
    </row>
    <row r="1672">
      <c r="A1672" s="139">
        <v>41690.0</v>
      </c>
      <c r="B1672" s="140">
        <v>6.02</v>
      </c>
      <c r="C1672" s="6" t="s">
        <v>1448</v>
      </c>
      <c r="D1672" s="6" t="s">
        <v>2339</v>
      </c>
    </row>
    <row r="1673">
      <c r="A1673" s="139">
        <v>41689.0</v>
      </c>
      <c r="B1673" s="140">
        <v>6.0</v>
      </c>
      <c r="C1673" s="6" t="s">
        <v>3119</v>
      </c>
      <c r="D1673" s="6" t="s">
        <v>2339</v>
      </c>
    </row>
    <row r="1674">
      <c r="A1674" s="139">
        <v>41688.0</v>
      </c>
      <c r="B1674" s="140">
        <v>6.07</v>
      </c>
      <c r="C1674" s="6" t="s">
        <v>3120</v>
      </c>
      <c r="D1674" s="6" t="s">
        <v>2339</v>
      </c>
    </row>
    <row r="1675">
      <c r="A1675" s="139">
        <v>41687.0</v>
      </c>
      <c r="B1675" s="140">
        <v>6.14</v>
      </c>
      <c r="C1675" s="6" t="s">
        <v>3121</v>
      </c>
      <c r="D1675" s="6" t="s">
        <v>2339</v>
      </c>
    </row>
    <row r="1676">
      <c r="A1676" s="139">
        <v>41684.0</v>
      </c>
      <c r="B1676" s="140">
        <v>5.83</v>
      </c>
      <c r="C1676" s="6" t="s">
        <v>1676</v>
      </c>
      <c r="D1676" s="6" t="s">
        <v>2339</v>
      </c>
    </row>
    <row r="1677">
      <c r="A1677" s="139">
        <v>41683.0</v>
      </c>
      <c r="B1677" s="140">
        <v>5.56</v>
      </c>
      <c r="C1677" s="6" t="s">
        <v>3122</v>
      </c>
      <c r="D1677" s="6" t="s">
        <v>2339</v>
      </c>
    </row>
    <row r="1678">
      <c r="A1678" s="139">
        <v>41682.0</v>
      </c>
      <c r="B1678" s="140">
        <v>5.87</v>
      </c>
      <c r="C1678" s="6" t="s">
        <v>3123</v>
      </c>
      <c r="D1678" s="6" t="s">
        <v>2339</v>
      </c>
    </row>
    <row r="1679">
      <c r="A1679" s="139">
        <v>41681.0</v>
      </c>
      <c r="B1679" s="140">
        <v>6.07</v>
      </c>
      <c r="C1679" s="6" t="s">
        <v>3124</v>
      </c>
      <c r="D1679" s="6" t="s">
        <v>2339</v>
      </c>
    </row>
    <row r="1680">
      <c r="A1680" s="139">
        <v>41680.0</v>
      </c>
      <c r="B1680" s="140">
        <v>5.5</v>
      </c>
      <c r="C1680" s="6" t="s">
        <v>3125</v>
      </c>
      <c r="D1680" s="6" t="s">
        <v>2339</v>
      </c>
    </row>
    <row r="1681">
      <c r="A1681" s="139">
        <v>41677.0</v>
      </c>
      <c r="B1681" s="140">
        <v>4.87</v>
      </c>
      <c r="C1681" s="6" t="s">
        <v>3126</v>
      </c>
      <c r="D1681" s="6" t="s">
        <v>2339</v>
      </c>
    </row>
    <row r="1682">
      <c r="A1682" s="139">
        <v>41676.0</v>
      </c>
      <c r="B1682" s="140">
        <v>5.56</v>
      </c>
      <c r="C1682" s="6" t="s">
        <v>3127</v>
      </c>
      <c r="D1682" s="6" t="s">
        <v>2339</v>
      </c>
    </row>
    <row r="1683">
      <c r="A1683" s="139">
        <v>41675.0</v>
      </c>
      <c r="B1683" s="140">
        <v>5.83</v>
      </c>
      <c r="C1683" s="6" t="s">
        <v>3128</v>
      </c>
      <c r="D1683" s="6" t="s">
        <v>2339</v>
      </c>
    </row>
    <row r="1684">
      <c r="A1684" s="139">
        <v>41674.0</v>
      </c>
      <c r="B1684" s="140">
        <v>6.22</v>
      </c>
      <c r="C1684" s="6" t="s">
        <v>3129</v>
      </c>
      <c r="D1684" s="6" t="s">
        <v>2339</v>
      </c>
    </row>
    <row r="1685">
      <c r="A1685" s="139">
        <v>41673.0</v>
      </c>
      <c r="B1685" s="140">
        <v>6.27</v>
      </c>
      <c r="C1685" s="6" t="s">
        <v>2835</v>
      </c>
      <c r="D1685" s="6" t="s">
        <v>2339</v>
      </c>
    </row>
    <row r="1686">
      <c r="A1686" s="139">
        <v>41670.0</v>
      </c>
      <c r="B1686" s="140">
        <v>6.29</v>
      </c>
      <c r="C1686" s="6" t="s">
        <v>3130</v>
      </c>
      <c r="D1686" s="6" t="s">
        <v>2339</v>
      </c>
    </row>
    <row r="1687">
      <c r="A1687" s="139">
        <v>41669.0</v>
      </c>
      <c r="B1687" s="140">
        <v>6.33</v>
      </c>
      <c r="C1687" s="6" t="s">
        <v>3131</v>
      </c>
      <c r="D1687" s="6" t="s">
        <v>2339</v>
      </c>
    </row>
    <row r="1688">
      <c r="A1688" s="139">
        <v>41668.0</v>
      </c>
      <c r="B1688" s="140">
        <v>6.27</v>
      </c>
      <c r="C1688" s="6" t="s">
        <v>3132</v>
      </c>
      <c r="D1688" s="6" t="s">
        <v>2339</v>
      </c>
    </row>
    <row r="1689">
      <c r="A1689" s="139">
        <v>41667.0</v>
      </c>
      <c r="B1689" s="140">
        <v>6.23</v>
      </c>
      <c r="C1689" s="6" t="s">
        <v>1045</v>
      </c>
      <c r="D1689" s="6" t="s">
        <v>2339</v>
      </c>
    </row>
    <row r="1690">
      <c r="A1690" s="139">
        <v>41666.0</v>
      </c>
      <c r="B1690" s="140">
        <v>6.29</v>
      </c>
      <c r="C1690" s="6" t="s">
        <v>3133</v>
      </c>
      <c r="D1690" s="6" t="s">
        <v>2339</v>
      </c>
    </row>
    <row r="1691">
      <c r="A1691" s="139">
        <v>41663.0</v>
      </c>
      <c r="B1691" s="140">
        <v>6.1</v>
      </c>
      <c r="C1691" s="6" t="s">
        <v>3134</v>
      </c>
      <c r="D1691" s="6" t="s">
        <v>2339</v>
      </c>
    </row>
    <row r="1692">
      <c r="A1692" s="139">
        <v>41662.0</v>
      </c>
      <c r="B1692" s="140">
        <v>6.19</v>
      </c>
      <c r="C1692" s="6" t="s">
        <v>3135</v>
      </c>
      <c r="D1692" s="6" t="s">
        <v>2339</v>
      </c>
    </row>
    <row r="1693">
      <c r="A1693" s="139">
        <v>41661.0</v>
      </c>
      <c r="B1693" s="140">
        <v>6.32</v>
      </c>
      <c r="C1693" s="6" t="s">
        <v>3136</v>
      </c>
      <c r="D1693" s="6" t="s">
        <v>2339</v>
      </c>
    </row>
    <row r="1694">
      <c r="A1694" s="139">
        <v>41660.0</v>
      </c>
      <c r="B1694" s="140">
        <v>6.18</v>
      </c>
      <c r="C1694" s="6" t="s">
        <v>3137</v>
      </c>
      <c r="D1694" s="6" t="s">
        <v>2339</v>
      </c>
    </row>
    <row r="1695">
      <c r="A1695" s="139">
        <v>41659.0</v>
      </c>
      <c r="B1695" s="140">
        <v>6.03</v>
      </c>
      <c r="C1695" s="6" t="s">
        <v>3138</v>
      </c>
      <c r="D1695" s="6" t="s">
        <v>2339</v>
      </c>
    </row>
    <row r="1696">
      <c r="A1696" s="139">
        <v>41656.0</v>
      </c>
      <c r="B1696" s="140">
        <v>5.94</v>
      </c>
      <c r="C1696" s="6" t="s">
        <v>3139</v>
      </c>
      <c r="D1696" s="6" t="s">
        <v>2339</v>
      </c>
    </row>
    <row r="1697">
      <c r="A1697" s="139">
        <v>41655.0</v>
      </c>
      <c r="B1697" s="140">
        <v>5.68</v>
      </c>
      <c r="C1697" s="6" t="s">
        <v>1379</v>
      </c>
      <c r="D1697" s="6" t="s">
        <v>2339</v>
      </c>
    </row>
    <row r="1698">
      <c r="A1698" s="139">
        <v>41654.0</v>
      </c>
      <c r="B1698" s="140">
        <v>5.6</v>
      </c>
      <c r="C1698" s="6" t="s">
        <v>3140</v>
      </c>
      <c r="D1698" s="6" t="s">
        <v>2339</v>
      </c>
    </row>
    <row r="1699">
      <c r="A1699" s="139">
        <v>41653.0</v>
      </c>
      <c r="B1699" s="140">
        <v>5.69</v>
      </c>
      <c r="C1699" s="6" t="s">
        <v>3141</v>
      </c>
      <c r="D1699" s="6" t="s">
        <v>2339</v>
      </c>
    </row>
    <row r="1700">
      <c r="A1700" s="139">
        <v>41652.0</v>
      </c>
      <c r="B1700" s="140">
        <v>6.31</v>
      </c>
      <c r="C1700" s="6" t="s">
        <v>3142</v>
      </c>
      <c r="D1700" s="6" t="s">
        <v>2339</v>
      </c>
    </row>
    <row r="1701">
      <c r="A1701" s="139">
        <v>41649.0</v>
      </c>
      <c r="B1701" s="140">
        <v>5.84</v>
      </c>
      <c r="C1701" s="6" t="s">
        <v>3143</v>
      </c>
      <c r="D1701" s="6" t="s">
        <v>2339</v>
      </c>
    </row>
    <row r="1702">
      <c r="A1702" s="139">
        <v>41648.0</v>
      </c>
      <c r="B1702" s="140">
        <v>5.51</v>
      </c>
      <c r="C1702" s="6" t="s">
        <v>3144</v>
      </c>
      <c r="D1702" s="6" t="s">
        <v>2339</v>
      </c>
    </row>
    <row r="1703">
      <c r="A1703" s="139">
        <v>41638.0</v>
      </c>
      <c r="B1703" s="140">
        <v>6.24</v>
      </c>
      <c r="C1703" s="6" t="s">
        <v>2825</v>
      </c>
      <c r="D1703" s="6" t="s">
        <v>2339</v>
      </c>
    </row>
    <row r="1704">
      <c r="A1704" s="139">
        <v>41635.0</v>
      </c>
      <c r="B1704" s="140">
        <v>6.5</v>
      </c>
      <c r="C1704" s="6" t="s">
        <v>3145</v>
      </c>
      <c r="D1704" s="6" t="s">
        <v>2339</v>
      </c>
    </row>
    <row r="1705">
      <c r="A1705" s="139">
        <v>41634.0</v>
      </c>
      <c r="B1705" s="140">
        <v>6.58</v>
      </c>
      <c r="C1705" s="6" t="s">
        <v>3146</v>
      </c>
      <c r="D1705" s="6" t="s">
        <v>2339</v>
      </c>
    </row>
    <row r="1706">
      <c r="A1706" s="139">
        <v>41633.0</v>
      </c>
      <c r="B1706" s="140">
        <v>6.48</v>
      </c>
      <c r="C1706" s="6" t="s">
        <v>3147</v>
      </c>
      <c r="D1706" s="6" t="s">
        <v>2339</v>
      </c>
    </row>
    <row r="1707">
      <c r="A1707" s="139">
        <v>41632.0</v>
      </c>
      <c r="B1707" s="140">
        <v>6.39</v>
      </c>
      <c r="C1707" s="6" t="s">
        <v>3148</v>
      </c>
      <c r="D1707" s="6" t="s">
        <v>2339</v>
      </c>
    </row>
    <row r="1708">
      <c r="A1708" s="139">
        <v>41631.0</v>
      </c>
      <c r="B1708" s="140">
        <v>6.55</v>
      </c>
      <c r="C1708" s="6" t="s">
        <v>2854</v>
      </c>
      <c r="D1708" s="6" t="s">
        <v>2339</v>
      </c>
    </row>
    <row r="1709">
      <c r="A1709" s="139">
        <v>41628.0</v>
      </c>
      <c r="B1709" s="140">
        <v>6.6</v>
      </c>
      <c r="C1709" s="6" t="s">
        <v>3149</v>
      </c>
      <c r="D1709" s="6" t="s">
        <v>2339</v>
      </c>
    </row>
    <row r="1710">
      <c r="A1710" s="139">
        <v>41627.0</v>
      </c>
      <c r="B1710" s="140">
        <v>6.51</v>
      </c>
      <c r="C1710" s="6" t="s">
        <v>3150</v>
      </c>
      <c r="D1710" s="6" t="s">
        <v>2339</v>
      </c>
    </row>
    <row r="1711">
      <c r="A1711" s="139">
        <v>41626.0</v>
      </c>
      <c r="B1711" s="140">
        <v>6.52</v>
      </c>
      <c r="C1711" s="6" t="s">
        <v>3151</v>
      </c>
      <c r="D1711" s="6" t="s">
        <v>2339</v>
      </c>
    </row>
    <row r="1712">
      <c r="A1712" s="139">
        <v>41625.0</v>
      </c>
      <c r="B1712" s="140">
        <v>6.49</v>
      </c>
      <c r="C1712" s="6" t="s">
        <v>3152</v>
      </c>
      <c r="D1712" s="6" t="s">
        <v>2339</v>
      </c>
    </row>
    <row r="1713">
      <c r="A1713" s="139">
        <v>41624.0</v>
      </c>
      <c r="B1713" s="140">
        <v>6.52</v>
      </c>
      <c r="C1713" s="6" t="s">
        <v>3153</v>
      </c>
      <c r="D1713" s="6" t="s">
        <v>2339</v>
      </c>
    </row>
    <row r="1714">
      <c r="A1714" s="139">
        <v>41621.0</v>
      </c>
      <c r="B1714" s="140">
        <v>6.36</v>
      </c>
      <c r="C1714" s="6" t="s">
        <v>3154</v>
      </c>
      <c r="D1714" s="6" t="s">
        <v>2339</v>
      </c>
    </row>
    <row r="1715">
      <c r="A1715" s="139">
        <v>41620.0</v>
      </c>
      <c r="B1715" s="140">
        <v>6.31</v>
      </c>
      <c r="C1715" s="6" t="s">
        <v>3155</v>
      </c>
      <c r="D1715" s="6" t="s">
        <v>2339</v>
      </c>
    </row>
    <row r="1716">
      <c r="A1716" s="139">
        <v>41619.0</v>
      </c>
      <c r="B1716" s="140">
        <v>6.47</v>
      </c>
      <c r="C1716" s="6" t="s">
        <v>3156</v>
      </c>
      <c r="D1716" s="6" t="s">
        <v>2339</v>
      </c>
    </row>
    <row r="1717">
      <c r="A1717" s="139">
        <v>41618.0</v>
      </c>
      <c r="B1717" s="140">
        <v>6.49</v>
      </c>
      <c r="C1717" s="6" t="s">
        <v>3157</v>
      </c>
      <c r="D1717" s="6" t="s">
        <v>2339</v>
      </c>
    </row>
    <row r="1718">
      <c r="A1718" s="139">
        <v>41617.0</v>
      </c>
      <c r="B1718" s="140">
        <v>6.28</v>
      </c>
      <c r="C1718" s="6" t="s">
        <v>3158</v>
      </c>
      <c r="D1718" s="6" t="s">
        <v>2339</v>
      </c>
    </row>
    <row r="1719">
      <c r="A1719" s="139">
        <v>41614.0</v>
      </c>
      <c r="B1719" s="140">
        <v>6.38</v>
      </c>
      <c r="C1719" s="6" t="s">
        <v>1185</v>
      </c>
      <c r="D1719" s="6" t="s">
        <v>2339</v>
      </c>
    </row>
    <row r="1720">
      <c r="A1720" s="139">
        <v>41613.0</v>
      </c>
      <c r="B1720" s="140">
        <v>6.43</v>
      </c>
      <c r="C1720" s="6" t="s">
        <v>3151</v>
      </c>
      <c r="D1720" s="6" t="s">
        <v>2339</v>
      </c>
    </row>
    <row r="1721">
      <c r="A1721" s="139">
        <v>41612.0</v>
      </c>
      <c r="B1721" s="140">
        <v>6.05</v>
      </c>
      <c r="C1721" s="6" t="s">
        <v>3159</v>
      </c>
      <c r="D1721" s="6" t="s">
        <v>2339</v>
      </c>
    </row>
    <row r="1722">
      <c r="A1722" s="139">
        <v>41611.0</v>
      </c>
      <c r="B1722" s="140">
        <v>6.42</v>
      </c>
      <c r="C1722" s="6" t="s">
        <v>3160</v>
      </c>
      <c r="D1722" s="6" t="s">
        <v>2339</v>
      </c>
    </row>
    <row r="1723">
      <c r="A1723" s="139">
        <v>41610.0</v>
      </c>
      <c r="B1723" s="140">
        <v>6.45</v>
      </c>
      <c r="C1723" s="6" t="s">
        <v>3161</v>
      </c>
      <c r="D1723" s="6" t="s">
        <v>2339</v>
      </c>
    </row>
    <row r="1724">
      <c r="A1724" s="139">
        <v>41607.0</v>
      </c>
      <c r="B1724" s="140">
        <v>6.51</v>
      </c>
      <c r="C1724" s="6" t="s">
        <v>3162</v>
      </c>
      <c r="D1724" s="6" t="s">
        <v>2339</v>
      </c>
    </row>
    <row r="1725">
      <c r="A1725" s="139">
        <v>41606.0</v>
      </c>
      <c r="B1725" s="140">
        <v>6.5</v>
      </c>
      <c r="C1725" s="6" t="s">
        <v>3163</v>
      </c>
      <c r="D1725" s="6" t="s">
        <v>2339</v>
      </c>
    </row>
    <row r="1726">
      <c r="A1726" s="139">
        <v>41605.0</v>
      </c>
      <c r="B1726" s="140">
        <v>6.36</v>
      </c>
      <c r="C1726" s="6" t="s">
        <v>3164</v>
      </c>
      <c r="D1726" s="6" t="s">
        <v>2339</v>
      </c>
    </row>
    <row r="1727">
      <c r="A1727" s="139">
        <v>41604.0</v>
      </c>
      <c r="B1727" s="140">
        <v>6.47</v>
      </c>
      <c r="C1727" s="6" t="s">
        <v>3165</v>
      </c>
      <c r="D1727" s="6" t="s">
        <v>2339</v>
      </c>
    </row>
    <row r="1728">
      <c r="A1728" s="139">
        <v>41603.0</v>
      </c>
      <c r="B1728" s="140">
        <v>6.41</v>
      </c>
      <c r="C1728" s="6" t="s">
        <v>3166</v>
      </c>
      <c r="D1728" s="6" t="s">
        <v>2339</v>
      </c>
    </row>
    <row r="1729">
      <c r="A1729" s="139">
        <v>41600.0</v>
      </c>
      <c r="B1729" s="140">
        <v>6.25</v>
      </c>
      <c r="C1729" s="6" t="s">
        <v>3167</v>
      </c>
      <c r="D1729" s="6" t="s">
        <v>2339</v>
      </c>
    </row>
    <row r="1730">
      <c r="A1730" s="139">
        <v>41599.0</v>
      </c>
      <c r="B1730" s="140">
        <v>6.14</v>
      </c>
      <c r="C1730" s="6" t="s">
        <v>3168</v>
      </c>
      <c r="D1730" s="6" t="s">
        <v>2339</v>
      </c>
    </row>
    <row r="1731">
      <c r="A1731" s="139">
        <v>41598.0</v>
      </c>
      <c r="B1731" s="140">
        <v>6.01</v>
      </c>
      <c r="C1731" s="6" t="s">
        <v>3169</v>
      </c>
      <c r="D1731" s="6" t="s">
        <v>2339</v>
      </c>
    </row>
    <row r="1732">
      <c r="A1732" s="139">
        <v>41597.0</v>
      </c>
      <c r="B1732" s="140">
        <v>6.01</v>
      </c>
      <c r="C1732" s="6" t="s">
        <v>3170</v>
      </c>
      <c r="D1732" s="6" t="s">
        <v>2339</v>
      </c>
    </row>
    <row r="1733">
      <c r="A1733" s="139">
        <v>41596.0</v>
      </c>
      <c r="B1733" s="140">
        <v>6.03</v>
      </c>
      <c r="C1733" s="6" t="s">
        <v>3171</v>
      </c>
      <c r="D1733" s="6" t="s">
        <v>2339</v>
      </c>
    </row>
    <row r="1734">
      <c r="A1734" s="139">
        <v>41593.0</v>
      </c>
      <c r="B1734" s="140">
        <v>5.97</v>
      </c>
      <c r="C1734" s="6" t="s">
        <v>3172</v>
      </c>
      <c r="D1734" s="6" t="s">
        <v>2339</v>
      </c>
    </row>
    <row r="1735">
      <c r="A1735" s="139">
        <v>41592.0</v>
      </c>
      <c r="B1735" s="140">
        <v>6.0</v>
      </c>
      <c r="C1735" s="6" t="s">
        <v>3173</v>
      </c>
      <c r="D1735" s="6" t="s">
        <v>2339</v>
      </c>
    </row>
    <row r="1736">
      <c r="A1736" s="139">
        <v>41591.0</v>
      </c>
      <c r="B1736" s="140">
        <v>5.9</v>
      </c>
      <c r="C1736" s="6" t="s">
        <v>3174</v>
      </c>
      <c r="D1736" s="6" t="s">
        <v>2339</v>
      </c>
    </row>
    <row r="1737">
      <c r="A1737" s="139">
        <v>41590.0</v>
      </c>
      <c r="B1737" s="140">
        <v>5.83</v>
      </c>
      <c r="C1737" s="6" t="s">
        <v>3175</v>
      </c>
      <c r="D1737" s="6" t="s">
        <v>2339</v>
      </c>
    </row>
    <row r="1738">
      <c r="A1738" s="139">
        <v>41589.0</v>
      </c>
      <c r="B1738" s="140">
        <v>5.51</v>
      </c>
      <c r="C1738" s="6" t="s">
        <v>3176</v>
      </c>
      <c r="D1738" s="6" t="s">
        <v>2339</v>
      </c>
    </row>
    <row r="1739">
      <c r="A1739" s="139">
        <v>41586.0</v>
      </c>
      <c r="B1739" s="140">
        <v>5.36</v>
      </c>
      <c r="C1739" s="6" t="s">
        <v>3177</v>
      </c>
      <c r="D1739" s="6" t="s">
        <v>2339</v>
      </c>
    </row>
    <row r="1740">
      <c r="A1740" s="139">
        <v>41585.0</v>
      </c>
      <c r="B1740" s="140">
        <v>6.24</v>
      </c>
      <c r="C1740" s="6" t="s">
        <v>3178</v>
      </c>
      <c r="D1740" s="6" t="s">
        <v>2339</v>
      </c>
    </row>
    <row r="1741">
      <c r="A1741" s="139">
        <v>41584.0</v>
      </c>
      <c r="B1741" s="140">
        <v>6.28</v>
      </c>
      <c r="C1741" s="6" t="s">
        <v>3179</v>
      </c>
      <c r="D1741" s="6" t="s">
        <v>2339</v>
      </c>
    </row>
    <row r="1742">
      <c r="A1742" s="139">
        <v>41583.0</v>
      </c>
      <c r="B1742" s="140">
        <v>6.25</v>
      </c>
      <c r="C1742" s="6" t="s">
        <v>2793</v>
      </c>
      <c r="D1742" s="6" t="s">
        <v>2339</v>
      </c>
    </row>
    <row r="1743">
      <c r="A1743" s="139">
        <v>41579.0</v>
      </c>
      <c r="B1743" s="140">
        <v>6.26</v>
      </c>
      <c r="C1743" s="6" t="s">
        <v>1266</v>
      </c>
      <c r="D1743" s="6" t="s">
        <v>2339</v>
      </c>
    </row>
    <row r="1744">
      <c r="A1744" s="139">
        <v>41578.0</v>
      </c>
      <c r="B1744" s="140">
        <v>6.34</v>
      </c>
      <c r="C1744" s="6" t="s">
        <v>3180</v>
      </c>
      <c r="D1744" s="6" t="s">
        <v>2339</v>
      </c>
    </row>
    <row r="1745">
      <c r="A1745" s="139">
        <v>41577.0</v>
      </c>
      <c r="B1745" s="140">
        <v>6.37</v>
      </c>
      <c r="C1745" s="6" t="s">
        <v>3181</v>
      </c>
      <c r="D1745" s="6" t="s">
        <v>2339</v>
      </c>
    </row>
    <row r="1746">
      <c r="A1746" s="139">
        <v>41576.0</v>
      </c>
      <c r="B1746" s="140">
        <v>6.37</v>
      </c>
      <c r="C1746" s="6" t="s">
        <v>3182</v>
      </c>
      <c r="D1746" s="6" t="s">
        <v>2339</v>
      </c>
    </row>
    <row r="1747">
      <c r="A1747" s="139">
        <v>41575.0</v>
      </c>
      <c r="B1747" s="140">
        <v>6.46</v>
      </c>
      <c r="C1747" s="6" t="s">
        <v>2817</v>
      </c>
      <c r="D1747" s="6" t="s">
        <v>2339</v>
      </c>
    </row>
    <row r="1748">
      <c r="A1748" s="139">
        <v>41572.0</v>
      </c>
      <c r="B1748" s="140">
        <v>6.23</v>
      </c>
      <c r="C1748" s="6" t="s">
        <v>3183</v>
      </c>
      <c r="D1748" s="6" t="s">
        <v>2339</v>
      </c>
    </row>
    <row r="1749">
      <c r="A1749" s="139">
        <v>41571.0</v>
      </c>
      <c r="B1749" s="140">
        <v>6.0</v>
      </c>
      <c r="C1749" s="6" t="s">
        <v>2641</v>
      </c>
      <c r="D1749" s="6" t="s">
        <v>2339</v>
      </c>
    </row>
    <row r="1750">
      <c r="A1750" s="139">
        <v>41570.0</v>
      </c>
      <c r="B1750" s="140">
        <v>5.99</v>
      </c>
      <c r="C1750" s="6" t="s">
        <v>3184</v>
      </c>
      <c r="D1750" s="6" t="s">
        <v>2339</v>
      </c>
    </row>
    <row r="1751">
      <c r="A1751" s="139">
        <v>41569.0</v>
      </c>
      <c r="B1751" s="140">
        <v>6.13</v>
      </c>
      <c r="C1751" s="6" t="s">
        <v>3185</v>
      </c>
      <c r="D1751" s="6" t="s">
        <v>2339</v>
      </c>
    </row>
    <row r="1752">
      <c r="A1752" s="139">
        <v>41568.0</v>
      </c>
      <c r="B1752" s="140">
        <v>6.1</v>
      </c>
      <c r="C1752" s="6" t="s">
        <v>3186</v>
      </c>
      <c r="D1752" s="6" t="s">
        <v>2339</v>
      </c>
    </row>
    <row r="1753">
      <c r="A1753" s="139">
        <v>41565.0</v>
      </c>
      <c r="B1753" s="140">
        <v>5.98</v>
      </c>
      <c r="C1753" s="6" t="s">
        <v>2828</v>
      </c>
      <c r="D1753" s="6" t="s">
        <v>2339</v>
      </c>
    </row>
    <row r="1754">
      <c r="A1754" s="139">
        <v>41564.0</v>
      </c>
      <c r="B1754" s="140">
        <v>6.04</v>
      </c>
      <c r="C1754" s="6" t="s">
        <v>3187</v>
      </c>
      <c r="D1754" s="6" t="s">
        <v>2339</v>
      </c>
    </row>
    <row r="1755">
      <c r="A1755" s="139">
        <v>41563.0</v>
      </c>
      <c r="B1755" s="140">
        <v>6.11</v>
      </c>
      <c r="C1755" s="6" t="s">
        <v>3188</v>
      </c>
      <c r="D1755" s="6" t="s">
        <v>2339</v>
      </c>
    </row>
    <row r="1756">
      <c r="A1756" s="139">
        <v>41562.0</v>
      </c>
      <c r="B1756" s="140">
        <v>6.17</v>
      </c>
      <c r="C1756" s="6" t="s">
        <v>3189</v>
      </c>
      <c r="D1756" s="6" t="s">
        <v>2339</v>
      </c>
    </row>
    <row r="1757">
      <c r="A1757" s="139">
        <v>41561.0</v>
      </c>
      <c r="B1757" s="140">
        <v>6.36</v>
      </c>
      <c r="C1757" s="6" t="s">
        <v>3190</v>
      </c>
      <c r="D1757" s="6" t="s">
        <v>2339</v>
      </c>
    </row>
    <row r="1758">
      <c r="A1758" s="139">
        <v>41558.0</v>
      </c>
      <c r="B1758" s="140">
        <v>6.14</v>
      </c>
      <c r="C1758" s="6" t="s">
        <v>3191</v>
      </c>
      <c r="D1758" s="6" t="s">
        <v>2339</v>
      </c>
    </row>
    <row r="1759">
      <c r="A1759" s="139">
        <v>41557.0</v>
      </c>
      <c r="B1759" s="140">
        <v>6.04</v>
      </c>
      <c r="C1759" s="6" t="s">
        <v>3188</v>
      </c>
      <c r="D1759" s="6" t="s">
        <v>2339</v>
      </c>
    </row>
    <row r="1760">
      <c r="A1760" s="139">
        <v>41556.0</v>
      </c>
      <c r="B1760" s="140">
        <v>5.98</v>
      </c>
      <c r="C1760" s="6" t="s">
        <v>3192</v>
      </c>
      <c r="D1760" s="6" t="s">
        <v>2339</v>
      </c>
    </row>
    <row r="1761">
      <c r="A1761" s="139">
        <v>41555.0</v>
      </c>
      <c r="B1761" s="140">
        <v>4.74</v>
      </c>
      <c r="C1761" s="6" t="s">
        <v>3193</v>
      </c>
      <c r="D1761" s="6" t="s">
        <v>2339</v>
      </c>
    </row>
    <row r="1762">
      <c r="A1762" s="139">
        <v>41554.0</v>
      </c>
      <c r="B1762" s="140">
        <v>4.71</v>
      </c>
      <c r="C1762" s="6" t="s">
        <v>1402</v>
      </c>
      <c r="D1762" s="6" t="s">
        <v>2339</v>
      </c>
    </row>
    <row r="1763">
      <c r="A1763" s="139">
        <v>41551.0</v>
      </c>
      <c r="B1763" s="140">
        <v>5.36</v>
      </c>
      <c r="C1763" s="6" t="s">
        <v>3194</v>
      </c>
      <c r="D1763" s="6" t="s">
        <v>2339</v>
      </c>
    </row>
    <row r="1764">
      <c r="A1764" s="139">
        <v>41550.0</v>
      </c>
      <c r="B1764" s="140">
        <v>5.83</v>
      </c>
      <c r="C1764" s="6" t="s">
        <v>3195</v>
      </c>
      <c r="D1764" s="6" t="s">
        <v>2339</v>
      </c>
    </row>
    <row r="1765">
      <c r="A1765" s="139">
        <v>41549.0</v>
      </c>
      <c r="B1765" s="140">
        <v>5.85</v>
      </c>
      <c r="C1765" s="6" t="s">
        <v>3196</v>
      </c>
      <c r="D1765" s="6" t="s">
        <v>2339</v>
      </c>
    </row>
    <row r="1766">
      <c r="A1766" s="139">
        <v>41548.0</v>
      </c>
      <c r="B1766" s="140">
        <v>6.23</v>
      </c>
      <c r="C1766" s="6" t="s">
        <v>3197</v>
      </c>
      <c r="D1766" s="6" t="s">
        <v>2339</v>
      </c>
    </row>
    <row r="1767">
      <c r="A1767" s="139">
        <v>41547.0</v>
      </c>
      <c r="B1767" s="140">
        <v>6.53</v>
      </c>
      <c r="C1767" s="6" t="s">
        <v>3198</v>
      </c>
      <c r="D1767" s="6" t="s">
        <v>2339</v>
      </c>
    </row>
    <row r="1768">
      <c r="A1768" s="139">
        <v>41544.0</v>
      </c>
      <c r="B1768" s="140">
        <v>6.48</v>
      </c>
      <c r="C1768" s="6" t="s">
        <v>1157</v>
      </c>
      <c r="D1768" s="6" t="s">
        <v>2339</v>
      </c>
    </row>
    <row r="1769">
      <c r="A1769" s="139">
        <v>41543.0</v>
      </c>
      <c r="B1769" s="140">
        <v>6.48</v>
      </c>
      <c r="C1769" s="6" t="s">
        <v>3199</v>
      </c>
      <c r="D1769" s="6" t="s">
        <v>2339</v>
      </c>
    </row>
    <row r="1770">
      <c r="A1770" s="139">
        <v>41542.0</v>
      </c>
      <c r="B1770" s="140">
        <v>6.45</v>
      </c>
      <c r="C1770" s="6" t="s">
        <v>3180</v>
      </c>
      <c r="D1770" s="6" t="s">
        <v>2339</v>
      </c>
    </row>
    <row r="1771">
      <c r="A1771" s="139">
        <v>41541.0</v>
      </c>
      <c r="B1771" s="140">
        <v>6.41</v>
      </c>
      <c r="C1771" s="6" t="s">
        <v>3200</v>
      </c>
      <c r="D1771" s="6" t="s">
        <v>2339</v>
      </c>
    </row>
    <row r="1772">
      <c r="A1772" s="139">
        <v>41540.0</v>
      </c>
      <c r="B1772" s="140">
        <v>6.33</v>
      </c>
      <c r="C1772" s="6" t="s">
        <v>3201</v>
      </c>
      <c r="D1772" s="6" t="s">
        <v>2339</v>
      </c>
    </row>
    <row r="1773">
      <c r="A1773" s="139">
        <v>41537.0</v>
      </c>
      <c r="B1773" s="140">
        <v>6.3</v>
      </c>
      <c r="C1773" s="6" t="s">
        <v>3202</v>
      </c>
      <c r="D1773" s="6" t="s">
        <v>2339</v>
      </c>
    </row>
    <row r="1774">
      <c r="A1774" s="139">
        <v>41536.0</v>
      </c>
      <c r="B1774" s="140">
        <v>6.28</v>
      </c>
      <c r="C1774" s="6" t="s">
        <v>3203</v>
      </c>
      <c r="D1774" s="6" t="s">
        <v>2339</v>
      </c>
    </row>
    <row r="1775">
      <c r="A1775" s="139">
        <v>41535.0</v>
      </c>
      <c r="B1775" s="140">
        <v>6.12</v>
      </c>
      <c r="C1775" s="6" t="s">
        <v>3204</v>
      </c>
      <c r="D1775" s="6" t="s">
        <v>2339</v>
      </c>
    </row>
    <row r="1776">
      <c r="A1776" s="139">
        <v>41534.0</v>
      </c>
      <c r="B1776" s="140">
        <v>6.16</v>
      </c>
      <c r="C1776" s="6" t="s">
        <v>3205</v>
      </c>
      <c r="D1776" s="6" t="s">
        <v>2339</v>
      </c>
    </row>
    <row r="1777">
      <c r="A1777" s="139">
        <v>41533.0</v>
      </c>
      <c r="B1777" s="140">
        <v>6.12</v>
      </c>
      <c r="C1777" s="6" t="s">
        <v>3206</v>
      </c>
      <c r="D1777" s="6" t="s">
        <v>2339</v>
      </c>
    </row>
    <row r="1778">
      <c r="A1778" s="139">
        <v>41530.0</v>
      </c>
      <c r="B1778" s="140">
        <v>6.03</v>
      </c>
      <c r="C1778" s="6" t="s">
        <v>3207</v>
      </c>
      <c r="D1778" s="6" t="s">
        <v>2339</v>
      </c>
    </row>
    <row r="1779">
      <c r="A1779" s="139">
        <v>41529.0</v>
      </c>
      <c r="B1779" s="140">
        <v>6.12</v>
      </c>
      <c r="C1779" s="6" t="s">
        <v>3208</v>
      </c>
      <c r="D1779" s="6" t="s">
        <v>2339</v>
      </c>
    </row>
    <row r="1780">
      <c r="A1780" s="139">
        <v>41528.0</v>
      </c>
      <c r="B1780" s="140">
        <v>6.03</v>
      </c>
      <c r="C1780" s="6" t="s">
        <v>3209</v>
      </c>
      <c r="D1780" s="6" t="s">
        <v>2339</v>
      </c>
    </row>
    <row r="1781">
      <c r="A1781" s="139">
        <v>41527.0</v>
      </c>
      <c r="B1781" s="140">
        <v>6.14</v>
      </c>
      <c r="C1781" s="6" t="s">
        <v>1131</v>
      </c>
      <c r="D1781" s="6" t="s">
        <v>2339</v>
      </c>
    </row>
    <row r="1782">
      <c r="A1782" s="139">
        <v>41526.0</v>
      </c>
      <c r="B1782" s="140">
        <v>6.13</v>
      </c>
      <c r="C1782" s="6" t="s">
        <v>3210</v>
      </c>
      <c r="D1782" s="6" t="s">
        <v>2339</v>
      </c>
    </row>
    <row r="1783">
      <c r="A1783" s="139">
        <v>41523.0</v>
      </c>
      <c r="B1783" s="140">
        <v>6.07</v>
      </c>
      <c r="C1783" s="6" t="s">
        <v>3211</v>
      </c>
      <c r="D1783" s="6" t="s">
        <v>2339</v>
      </c>
    </row>
    <row r="1784">
      <c r="A1784" s="139">
        <v>41522.0</v>
      </c>
      <c r="B1784" s="140">
        <v>5.92</v>
      </c>
      <c r="C1784" s="6" t="s">
        <v>3212</v>
      </c>
      <c r="D1784" s="6" t="s">
        <v>2339</v>
      </c>
    </row>
    <row r="1785">
      <c r="A1785" s="139">
        <v>41521.0</v>
      </c>
      <c r="B1785" s="140">
        <v>5.88</v>
      </c>
      <c r="C1785" s="6" t="s">
        <v>3213</v>
      </c>
      <c r="D1785" s="6" t="s">
        <v>2339</v>
      </c>
    </row>
    <row r="1786">
      <c r="A1786" s="139">
        <v>41520.0</v>
      </c>
      <c r="B1786" s="140">
        <v>5.89</v>
      </c>
      <c r="C1786" s="6" t="s">
        <v>3214</v>
      </c>
      <c r="D1786" s="6" t="s">
        <v>2339</v>
      </c>
    </row>
    <row r="1787">
      <c r="A1787" s="139">
        <v>41519.0</v>
      </c>
      <c r="B1787" s="140">
        <v>5.87</v>
      </c>
      <c r="C1787" s="6" t="s">
        <v>3215</v>
      </c>
      <c r="D1787" s="6" t="s">
        <v>2339</v>
      </c>
    </row>
    <row r="1788">
      <c r="A1788" s="139">
        <v>41516.0</v>
      </c>
      <c r="B1788" s="140">
        <v>6.09</v>
      </c>
      <c r="C1788" s="6" t="s">
        <v>3216</v>
      </c>
      <c r="D1788" s="6" t="s">
        <v>2339</v>
      </c>
    </row>
    <row r="1789">
      <c r="A1789" s="139">
        <v>41515.0</v>
      </c>
      <c r="B1789" s="140">
        <v>6.28</v>
      </c>
      <c r="C1789" s="6" t="s">
        <v>2101</v>
      </c>
      <c r="D1789" s="6" t="s">
        <v>2339</v>
      </c>
    </row>
    <row r="1790">
      <c r="A1790" s="139">
        <v>41514.0</v>
      </c>
      <c r="B1790" s="140">
        <v>6.28</v>
      </c>
      <c r="C1790" s="6" t="s">
        <v>3217</v>
      </c>
      <c r="D1790" s="6" t="s">
        <v>2339</v>
      </c>
    </row>
    <row r="1791">
      <c r="A1791" s="139">
        <v>41513.0</v>
      </c>
      <c r="B1791" s="140">
        <v>6.33</v>
      </c>
      <c r="C1791" s="6" t="s">
        <v>3218</v>
      </c>
      <c r="D1791" s="6" t="s">
        <v>2339</v>
      </c>
    </row>
    <row r="1792">
      <c r="A1792" s="139">
        <v>41512.0</v>
      </c>
      <c r="B1792" s="140">
        <v>6.24</v>
      </c>
      <c r="C1792" s="6" t="s">
        <v>3219</v>
      </c>
      <c r="D1792" s="6" t="s">
        <v>2339</v>
      </c>
    </row>
    <row r="1793">
      <c r="A1793" s="139">
        <v>41509.0</v>
      </c>
      <c r="B1793" s="140">
        <v>5.9</v>
      </c>
      <c r="C1793" s="6" t="s">
        <v>936</v>
      </c>
      <c r="D1793" s="6" t="s">
        <v>2339</v>
      </c>
    </row>
    <row r="1794">
      <c r="A1794" s="139">
        <v>41508.0</v>
      </c>
      <c r="B1794" s="140">
        <v>5.91</v>
      </c>
      <c r="C1794" s="6" t="s">
        <v>3220</v>
      </c>
      <c r="D1794" s="6" t="s">
        <v>2339</v>
      </c>
    </row>
    <row r="1795">
      <c r="A1795" s="139">
        <v>41507.0</v>
      </c>
      <c r="B1795" s="140">
        <v>5.88</v>
      </c>
      <c r="C1795" s="6" t="s">
        <v>2840</v>
      </c>
      <c r="D1795" s="6" t="s">
        <v>2339</v>
      </c>
    </row>
    <row r="1796">
      <c r="A1796" s="139">
        <v>41506.0</v>
      </c>
      <c r="B1796" s="140">
        <v>5.97</v>
      </c>
      <c r="C1796" s="6" t="s">
        <v>3221</v>
      </c>
      <c r="D1796" s="6" t="s">
        <v>2339</v>
      </c>
    </row>
    <row r="1797">
      <c r="A1797" s="139">
        <v>41505.0</v>
      </c>
      <c r="B1797" s="140">
        <v>5.94</v>
      </c>
      <c r="C1797" s="6" t="s">
        <v>3222</v>
      </c>
      <c r="D1797" s="6" t="s">
        <v>2339</v>
      </c>
    </row>
    <row r="1798">
      <c r="A1798" s="139">
        <v>41502.0</v>
      </c>
      <c r="B1798" s="140">
        <v>6.0</v>
      </c>
      <c r="C1798" s="6" t="s">
        <v>1463</v>
      </c>
      <c r="D1798" s="6" t="s">
        <v>2339</v>
      </c>
    </row>
    <row r="1799">
      <c r="A1799" s="139">
        <v>41501.0</v>
      </c>
      <c r="B1799" s="140">
        <v>6.09</v>
      </c>
      <c r="C1799" s="6" t="s">
        <v>3223</v>
      </c>
      <c r="D1799" s="6" t="s">
        <v>2339</v>
      </c>
    </row>
    <row r="1800">
      <c r="A1800" s="139">
        <v>41500.0</v>
      </c>
      <c r="B1800" s="140">
        <v>6.13</v>
      </c>
      <c r="C1800" s="6" t="s">
        <v>3224</v>
      </c>
      <c r="D1800" s="6" t="s">
        <v>2339</v>
      </c>
    </row>
    <row r="1801">
      <c r="A1801" s="139">
        <v>41499.0</v>
      </c>
      <c r="B1801" s="140">
        <v>5.97</v>
      </c>
      <c r="C1801" s="6" t="s">
        <v>3225</v>
      </c>
      <c r="D1801" s="6" t="s">
        <v>2339</v>
      </c>
    </row>
    <row r="1802">
      <c r="A1802" s="139">
        <v>41498.0</v>
      </c>
      <c r="B1802" s="140">
        <v>5.83</v>
      </c>
      <c r="C1802" s="6" t="s">
        <v>1432</v>
      </c>
      <c r="D1802" s="6" t="s">
        <v>2339</v>
      </c>
    </row>
    <row r="1803">
      <c r="A1803" s="139">
        <v>41495.0</v>
      </c>
      <c r="B1803" s="140">
        <v>5.7</v>
      </c>
      <c r="C1803" s="6" t="s">
        <v>2347</v>
      </c>
      <c r="D1803" s="6" t="s">
        <v>2339</v>
      </c>
    </row>
    <row r="1804">
      <c r="A1804" s="139">
        <v>41494.0</v>
      </c>
      <c r="B1804" s="140">
        <v>5.77</v>
      </c>
      <c r="C1804" s="6" t="s">
        <v>3226</v>
      </c>
      <c r="D1804" s="6" t="s">
        <v>2339</v>
      </c>
    </row>
    <row r="1805">
      <c r="A1805" s="139">
        <v>41493.0</v>
      </c>
      <c r="B1805" s="140">
        <v>5.82</v>
      </c>
      <c r="C1805" s="6" t="s">
        <v>3227</v>
      </c>
      <c r="D1805" s="6" t="s">
        <v>2339</v>
      </c>
    </row>
    <row r="1806">
      <c r="A1806" s="139">
        <v>41492.0</v>
      </c>
      <c r="B1806" s="140">
        <v>5.98</v>
      </c>
      <c r="C1806" s="6" t="s">
        <v>3228</v>
      </c>
      <c r="D1806" s="6" t="s">
        <v>2339</v>
      </c>
    </row>
    <row r="1807">
      <c r="A1807" s="139">
        <v>41491.0</v>
      </c>
      <c r="B1807" s="140">
        <v>6.01</v>
      </c>
      <c r="C1807" s="6" t="s">
        <v>3229</v>
      </c>
      <c r="D1807" s="6" t="s">
        <v>2339</v>
      </c>
    </row>
    <row r="1808">
      <c r="A1808" s="139">
        <v>41488.0</v>
      </c>
      <c r="B1808" s="140">
        <v>6.01</v>
      </c>
      <c r="C1808" s="6" t="s">
        <v>3230</v>
      </c>
      <c r="D1808" s="6" t="s">
        <v>2339</v>
      </c>
    </row>
    <row r="1809">
      <c r="A1809" s="139">
        <v>41487.0</v>
      </c>
      <c r="B1809" s="140">
        <v>6.13</v>
      </c>
      <c r="C1809" s="6" t="s">
        <v>1833</v>
      </c>
      <c r="D1809" s="6" t="s">
        <v>2339</v>
      </c>
    </row>
    <row r="1810">
      <c r="A1810" s="139">
        <v>41486.0</v>
      </c>
      <c r="B1810" s="140">
        <v>6.14</v>
      </c>
      <c r="C1810" s="6" t="s">
        <v>3231</v>
      </c>
      <c r="D1810" s="6" t="s">
        <v>2339</v>
      </c>
    </row>
    <row r="1811">
      <c r="A1811" s="139">
        <v>41485.0</v>
      </c>
      <c r="B1811" s="140">
        <v>6.25</v>
      </c>
      <c r="C1811" s="6" t="s">
        <v>3232</v>
      </c>
      <c r="D1811" s="6" t="s">
        <v>2339</v>
      </c>
    </row>
    <row r="1812">
      <c r="A1812" s="139">
        <v>41484.0</v>
      </c>
      <c r="B1812" s="140">
        <v>6.37</v>
      </c>
      <c r="C1812" s="6" t="s">
        <v>3233</v>
      </c>
      <c r="D1812" s="6" t="s">
        <v>2339</v>
      </c>
    </row>
    <row r="1813">
      <c r="A1813" s="139">
        <v>41481.0</v>
      </c>
      <c r="B1813" s="140">
        <v>6.36</v>
      </c>
      <c r="C1813" s="6" t="s">
        <v>3234</v>
      </c>
      <c r="D1813" s="6" t="s">
        <v>2339</v>
      </c>
    </row>
    <row r="1814">
      <c r="A1814" s="139">
        <v>41480.0</v>
      </c>
      <c r="B1814" s="140">
        <v>6.24</v>
      </c>
      <c r="C1814" s="6" t="s">
        <v>3235</v>
      </c>
      <c r="D1814" s="6" t="s">
        <v>2339</v>
      </c>
    </row>
    <row r="1815">
      <c r="A1815" s="139">
        <v>41479.0</v>
      </c>
      <c r="B1815" s="140">
        <v>6.01</v>
      </c>
      <c r="C1815" s="6" t="s">
        <v>956</v>
      </c>
      <c r="D1815" s="6" t="s">
        <v>2339</v>
      </c>
    </row>
    <row r="1816">
      <c r="A1816" s="139">
        <v>41478.0</v>
      </c>
      <c r="B1816" s="140">
        <v>6.02</v>
      </c>
      <c r="C1816" s="6" t="s">
        <v>3236</v>
      </c>
      <c r="D1816" s="6" t="s">
        <v>2339</v>
      </c>
    </row>
    <row r="1817">
      <c r="A1817" s="139">
        <v>41477.0</v>
      </c>
      <c r="B1817" s="140">
        <v>6.01</v>
      </c>
      <c r="C1817" s="6" t="s">
        <v>1851</v>
      </c>
      <c r="D1817" s="6" t="s">
        <v>2339</v>
      </c>
    </row>
    <row r="1818">
      <c r="A1818" s="139">
        <v>41474.0</v>
      </c>
      <c r="B1818" s="140">
        <v>5.95</v>
      </c>
      <c r="C1818" s="6" t="s">
        <v>3237</v>
      </c>
      <c r="D1818" s="6" t="s">
        <v>2339</v>
      </c>
    </row>
    <row r="1819">
      <c r="A1819" s="139">
        <v>41473.0</v>
      </c>
      <c r="B1819" s="140">
        <v>6.0</v>
      </c>
      <c r="C1819" s="6" t="s">
        <v>2803</v>
      </c>
      <c r="D1819" s="6" t="s">
        <v>2339</v>
      </c>
    </row>
    <row r="1820">
      <c r="A1820" s="139">
        <v>41472.0</v>
      </c>
      <c r="B1820" s="140">
        <v>6.03</v>
      </c>
      <c r="C1820" s="6" t="s">
        <v>3238</v>
      </c>
      <c r="D1820" s="6" t="s">
        <v>2339</v>
      </c>
    </row>
    <row r="1821">
      <c r="A1821" s="139">
        <v>41471.0</v>
      </c>
      <c r="B1821" s="140">
        <v>6.15</v>
      </c>
      <c r="C1821" s="6" t="s">
        <v>1512</v>
      </c>
      <c r="D1821" s="6" t="s">
        <v>2339</v>
      </c>
    </row>
    <row r="1822">
      <c r="A1822" s="139">
        <v>41470.0</v>
      </c>
      <c r="B1822" s="140">
        <v>6.14</v>
      </c>
      <c r="C1822" s="6" t="s">
        <v>3239</v>
      </c>
      <c r="D1822" s="6" t="s">
        <v>2339</v>
      </c>
    </row>
    <row r="1823">
      <c r="A1823" s="139">
        <v>41467.0</v>
      </c>
      <c r="B1823" s="140">
        <v>5.94</v>
      </c>
      <c r="C1823" s="6" t="s">
        <v>3240</v>
      </c>
      <c r="D1823" s="6" t="s">
        <v>2339</v>
      </c>
    </row>
    <row r="1824">
      <c r="A1824" s="139">
        <v>41466.0</v>
      </c>
      <c r="B1824" s="140">
        <v>5.96</v>
      </c>
      <c r="C1824" s="6" t="s">
        <v>3241</v>
      </c>
      <c r="D1824" s="6" t="s">
        <v>2339</v>
      </c>
    </row>
    <row r="1825">
      <c r="A1825" s="139">
        <v>41465.0</v>
      </c>
      <c r="B1825" s="140">
        <v>5.89</v>
      </c>
      <c r="C1825" s="6" t="s">
        <v>3242</v>
      </c>
      <c r="D1825" s="6" t="s">
        <v>2339</v>
      </c>
    </row>
    <row r="1826">
      <c r="A1826" s="139">
        <v>41464.0</v>
      </c>
      <c r="B1826" s="140">
        <v>5.6</v>
      </c>
      <c r="C1826" s="6" t="s">
        <v>3243</v>
      </c>
      <c r="D1826" s="6" t="s">
        <v>2339</v>
      </c>
    </row>
    <row r="1827">
      <c r="A1827" s="139">
        <v>41463.0</v>
      </c>
      <c r="B1827" s="140">
        <v>5.51</v>
      </c>
      <c r="C1827" s="6" t="s">
        <v>3182</v>
      </c>
      <c r="D1827" s="6" t="s">
        <v>2339</v>
      </c>
    </row>
    <row r="1828">
      <c r="A1828" s="139">
        <v>41460.0</v>
      </c>
      <c r="B1828" s="140">
        <v>5.49</v>
      </c>
      <c r="C1828" s="6" t="s">
        <v>3244</v>
      </c>
      <c r="D1828" s="6" t="s">
        <v>2339</v>
      </c>
    </row>
    <row r="1829">
      <c r="A1829" s="139">
        <v>41459.0</v>
      </c>
      <c r="B1829" s="140">
        <v>5.6</v>
      </c>
      <c r="C1829" s="6" t="s">
        <v>3245</v>
      </c>
      <c r="D1829" s="6" t="s">
        <v>2339</v>
      </c>
    </row>
    <row r="1830">
      <c r="A1830" s="139">
        <v>41458.0</v>
      </c>
      <c r="B1830" s="140">
        <v>5.88</v>
      </c>
      <c r="C1830" s="6" t="s">
        <v>3246</v>
      </c>
      <c r="D1830" s="6" t="s">
        <v>2339</v>
      </c>
    </row>
    <row r="1831">
      <c r="A1831" s="139">
        <v>41457.0</v>
      </c>
      <c r="B1831" s="140">
        <v>6.16</v>
      </c>
      <c r="C1831" s="6" t="s">
        <v>3247</v>
      </c>
      <c r="D1831" s="6" t="s">
        <v>2339</v>
      </c>
    </row>
    <row r="1832">
      <c r="A1832" s="139">
        <v>41456.0</v>
      </c>
      <c r="B1832" s="140">
        <v>6.35</v>
      </c>
      <c r="C1832" s="6" t="s">
        <v>3248</v>
      </c>
      <c r="D1832" s="6" t="s">
        <v>2339</v>
      </c>
    </row>
    <row r="1833">
      <c r="A1833" s="139">
        <v>41453.0</v>
      </c>
      <c r="B1833" s="140">
        <v>6.49</v>
      </c>
      <c r="C1833" s="6" t="s">
        <v>3249</v>
      </c>
      <c r="D1833" s="6" t="s">
        <v>2339</v>
      </c>
    </row>
    <row r="1834">
      <c r="A1834" s="139">
        <v>41452.0</v>
      </c>
      <c r="B1834" s="140">
        <v>6.48</v>
      </c>
      <c r="C1834" s="6" t="s">
        <v>3250</v>
      </c>
      <c r="D1834" s="6" t="s">
        <v>2339</v>
      </c>
    </row>
    <row r="1835">
      <c r="A1835" s="139">
        <v>41451.0</v>
      </c>
      <c r="B1835" s="140">
        <v>6.44</v>
      </c>
      <c r="C1835" s="6" t="s">
        <v>3251</v>
      </c>
      <c r="D1835" s="6" t="s">
        <v>2339</v>
      </c>
    </row>
    <row r="1836">
      <c r="A1836" s="139">
        <v>41450.0</v>
      </c>
      <c r="B1836" s="140">
        <v>6.5</v>
      </c>
      <c r="C1836" s="6" t="s">
        <v>3252</v>
      </c>
      <c r="D1836" s="6" t="s">
        <v>2339</v>
      </c>
    </row>
    <row r="1837">
      <c r="A1837" s="139">
        <v>41449.0</v>
      </c>
      <c r="B1837" s="140">
        <v>6.39</v>
      </c>
      <c r="C1837" s="6" t="s">
        <v>3253</v>
      </c>
      <c r="D1837" s="6" t="s">
        <v>2339</v>
      </c>
    </row>
    <row r="1838">
      <c r="A1838" s="139">
        <v>41446.0</v>
      </c>
      <c r="B1838" s="140">
        <v>6.35</v>
      </c>
      <c r="C1838" s="6" t="s">
        <v>3254</v>
      </c>
      <c r="D1838" s="6" t="s">
        <v>2339</v>
      </c>
    </row>
    <row r="1839">
      <c r="A1839" s="139">
        <v>41445.0</v>
      </c>
      <c r="B1839" s="140">
        <v>6.31</v>
      </c>
      <c r="C1839" s="6" t="s">
        <v>2116</v>
      </c>
      <c r="D1839" s="6" t="s">
        <v>2339</v>
      </c>
    </row>
    <row r="1840">
      <c r="A1840" s="139">
        <v>41444.0</v>
      </c>
      <c r="B1840" s="140">
        <v>6.12</v>
      </c>
      <c r="C1840" s="6" t="s">
        <v>3255</v>
      </c>
      <c r="D1840" s="6" t="s">
        <v>2339</v>
      </c>
    </row>
    <row r="1841">
      <c r="A1841" s="139">
        <v>41443.0</v>
      </c>
      <c r="B1841" s="140">
        <v>6.18</v>
      </c>
      <c r="C1841" s="6" t="s">
        <v>3256</v>
      </c>
      <c r="D1841" s="6" t="s">
        <v>2339</v>
      </c>
    </row>
    <row r="1842">
      <c r="A1842" s="139">
        <v>41442.0</v>
      </c>
      <c r="B1842" s="140">
        <v>6.2</v>
      </c>
      <c r="C1842" s="6" t="s">
        <v>3257</v>
      </c>
      <c r="D1842" s="6" t="s">
        <v>2339</v>
      </c>
    </row>
    <row r="1843">
      <c r="A1843" s="139">
        <v>41439.0</v>
      </c>
      <c r="B1843" s="140">
        <v>6.09</v>
      </c>
      <c r="C1843" s="6" t="s">
        <v>3258</v>
      </c>
      <c r="D1843" s="6" t="s">
        <v>2339</v>
      </c>
    </row>
    <row r="1844">
      <c r="A1844" s="139">
        <v>41438.0</v>
      </c>
      <c r="B1844" s="140">
        <v>6.15</v>
      </c>
      <c r="C1844" s="6" t="s">
        <v>2525</v>
      </c>
      <c r="D1844" s="6" t="s">
        <v>2339</v>
      </c>
    </row>
    <row r="1845">
      <c r="A1845" s="139">
        <v>41436.0</v>
      </c>
      <c r="B1845" s="140">
        <v>6.02</v>
      </c>
      <c r="C1845" s="6" t="s">
        <v>3259</v>
      </c>
      <c r="D1845" s="6" t="s">
        <v>2339</v>
      </c>
    </row>
    <row r="1846">
      <c r="A1846" s="139">
        <v>41435.0</v>
      </c>
      <c r="B1846" s="140">
        <v>6.03</v>
      </c>
      <c r="C1846" s="6" t="s">
        <v>1557</v>
      </c>
      <c r="D1846" s="6" t="s">
        <v>2339</v>
      </c>
    </row>
    <row r="1847">
      <c r="A1847" s="139">
        <v>41432.0</v>
      </c>
      <c r="B1847" s="140">
        <v>5.84</v>
      </c>
      <c r="C1847" s="6" t="s">
        <v>3260</v>
      </c>
      <c r="D1847" s="6" t="s">
        <v>2339</v>
      </c>
    </row>
    <row r="1848">
      <c r="A1848" s="139">
        <v>41431.0</v>
      </c>
      <c r="B1848" s="140">
        <v>6.06</v>
      </c>
      <c r="C1848" s="6" t="s">
        <v>3261</v>
      </c>
      <c r="D1848" s="6" t="s">
        <v>2339</v>
      </c>
    </row>
    <row r="1849">
      <c r="A1849" s="139">
        <v>41430.0</v>
      </c>
      <c r="B1849" s="140">
        <v>6.24</v>
      </c>
      <c r="C1849" s="6" t="s">
        <v>3262</v>
      </c>
      <c r="D1849" s="6" t="s">
        <v>2339</v>
      </c>
    </row>
    <row r="1850">
      <c r="A1850" s="139">
        <v>41429.0</v>
      </c>
      <c r="B1850" s="140">
        <v>6.4</v>
      </c>
      <c r="C1850" s="6" t="s">
        <v>3263</v>
      </c>
      <c r="D1850" s="6" t="s">
        <v>2339</v>
      </c>
    </row>
    <row r="1851">
      <c r="A1851" s="139">
        <v>41428.0</v>
      </c>
      <c r="B1851" s="140">
        <v>6.35</v>
      </c>
      <c r="C1851" s="6" t="s">
        <v>3264</v>
      </c>
      <c r="D1851" s="6" t="s">
        <v>2339</v>
      </c>
    </row>
    <row r="1852">
      <c r="A1852" s="139">
        <v>41425.0</v>
      </c>
      <c r="B1852" s="140">
        <v>6.29</v>
      </c>
      <c r="C1852" s="6" t="s">
        <v>3265</v>
      </c>
      <c r="D1852" s="6" t="s">
        <v>2339</v>
      </c>
    </row>
    <row r="1853">
      <c r="A1853" s="139">
        <v>41424.0</v>
      </c>
      <c r="B1853" s="140">
        <v>6.3</v>
      </c>
      <c r="C1853" s="6" t="s">
        <v>3266</v>
      </c>
      <c r="D1853" s="6" t="s">
        <v>2339</v>
      </c>
    </row>
    <row r="1854">
      <c r="A1854" s="139">
        <v>41423.0</v>
      </c>
      <c r="B1854" s="140">
        <v>6.26</v>
      </c>
      <c r="C1854" s="6" t="s">
        <v>3267</v>
      </c>
      <c r="D1854" s="6" t="s">
        <v>2339</v>
      </c>
    </row>
    <row r="1855">
      <c r="A1855" s="139">
        <v>41422.0</v>
      </c>
      <c r="B1855" s="140">
        <v>6.29</v>
      </c>
      <c r="C1855" s="6" t="s">
        <v>3268</v>
      </c>
      <c r="D1855" s="6" t="s">
        <v>2339</v>
      </c>
    </row>
    <row r="1856">
      <c r="A1856" s="139">
        <v>41421.0</v>
      </c>
      <c r="B1856" s="140">
        <v>6.25</v>
      </c>
      <c r="C1856" s="6" t="s">
        <v>3269</v>
      </c>
      <c r="D1856" s="6" t="s">
        <v>2339</v>
      </c>
    </row>
    <row r="1857">
      <c r="A1857" s="139">
        <v>41418.0</v>
      </c>
      <c r="B1857" s="140">
        <v>6.24</v>
      </c>
      <c r="C1857" s="6" t="s">
        <v>3270</v>
      </c>
      <c r="D1857" s="6" t="s">
        <v>2339</v>
      </c>
    </row>
    <row r="1858">
      <c r="A1858" s="139">
        <v>41417.0</v>
      </c>
      <c r="B1858" s="140">
        <v>6.3</v>
      </c>
      <c r="C1858" s="6" t="s">
        <v>3271</v>
      </c>
      <c r="D1858" s="6" t="s">
        <v>2339</v>
      </c>
    </row>
    <row r="1859">
      <c r="A1859" s="139">
        <v>41416.0</v>
      </c>
      <c r="B1859" s="140">
        <v>6.32</v>
      </c>
      <c r="C1859" s="6" t="s">
        <v>1487</v>
      </c>
      <c r="D1859" s="6" t="s">
        <v>2339</v>
      </c>
    </row>
    <row r="1860">
      <c r="A1860" s="139">
        <v>41415.0</v>
      </c>
      <c r="B1860" s="140">
        <v>6.34</v>
      </c>
      <c r="C1860" s="6" t="s">
        <v>3272</v>
      </c>
      <c r="D1860" s="6" t="s">
        <v>2339</v>
      </c>
    </row>
    <row r="1861">
      <c r="A1861" s="139">
        <v>41414.0</v>
      </c>
      <c r="B1861" s="140">
        <v>6.33</v>
      </c>
      <c r="C1861" s="6" t="s">
        <v>3273</v>
      </c>
      <c r="D1861" s="6" t="s">
        <v>2339</v>
      </c>
    </row>
    <row r="1862">
      <c r="A1862" s="139">
        <v>41411.0</v>
      </c>
      <c r="B1862" s="140">
        <v>6.28</v>
      </c>
      <c r="C1862" s="6" t="s">
        <v>3274</v>
      </c>
      <c r="D1862" s="6" t="s">
        <v>2339</v>
      </c>
    </row>
    <row r="1863">
      <c r="A1863" s="139">
        <v>41410.0</v>
      </c>
      <c r="B1863" s="140">
        <v>6.37</v>
      </c>
      <c r="C1863" s="6" t="s">
        <v>3220</v>
      </c>
      <c r="D1863" s="6" t="s">
        <v>2339</v>
      </c>
    </row>
    <row r="1864">
      <c r="A1864" s="139">
        <v>41409.0</v>
      </c>
      <c r="B1864" s="140">
        <v>6.25</v>
      </c>
      <c r="C1864" s="6" t="s">
        <v>3275</v>
      </c>
      <c r="D1864" s="6" t="s">
        <v>2339</v>
      </c>
    </row>
    <row r="1865">
      <c r="A1865" s="139">
        <v>41408.0</v>
      </c>
      <c r="B1865" s="140">
        <v>6.25</v>
      </c>
      <c r="C1865" s="6" t="s">
        <v>3276</v>
      </c>
      <c r="D1865" s="6" t="s">
        <v>2339</v>
      </c>
    </row>
    <row r="1866">
      <c r="A1866" s="139">
        <v>41407.0</v>
      </c>
      <c r="B1866" s="140">
        <v>6.36</v>
      </c>
      <c r="C1866" s="6" t="s">
        <v>3277</v>
      </c>
      <c r="D1866" s="6" t="s">
        <v>2339</v>
      </c>
    </row>
    <row r="1867">
      <c r="A1867" s="139">
        <v>41402.0</v>
      </c>
      <c r="B1867" s="140">
        <v>6.1</v>
      </c>
      <c r="C1867" s="6" t="s">
        <v>942</v>
      </c>
      <c r="D1867" s="6" t="s">
        <v>2339</v>
      </c>
    </row>
    <row r="1868">
      <c r="A1868" s="139">
        <v>41401.0</v>
      </c>
      <c r="B1868" s="140">
        <v>6.25</v>
      </c>
      <c r="C1868" s="6" t="s">
        <v>3278</v>
      </c>
      <c r="D1868" s="6" t="s">
        <v>2339</v>
      </c>
    </row>
    <row r="1869">
      <c r="A1869" s="139">
        <v>41400.0</v>
      </c>
      <c r="B1869" s="140">
        <v>6.53</v>
      </c>
      <c r="C1869" s="6" t="s">
        <v>3279</v>
      </c>
      <c r="D1869" s="6" t="s">
        <v>2339</v>
      </c>
    </row>
    <row r="1870">
      <c r="A1870" s="139">
        <v>41394.0</v>
      </c>
      <c r="B1870" s="140">
        <v>6.52</v>
      </c>
      <c r="C1870" s="6" t="s">
        <v>3280</v>
      </c>
      <c r="D1870" s="6" t="s">
        <v>2339</v>
      </c>
    </row>
    <row r="1871">
      <c r="A1871" s="139">
        <v>41393.0</v>
      </c>
      <c r="B1871" s="140">
        <v>6.52</v>
      </c>
      <c r="C1871" s="6" t="s">
        <v>3281</v>
      </c>
      <c r="D1871" s="6" t="s">
        <v>2339</v>
      </c>
    </row>
    <row r="1872">
      <c r="A1872" s="139">
        <v>41390.0</v>
      </c>
      <c r="B1872" s="140">
        <v>6.41</v>
      </c>
      <c r="C1872" s="6" t="s">
        <v>3282</v>
      </c>
      <c r="D1872" s="6" t="s">
        <v>2339</v>
      </c>
    </row>
    <row r="1873">
      <c r="A1873" s="139">
        <v>41389.0</v>
      </c>
      <c r="B1873" s="140">
        <v>6.5</v>
      </c>
      <c r="C1873" s="6" t="s">
        <v>3283</v>
      </c>
      <c r="D1873" s="6" t="s">
        <v>2339</v>
      </c>
    </row>
    <row r="1874">
      <c r="A1874" s="139">
        <v>41388.0</v>
      </c>
      <c r="B1874" s="140">
        <v>6.38</v>
      </c>
      <c r="C1874" s="6" t="s">
        <v>3284</v>
      </c>
      <c r="D1874" s="6" t="s">
        <v>2339</v>
      </c>
    </row>
    <row r="1875">
      <c r="A1875" s="139">
        <v>41387.0</v>
      </c>
      <c r="B1875" s="140">
        <v>6.35</v>
      </c>
      <c r="C1875" s="6" t="s">
        <v>3285</v>
      </c>
      <c r="D1875" s="6" t="s">
        <v>2339</v>
      </c>
    </row>
    <row r="1876">
      <c r="A1876" s="139">
        <v>41386.0</v>
      </c>
      <c r="B1876" s="140">
        <v>6.28</v>
      </c>
      <c r="C1876" s="6" t="s">
        <v>3286</v>
      </c>
      <c r="D1876" s="6" t="s">
        <v>2339</v>
      </c>
    </row>
    <row r="1877">
      <c r="A1877" s="139">
        <v>41383.0</v>
      </c>
      <c r="B1877" s="140">
        <v>6.24</v>
      </c>
      <c r="C1877" s="6" t="s">
        <v>3287</v>
      </c>
      <c r="D1877" s="6" t="s">
        <v>2339</v>
      </c>
    </row>
    <row r="1878">
      <c r="A1878" s="139">
        <v>41382.0</v>
      </c>
      <c r="B1878" s="140">
        <v>6.14</v>
      </c>
      <c r="C1878" s="6" t="s">
        <v>2762</v>
      </c>
      <c r="D1878" s="6" t="s">
        <v>2339</v>
      </c>
    </row>
    <row r="1879">
      <c r="A1879" s="139">
        <v>41381.0</v>
      </c>
      <c r="B1879" s="140">
        <v>6.1</v>
      </c>
      <c r="C1879" s="6" t="s">
        <v>3288</v>
      </c>
      <c r="D1879" s="6" t="s">
        <v>2339</v>
      </c>
    </row>
    <row r="1880">
      <c r="A1880" s="139">
        <v>41380.0</v>
      </c>
      <c r="B1880" s="140">
        <v>6.14</v>
      </c>
      <c r="C1880" s="6" t="s">
        <v>2727</v>
      </c>
      <c r="D1880" s="6" t="s">
        <v>2339</v>
      </c>
    </row>
    <row r="1881">
      <c r="A1881" s="139">
        <v>41379.0</v>
      </c>
      <c r="B1881" s="140">
        <v>6.01</v>
      </c>
      <c r="C1881" s="6" t="s">
        <v>3289</v>
      </c>
      <c r="D1881" s="6" t="s">
        <v>2339</v>
      </c>
    </row>
    <row r="1882">
      <c r="A1882" s="139">
        <v>41376.0</v>
      </c>
      <c r="B1882" s="140">
        <v>5.8</v>
      </c>
      <c r="C1882" s="6" t="s">
        <v>3290</v>
      </c>
      <c r="D1882" s="6" t="s">
        <v>2339</v>
      </c>
    </row>
    <row r="1883">
      <c r="A1883" s="139">
        <v>41375.0</v>
      </c>
      <c r="B1883" s="140">
        <v>5.84</v>
      </c>
      <c r="C1883" s="6" t="s">
        <v>3291</v>
      </c>
      <c r="D1883" s="6" t="s">
        <v>2339</v>
      </c>
    </row>
    <row r="1884">
      <c r="A1884" s="139">
        <v>41374.0</v>
      </c>
      <c r="B1884" s="140">
        <v>5.94</v>
      </c>
      <c r="C1884" s="6" t="s">
        <v>3292</v>
      </c>
      <c r="D1884" s="6" t="s">
        <v>2339</v>
      </c>
    </row>
    <row r="1885">
      <c r="A1885" s="139">
        <v>41373.0</v>
      </c>
      <c r="B1885" s="140">
        <v>6.22</v>
      </c>
      <c r="C1885" s="6" t="s">
        <v>908</v>
      </c>
      <c r="D1885" s="6" t="s">
        <v>2339</v>
      </c>
    </row>
    <row r="1886">
      <c r="A1886" s="139">
        <v>41372.0</v>
      </c>
      <c r="B1886" s="140">
        <v>5.87</v>
      </c>
      <c r="C1886" s="6" t="s">
        <v>2760</v>
      </c>
      <c r="D1886" s="6" t="s">
        <v>2339</v>
      </c>
    </row>
    <row r="1887">
      <c r="A1887" s="139">
        <v>41369.0</v>
      </c>
      <c r="B1887" s="140">
        <v>5.6</v>
      </c>
      <c r="C1887" s="6" t="s">
        <v>3293</v>
      </c>
      <c r="D1887" s="6" t="s">
        <v>2339</v>
      </c>
    </row>
    <row r="1888">
      <c r="A1888" s="139">
        <v>41368.0</v>
      </c>
      <c r="B1888" s="140">
        <v>5.71</v>
      </c>
      <c r="C1888" s="6" t="s">
        <v>3294</v>
      </c>
      <c r="D1888" s="6" t="s">
        <v>2339</v>
      </c>
    </row>
    <row r="1889">
      <c r="A1889" s="139">
        <v>41367.0</v>
      </c>
      <c r="B1889" s="140">
        <v>5.93</v>
      </c>
      <c r="C1889" s="6" t="s">
        <v>3295</v>
      </c>
      <c r="D1889" s="6" t="s">
        <v>2339</v>
      </c>
    </row>
    <row r="1890">
      <c r="A1890" s="139">
        <v>41366.0</v>
      </c>
      <c r="B1890" s="140">
        <v>5.93</v>
      </c>
      <c r="C1890" s="6" t="s">
        <v>3296</v>
      </c>
      <c r="D1890" s="6" t="s">
        <v>2339</v>
      </c>
    </row>
    <row r="1891">
      <c r="A1891" s="139">
        <v>41365.0</v>
      </c>
      <c r="B1891" s="140">
        <v>5.93</v>
      </c>
      <c r="C1891" s="6" t="s">
        <v>3297</v>
      </c>
      <c r="D1891" s="6" t="s">
        <v>2339</v>
      </c>
    </row>
    <row r="1892">
      <c r="A1892" s="139">
        <v>41362.0</v>
      </c>
      <c r="B1892" s="140">
        <v>6.28</v>
      </c>
      <c r="C1892" s="6" t="s">
        <v>3298</v>
      </c>
      <c r="D1892" s="6" t="s">
        <v>2339</v>
      </c>
    </row>
    <row r="1893">
      <c r="A1893" s="139">
        <v>41361.0</v>
      </c>
      <c r="B1893" s="140">
        <v>6.13</v>
      </c>
      <c r="C1893" s="6" t="s">
        <v>2564</v>
      </c>
      <c r="D1893" s="6" t="s">
        <v>2339</v>
      </c>
    </row>
    <row r="1894">
      <c r="A1894" s="139">
        <v>41360.0</v>
      </c>
      <c r="B1894" s="140">
        <v>5.92</v>
      </c>
      <c r="C1894" s="6" t="s">
        <v>3299</v>
      </c>
      <c r="D1894" s="6" t="s">
        <v>2339</v>
      </c>
    </row>
    <row r="1895">
      <c r="A1895" s="139">
        <v>41359.0</v>
      </c>
      <c r="B1895" s="140">
        <v>6.16</v>
      </c>
      <c r="C1895" s="6" t="s">
        <v>3300</v>
      </c>
      <c r="D1895" s="6" t="s">
        <v>2339</v>
      </c>
    </row>
    <row r="1896">
      <c r="A1896" s="139">
        <v>41358.0</v>
      </c>
      <c r="B1896" s="140">
        <v>6.22</v>
      </c>
      <c r="C1896" s="6" t="s">
        <v>3301</v>
      </c>
      <c r="D1896" s="6" t="s">
        <v>2339</v>
      </c>
    </row>
    <row r="1897">
      <c r="A1897" s="139">
        <v>41355.0</v>
      </c>
      <c r="B1897" s="140">
        <v>5.93</v>
      </c>
      <c r="C1897" s="6" t="s">
        <v>3302</v>
      </c>
      <c r="D1897" s="6" t="s">
        <v>2339</v>
      </c>
    </row>
    <row r="1898">
      <c r="A1898" s="139">
        <v>41354.0</v>
      </c>
      <c r="B1898" s="140">
        <v>5.74</v>
      </c>
      <c r="C1898" s="6" t="s">
        <v>3303</v>
      </c>
      <c r="D1898" s="6" t="s">
        <v>2339</v>
      </c>
    </row>
    <row r="1899">
      <c r="A1899" s="139">
        <v>41353.0</v>
      </c>
      <c r="B1899" s="140">
        <v>5.77</v>
      </c>
      <c r="C1899" s="6" t="s">
        <v>3304</v>
      </c>
      <c r="D1899" s="6" t="s">
        <v>2339</v>
      </c>
    </row>
    <row r="1900">
      <c r="A1900" s="139">
        <v>41352.0</v>
      </c>
      <c r="B1900" s="140">
        <v>5.47</v>
      </c>
      <c r="C1900" s="6" t="s">
        <v>3305</v>
      </c>
      <c r="D1900" s="6" t="s">
        <v>2339</v>
      </c>
    </row>
    <row r="1901">
      <c r="A1901" s="139">
        <v>41351.0</v>
      </c>
      <c r="B1901" s="140">
        <v>5.94</v>
      </c>
      <c r="C1901" s="6" t="s">
        <v>3306</v>
      </c>
      <c r="D1901" s="6" t="s">
        <v>2339</v>
      </c>
    </row>
    <row r="1902">
      <c r="A1902" s="139">
        <v>41348.0</v>
      </c>
      <c r="B1902" s="140">
        <v>5.75</v>
      </c>
      <c r="C1902" s="6" t="s">
        <v>3307</v>
      </c>
      <c r="D1902" s="6" t="s">
        <v>2339</v>
      </c>
    </row>
    <row r="1903">
      <c r="A1903" s="139">
        <v>41347.0</v>
      </c>
      <c r="B1903" s="140">
        <v>5.88</v>
      </c>
      <c r="C1903" s="6" t="s">
        <v>2639</v>
      </c>
      <c r="D1903" s="6" t="s">
        <v>2339</v>
      </c>
    </row>
    <row r="1904">
      <c r="A1904" s="139">
        <v>41346.0</v>
      </c>
      <c r="B1904" s="140">
        <v>5.36</v>
      </c>
      <c r="C1904" s="6" t="s">
        <v>3308</v>
      </c>
      <c r="D1904" s="6" t="s">
        <v>2339</v>
      </c>
    </row>
    <row r="1905">
      <c r="A1905" s="139">
        <v>41345.0</v>
      </c>
      <c r="B1905" s="140">
        <v>5.65</v>
      </c>
      <c r="C1905" s="6" t="s">
        <v>3230</v>
      </c>
      <c r="D1905" s="6" t="s">
        <v>2339</v>
      </c>
    </row>
    <row r="1906">
      <c r="A1906" s="139">
        <v>41344.0</v>
      </c>
      <c r="B1906" s="140">
        <v>6.09</v>
      </c>
      <c r="C1906" s="6" t="s">
        <v>3309</v>
      </c>
      <c r="D1906" s="6" t="s">
        <v>2339</v>
      </c>
    </row>
    <row r="1907">
      <c r="A1907" s="139">
        <v>41340.0</v>
      </c>
      <c r="B1907" s="140">
        <v>6.45</v>
      </c>
      <c r="C1907" s="6" t="s">
        <v>3310</v>
      </c>
      <c r="D1907" s="6" t="s">
        <v>2339</v>
      </c>
    </row>
    <row r="1908">
      <c r="A1908" s="139">
        <v>41339.0</v>
      </c>
      <c r="B1908" s="140">
        <v>6.37</v>
      </c>
      <c r="C1908" s="6" t="s">
        <v>3311</v>
      </c>
      <c r="D1908" s="6" t="s">
        <v>2339</v>
      </c>
    </row>
    <row r="1909">
      <c r="A1909" s="139">
        <v>41338.0</v>
      </c>
      <c r="B1909" s="140">
        <v>6.16</v>
      </c>
      <c r="C1909" s="6" t="s">
        <v>1665</v>
      </c>
      <c r="D1909" s="6" t="s">
        <v>2339</v>
      </c>
    </row>
    <row r="1910">
      <c r="A1910" s="139">
        <v>41337.0</v>
      </c>
      <c r="B1910" s="140">
        <v>6.0</v>
      </c>
      <c r="C1910" s="6" t="s">
        <v>3312</v>
      </c>
      <c r="D1910" s="6" t="s">
        <v>2339</v>
      </c>
    </row>
    <row r="1911">
      <c r="A1911" s="139">
        <v>41334.0</v>
      </c>
      <c r="B1911" s="140">
        <v>5.96</v>
      </c>
      <c r="C1911" s="6" t="s">
        <v>3313</v>
      </c>
      <c r="D1911" s="6" t="s">
        <v>2339</v>
      </c>
    </row>
    <row r="1912">
      <c r="A1912" s="139">
        <v>41333.0</v>
      </c>
      <c r="B1912" s="140">
        <v>6.16</v>
      </c>
      <c r="C1912" s="6" t="s">
        <v>3314</v>
      </c>
      <c r="D1912" s="6" t="s">
        <v>2339</v>
      </c>
    </row>
    <row r="1913">
      <c r="A1913" s="139">
        <v>41332.0</v>
      </c>
      <c r="B1913" s="140">
        <v>5.88</v>
      </c>
      <c r="C1913" s="6" t="s">
        <v>3315</v>
      </c>
      <c r="D1913" s="6" t="s">
        <v>2339</v>
      </c>
    </row>
    <row r="1914">
      <c r="A1914" s="139">
        <v>41331.0</v>
      </c>
      <c r="B1914" s="140">
        <v>6.08</v>
      </c>
      <c r="C1914" s="6" t="s">
        <v>3316</v>
      </c>
      <c r="D1914" s="6" t="s">
        <v>2339</v>
      </c>
    </row>
    <row r="1915">
      <c r="A1915" s="139">
        <v>41330.0</v>
      </c>
      <c r="B1915" s="140">
        <v>6.12</v>
      </c>
      <c r="C1915" s="6" t="s">
        <v>3317</v>
      </c>
      <c r="D1915" s="6" t="s">
        <v>2339</v>
      </c>
    </row>
    <row r="1916">
      <c r="A1916" s="139">
        <v>41327.0</v>
      </c>
      <c r="B1916" s="140">
        <v>5.97</v>
      </c>
      <c r="C1916" s="6" t="s">
        <v>3318</v>
      </c>
      <c r="D1916" s="6" t="s">
        <v>2339</v>
      </c>
    </row>
    <row r="1917">
      <c r="A1917" s="139">
        <v>41326.0</v>
      </c>
      <c r="B1917" s="140">
        <v>6.01</v>
      </c>
      <c r="C1917" s="6" t="s">
        <v>1358</v>
      </c>
      <c r="D1917" s="6" t="s">
        <v>2339</v>
      </c>
    </row>
    <row r="1918">
      <c r="A1918" s="139">
        <v>41325.0</v>
      </c>
      <c r="B1918" s="140">
        <v>5.85</v>
      </c>
      <c r="C1918" s="6" t="s">
        <v>3319</v>
      </c>
      <c r="D1918" s="6" t="s">
        <v>2339</v>
      </c>
    </row>
    <row r="1919">
      <c r="A1919" s="139">
        <v>41324.0</v>
      </c>
      <c r="B1919" s="140">
        <v>5.78</v>
      </c>
      <c r="C1919" s="6" t="s">
        <v>3320</v>
      </c>
      <c r="D1919" s="6" t="s">
        <v>2339</v>
      </c>
    </row>
    <row r="1920">
      <c r="A1920" s="139">
        <v>41323.0</v>
      </c>
      <c r="B1920" s="140">
        <v>6.13</v>
      </c>
      <c r="C1920" s="6" t="s">
        <v>3321</v>
      </c>
      <c r="D1920" s="6" t="s">
        <v>2339</v>
      </c>
    </row>
    <row r="1921">
      <c r="A1921" s="139">
        <v>41320.0</v>
      </c>
      <c r="B1921" s="140">
        <v>5.75</v>
      </c>
      <c r="C1921" s="6" t="s">
        <v>3322</v>
      </c>
      <c r="D1921" s="6" t="s">
        <v>2339</v>
      </c>
    </row>
    <row r="1922">
      <c r="A1922" s="139">
        <v>41319.0</v>
      </c>
      <c r="B1922" s="140">
        <v>5.59</v>
      </c>
      <c r="C1922" s="6" t="s">
        <v>3323</v>
      </c>
      <c r="D1922" s="6" t="s">
        <v>2339</v>
      </c>
    </row>
    <row r="1923">
      <c r="A1923" s="139">
        <v>41318.0</v>
      </c>
      <c r="B1923" s="140">
        <v>5.44</v>
      </c>
      <c r="C1923" s="6" t="s">
        <v>3324</v>
      </c>
      <c r="D1923" s="6" t="s">
        <v>2339</v>
      </c>
    </row>
    <row r="1924">
      <c r="A1924" s="139">
        <v>41317.0</v>
      </c>
      <c r="B1924" s="140">
        <v>5.27</v>
      </c>
      <c r="C1924" s="6" t="s">
        <v>3325</v>
      </c>
      <c r="D1924" s="6" t="s">
        <v>2339</v>
      </c>
    </row>
    <row r="1925">
      <c r="A1925" s="139">
        <v>41316.0</v>
      </c>
      <c r="B1925" s="140">
        <v>5.25</v>
      </c>
      <c r="C1925" s="6" t="s">
        <v>3326</v>
      </c>
      <c r="D1925" s="6" t="s">
        <v>2339</v>
      </c>
    </row>
    <row r="1926">
      <c r="A1926" s="139">
        <v>41313.0</v>
      </c>
      <c r="B1926" s="140">
        <v>4.81</v>
      </c>
      <c r="C1926" s="6" t="s">
        <v>3327</v>
      </c>
      <c r="D1926" s="6" t="s">
        <v>2339</v>
      </c>
    </row>
    <row r="1927">
      <c r="A1927" s="139">
        <v>41312.0</v>
      </c>
      <c r="B1927" s="140">
        <v>4.94</v>
      </c>
      <c r="C1927" s="6" t="s">
        <v>3328</v>
      </c>
      <c r="D1927" s="6" t="s">
        <v>2339</v>
      </c>
    </row>
    <row r="1928">
      <c r="A1928" s="139">
        <v>41311.0</v>
      </c>
      <c r="B1928" s="140">
        <v>5.16</v>
      </c>
      <c r="C1928" s="6" t="s">
        <v>3329</v>
      </c>
      <c r="D1928" s="6" t="s">
        <v>2339</v>
      </c>
    </row>
    <row r="1929">
      <c r="A1929" s="139">
        <v>41310.0</v>
      </c>
      <c r="B1929" s="140">
        <v>5.2</v>
      </c>
      <c r="C1929" s="6" t="s">
        <v>3330</v>
      </c>
      <c r="D1929" s="6" t="s">
        <v>2339</v>
      </c>
    </row>
    <row r="1930">
      <c r="A1930" s="139">
        <v>41309.0</v>
      </c>
      <c r="B1930" s="140">
        <v>5.3</v>
      </c>
      <c r="C1930" s="6" t="s">
        <v>2448</v>
      </c>
      <c r="D1930" s="6" t="s">
        <v>2339</v>
      </c>
    </row>
    <row r="1931">
      <c r="A1931" s="139">
        <v>41306.0</v>
      </c>
      <c r="B1931" s="140">
        <v>5.53</v>
      </c>
      <c r="C1931" s="6" t="s">
        <v>3331</v>
      </c>
      <c r="D1931" s="6" t="s">
        <v>2339</v>
      </c>
    </row>
    <row r="1932">
      <c r="A1932" s="139">
        <v>41305.0</v>
      </c>
      <c r="B1932" s="140">
        <v>5.87</v>
      </c>
      <c r="C1932" s="6" t="s">
        <v>3332</v>
      </c>
      <c r="D1932" s="6" t="s">
        <v>2339</v>
      </c>
    </row>
    <row r="1933">
      <c r="A1933" s="139">
        <v>41304.0</v>
      </c>
      <c r="B1933" s="140">
        <v>5.67</v>
      </c>
      <c r="C1933" s="6" t="s">
        <v>3333</v>
      </c>
      <c r="D1933" s="6" t="s">
        <v>2339</v>
      </c>
    </row>
    <row r="1934">
      <c r="A1934" s="139">
        <v>41303.0</v>
      </c>
      <c r="B1934" s="140">
        <v>5.82</v>
      </c>
      <c r="C1934" s="6" t="s">
        <v>3334</v>
      </c>
      <c r="D1934" s="6" t="s">
        <v>2339</v>
      </c>
    </row>
    <row r="1935">
      <c r="A1935" s="139">
        <v>41302.0</v>
      </c>
      <c r="B1935" s="140">
        <v>6.17</v>
      </c>
      <c r="C1935" s="6" t="s">
        <v>3335</v>
      </c>
      <c r="D1935" s="6" t="s">
        <v>2339</v>
      </c>
    </row>
    <row r="1936">
      <c r="A1936" s="139">
        <v>41299.0</v>
      </c>
      <c r="B1936" s="140">
        <v>5.69</v>
      </c>
      <c r="C1936" s="6" t="s">
        <v>1831</v>
      </c>
      <c r="D1936" s="6" t="s">
        <v>2339</v>
      </c>
    </row>
    <row r="1937">
      <c r="A1937" s="139">
        <v>41298.0</v>
      </c>
      <c r="B1937" s="140">
        <v>4.9</v>
      </c>
      <c r="C1937" s="6" t="s">
        <v>3336</v>
      </c>
      <c r="D1937" s="6" t="s">
        <v>2339</v>
      </c>
    </row>
    <row r="1938">
      <c r="A1938" s="139">
        <v>41297.0</v>
      </c>
      <c r="B1938" s="140">
        <v>4.9</v>
      </c>
      <c r="C1938" s="6" t="s">
        <v>1075</v>
      </c>
      <c r="D1938" s="6" t="s">
        <v>2339</v>
      </c>
    </row>
    <row r="1939">
      <c r="A1939" s="139">
        <v>41296.0</v>
      </c>
      <c r="B1939" s="140">
        <v>5.28</v>
      </c>
      <c r="C1939" s="6" t="s">
        <v>2529</v>
      </c>
      <c r="D1939" s="6" t="s">
        <v>2339</v>
      </c>
    </row>
    <row r="1940">
      <c r="A1940" s="139">
        <v>41295.0</v>
      </c>
      <c r="B1940" s="140">
        <v>5.49</v>
      </c>
      <c r="C1940" s="6" t="s">
        <v>3337</v>
      </c>
      <c r="D1940" s="6" t="s">
        <v>2339</v>
      </c>
    </row>
    <row r="1941">
      <c r="A1941" s="139">
        <v>41292.0</v>
      </c>
      <c r="B1941" s="140">
        <v>5.31</v>
      </c>
      <c r="C1941" s="6" t="s">
        <v>3338</v>
      </c>
      <c r="D1941" s="6" t="s">
        <v>2339</v>
      </c>
    </row>
    <row r="1942">
      <c r="A1942" s="139">
        <v>41291.0</v>
      </c>
      <c r="B1942" s="140">
        <v>5.5</v>
      </c>
      <c r="C1942" s="6" t="s">
        <v>3339</v>
      </c>
      <c r="D1942" s="6" t="s">
        <v>2339</v>
      </c>
    </row>
    <row r="1943">
      <c r="A1943" s="139">
        <v>41290.0</v>
      </c>
      <c r="B1943" s="140">
        <v>5.18</v>
      </c>
      <c r="C1943" s="6" t="s">
        <v>2832</v>
      </c>
      <c r="D1943" s="6" t="s">
        <v>2339</v>
      </c>
    </row>
    <row r="1944">
      <c r="A1944" s="139">
        <v>41289.0</v>
      </c>
      <c r="B1944" s="140">
        <v>4.91</v>
      </c>
      <c r="C1944" s="6" t="s">
        <v>3340</v>
      </c>
      <c r="D1944" s="6" t="s">
        <v>2339</v>
      </c>
    </row>
    <row r="1945">
      <c r="A1945" s="139">
        <v>41288.0</v>
      </c>
      <c r="B1945" s="140">
        <v>4.98</v>
      </c>
      <c r="C1945" s="6" t="s">
        <v>3341</v>
      </c>
      <c r="D1945" s="6" t="s">
        <v>2339</v>
      </c>
    </row>
    <row r="1946">
      <c r="A1946" s="139">
        <v>41285.0</v>
      </c>
      <c r="B1946" s="140">
        <v>4.96</v>
      </c>
      <c r="C1946" s="6" t="s">
        <v>3342</v>
      </c>
      <c r="D1946" s="6" t="s">
        <v>2339</v>
      </c>
    </row>
    <row r="1947">
      <c r="A1947" s="139">
        <v>41284.0</v>
      </c>
      <c r="B1947" s="140">
        <v>4.98</v>
      </c>
      <c r="C1947" s="6" t="s">
        <v>3343</v>
      </c>
      <c r="D1947" s="6" t="s">
        <v>2339</v>
      </c>
    </row>
    <row r="1948">
      <c r="A1948" s="139">
        <v>41283.0</v>
      </c>
      <c r="B1948" s="140">
        <v>5.69</v>
      </c>
      <c r="C1948" s="6" t="s">
        <v>3344</v>
      </c>
      <c r="D1948" s="6" t="s">
        <v>2339</v>
      </c>
    </row>
    <row r="1949">
      <c r="A1949" s="139">
        <v>41271.0</v>
      </c>
      <c r="B1949" s="140">
        <v>5.33</v>
      </c>
      <c r="C1949" s="6" t="s">
        <v>3142</v>
      </c>
      <c r="D1949" s="6" t="s">
        <v>2339</v>
      </c>
    </row>
    <row r="1950">
      <c r="A1950" s="139">
        <v>41270.0</v>
      </c>
      <c r="B1950" s="140">
        <v>6.24</v>
      </c>
      <c r="C1950" s="6" t="s">
        <v>3345</v>
      </c>
      <c r="D1950" s="6" t="s">
        <v>2339</v>
      </c>
    </row>
    <row r="1951">
      <c r="A1951" s="139">
        <v>41269.0</v>
      </c>
      <c r="B1951" s="140">
        <v>6.15</v>
      </c>
      <c r="C1951" s="6" t="s">
        <v>3346</v>
      </c>
      <c r="D1951" s="6" t="s">
        <v>2339</v>
      </c>
    </row>
    <row r="1952">
      <c r="A1952" s="139">
        <v>41268.0</v>
      </c>
      <c r="B1952" s="140">
        <v>5.93</v>
      </c>
      <c r="C1952" s="6" t="s">
        <v>3347</v>
      </c>
      <c r="D1952" s="6" t="s">
        <v>2339</v>
      </c>
    </row>
    <row r="1953">
      <c r="A1953" s="139">
        <v>41267.0</v>
      </c>
      <c r="B1953" s="140">
        <v>6.09</v>
      </c>
      <c r="C1953" s="6" t="s">
        <v>3348</v>
      </c>
      <c r="D1953" s="6" t="s">
        <v>2339</v>
      </c>
    </row>
    <row r="1954">
      <c r="A1954" s="139">
        <v>41264.0</v>
      </c>
      <c r="B1954" s="140">
        <v>6.27</v>
      </c>
      <c r="C1954" s="6" t="s">
        <v>3349</v>
      </c>
      <c r="D1954" s="6" t="s">
        <v>2339</v>
      </c>
    </row>
    <row r="1955">
      <c r="A1955" s="139">
        <v>41263.0</v>
      </c>
      <c r="B1955" s="140">
        <v>6.39</v>
      </c>
      <c r="C1955" s="6" t="s">
        <v>3350</v>
      </c>
      <c r="D1955" s="6" t="s">
        <v>2339</v>
      </c>
    </row>
    <row r="1956">
      <c r="A1956" s="139">
        <v>41262.0</v>
      </c>
      <c r="B1956" s="140">
        <v>6.39</v>
      </c>
      <c r="C1956" s="6" t="s">
        <v>3351</v>
      </c>
      <c r="D1956" s="6" t="s">
        <v>2339</v>
      </c>
    </row>
    <row r="1957">
      <c r="A1957" s="139">
        <v>41261.0</v>
      </c>
      <c r="B1957" s="140">
        <v>6.47</v>
      </c>
      <c r="C1957" s="6" t="s">
        <v>3352</v>
      </c>
      <c r="D1957" s="6" t="s">
        <v>2339</v>
      </c>
    </row>
    <row r="1958">
      <c r="A1958" s="139">
        <v>41260.0</v>
      </c>
      <c r="B1958" s="140">
        <v>6.28</v>
      </c>
      <c r="C1958" s="6" t="s">
        <v>3353</v>
      </c>
      <c r="D1958" s="6" t="s">
        <v>2339</v>
      </c>
    </row>
    <row r="1959">
      <c r="A1959" s="139">
        <v>41257.0</v>
      </c>
      <c r="B1959" s="140">
        <v>6.45</v>
      </c>
      <c r="C1959" s="6" t="s">
        <v>3354</v>
      </c>
      <c r="D1959" s="6" t="s">
        <v>2339</v>
      </c>
    </row>
    <row r="1960">
      <c r="A1960" s="139">
        <v>41256.0</v>
      </c>
      <c r="B1960" s="140">
        <v>6.15</v>
      </c>
      <c r="C1960" s="6" t="s">
        <v>3355</v>
      </c>
      <c r="D1960" s="6" t="s">
        <v>2339</v>
      </c>
    </row>
    <row r="1961">
      <c r="A1961" s="139">
        <v>41255.0</v>
      </c>
      <c r="B1961" s="140">
        <v>6.09</v>
      </c>
      <c r="C1961" s="6" t="s">
        <v>3356</v>
      </c>
      <c r="D1961" s="6" t="s">
        <v>2339</v>
      </c>
    </row>
    <row r="1962">
      <c r="A1962" s="139">
        <v>41254.0</v>
      </c>
      <c r="B1962" s="140">
        <v>6.37</v>
      </c>
      <c r="C1962" s="6" t="s">
        <v>3357</v>
      </c>
      <c r="D1962" s="6" t="s">
        <v>2339</v>
      </c>
    </row>
    <row r="1963">
      <c r="A1963" s="139">
        <v>41253.0</v>
      </c>
      <c r="B1963" s="140">
        <v>6.29</v>
      </c>
      <c r="C1963" s="6" t="s">
        <v>3358</v>
      </c>
      <c r="D1963" s="6" t="s">
        <v>2339</v>
      </c>
    </row>
    <row r="1964">
      <c r="A1964" s="139">
        <v>41250.0</v>
      </c>
      <c r="B1964" s="140">
        <v>5.89</v>
      </c>
      <c r="C1964" s="6" t="s">
        <v>3359</v>
      </c>
      <c r="D1964" s="6" t="s">
        <v>2339</v>
      </c>
    </row>
    <row r="1965">
      <c r="A1965" s="139">
        <v>41249.0</v>
      </c>
      <c r="B1965" s="140">
        <v>5.96</v>
      </c>
      <c r="C1965" s="6" t="s">
        <v>3360</v>
      </c>
      <c r="D1965" s="6" t="s">
        <v>2339</v>
      </c>
    </row>
    <row r="1966">
      <c r="A1966" s="139">
        <v>41248.0</v>
      </c>
      <c r="B1966" s="140">
        <v>6.34</v>
      </c>
      <c r="C1966" s="6" t="s">
        <v>3361</v>
      </c>
      <c r="D1966" s="6" t="s">
        <v>2339</v>
      </c>
    </row>
    <row r="1967">
      <c r="A1967" s="139">
        <v>41247.0</v>
      </c>
      <c r="B1967" s="140">
        <v>6.36</v>
      </c>
      <c r="C1967" s="6" t="s">
        <v>3362</v>
      </c>
      <c r="D1967" s="6" t="s">
        <v>2339</v>
      </c>
    </row>
    <row r="1968">
      <c r="A1968" s="139">
        <v>41246.0</v>
      </c>
      <c r="B1968" s="140">
        <v>6.41</v>
      </c>
      <c r="C1968" s="6" t="s">
        <v>3363</v>
      </c>
      <c r="D1968" s="6" t="s">
        <v>2339</v>
      </c>
    </row>
    <row r="1969">
      <c r="A1969" s="139">
        <v>41243.0</v>
      </c>
      <c r="B1969" s="140">
        <v>6.47</v>
      </c>
      <c r="C1969" s="6" t="s">
        <v>3127</v>
      </c>
      <c r="D1969" s="6" t="s">
        <v>2339</v>
      </c>
    </row>
    <row r="1970">
      <c r="A1970" s="139">
        <v>41242.0</v>
      </c>
      <c r="B1970" s="140">
        <v>6.19</v>
      </c>
      <c r="C1970" s="6" t="s">
        <v>3364</v>
      </c>
      <c r="D1970" s="6" t="s">
        <v>2339</v>
      </c>
    </row>
    <row r="1971">
      <c r="A1971" s="139">
        <v>41241.0</v>
      </c>
      <c r="B1971" s="140">
        <v>6.5</v>
      </c>
      <c r="C1971" s="6" t="s">
        <v>3365</v>
      </c>
      <c r="D1971" s="6" t="s">
        <v>2339</v>
      </c>
    </row>
    <row r="1972">
      <c r="A1972" s="139">
        <v>41240.0</v>
      </c>
      <c r="B1972" s="140">
        <v>6.42</v>
      </c>
      <c r="C1972" s="6" t="s">
        <v>3366</v>
      </c>
      <c r="D1972" s="6" t="s">
        <v>2339</v>
      </c>
    </row>
    <row r="1973">
      <c r="A1973" s="139">
        <v>41239.0</v>
      </c>
      <c r="B1973" s="140">
        <v>6.3</v>
      </c>
      <c r="C1973" s="6" t="s">
        <v>3367</v>
      </c>
      <c r="D1973" s="6" t="s">
        <v>2339</v>
      </c>
    </row>
    <row r="1974">
      <c r="A1974" s="139">
        <v>41236.0</v>
      </c>
      <c r="B1974" s="140">
        <v>5.94</v>
      </c>
      <c r="C1974" s="6" t="s">
        <v>3368</v>
      </c>
      <c r="D1974" s="6" t="s">
        <v>2339</v>
      </c>
    </row>
    <row r="1975">
      <c r="A1975" s="139">
        <v>41235.0</v>
      </c>
      <c r="B1975" s="140">
        <v>5.9</v>
      </c>
      <c r="C1975" s="6" t="s">
        <v>3369</v>
      </c>
      <c r="D1975" s="6" t="s">
        <v>2339</v>
      </c>
    </row>
    <row r="1976">
      <c r="A1976" s="139">
        <v>41234.0</v>
      </c>
      <c r="B1976" s="140">
        <v>5.86</v>
      </c>
      <c r="C1976" s="6" t="s">
        <v>3370</v>
      </c>
      <c r="D1976" s="6" t="s">
        <v>2339</v>
      </c>
    </row>
    <row r="1977">
      <c r="A1977" s="139">
        <v>41233.0</v>
      </c>
      <c r="B1977" s="140">
        <v>6.01</v>
      </c>
      <c r="C1977" s="6" t="s">
        <v>3259</v>
      </c>
      <c r="D1977" s="6" t="s">
        <v>2339</v>
      </c>
    </row>
    <row r="1978">
      <c r="A1978" s="139">
        <v>41232.0</v>
      </c>
      <c r="B1978" s="140">
        <v>6.03</v>
      </c>
      <c r="C1978" s="6" t="s">
        <v>3371</v>
      </c>
      <c r="D1978" s="6" t="s">
        <v>2339</v>
      </c>
    </row>
    <row r="1979">
      <c r="A1979" s="139">
        <v>41229.0</v>
      </c>
      <c r="B1979" s="140">
        <v>6.1</v>
      </c>
      <c r="C1979" s="6" t="s">
        <v>2261</v>
      </c>
      <c r="D1979" s="6" t="s">
        <v>2339</v>
      </c>
    </row>
    <row r="1980">
      <c r="A1980" s="139">
        <v>41228.0</v>
      </c>
      <c r="B1980" s="140">
        <v>6.28</v>
      </c>
      <c r="C1980" s="6" t="s">
        <v>3372</v>
      </c>
      <c r="D1980" s="6" t="s">
        <v>2339</v>
      </c>
    </row>
    <row r="1981">
      <c r="A1981" s="139">
        <v>41227.0</v>
      </c>
      <c r="B1981" s="140">
        <v>6.44</v>
      </c>
      <c r="C1981" s="6" t="s">
        <v>2303</v>
      </c>
      <c r="D1981" s="6" t="s">
        <v>2339</v>
      </c>
    </row>
    <row r="1982">
      <c r="A1982" s="139">
        <v>41226.0</v>
      </c>
      <c r="B1982" s="140">
        <v>6.11</v>
      </c>
      <c r="C1982" s="6" t="s">
        <v>3373</v>
      </c>
      <c r="D1982" s="6" t="s">
        <v>2339</v>
      </c>
    </row>
    <row r="1983">
      <c r="A1983" s="139">
        <v>41225.0</v>
      </c>
      <c r="B1983" s="140">
        <v>5.94</v>
      </c>
      <c r="C1983" s="6" t="s">
        <v>965</v>
      </c>
      <c r="D1983" s="6" t="s">
        <v>2339</v>
      </c>
    </row>
    <row r="1984">
      <c r="A1984" s="139">
        <v>41222.0</v>
      </c>
      <c r="B1984" s="140">
        <v>5.59</v>
      </c>
      <c r="C1984" s="6" t="s">
        <v>3374</v>
      </c>
      <c r="D1984" s="6" t="s">
        <v>2339</v>
      </c>
    </row>
    <row r="1985">
      <c r="A1985" s="139">
        <v>41221.0</v>
      </c>
      <c r="B1985" s="140">
        <v>5.27</v>
      </c>
      <c r="C1985" s="6" t="s">
        <v>1120</v>
      </c>
      <c r="D1985" s="6" t="s">
        <v>2339</v>
      </c>
    </row>
    <row r="1986">
      <c r="A1986" s="139">
        <v>41220.0</v>
      </c>
      <c r="B1986" s="140">
        <v>5.82</v>
      </c>
      <c r="C1986" s="6" t="s">
        <v>3375</v>
      </c>
      <c r="D1986" s="6" t="s">
        <v>2339</v>
      </c>
    </row>
    <row r="1987">
      <c r="A1987" s="139">
        <v>41219.0</v>
      </c>
      <c r="B1987" s="140">
        <v>6.06</v>
      </c>
      <c r="C1987" s="6" t="s">
        <v>3376</v>
      </c>
      <c r="D1987" s="6" t="s">
        <v>2339</v>
      </c>
    </row>
    <row r="1988">
      <c r="A1988" s="139">
        <v>41215.0</v>
      </c>
      <c r="B1988" s="140">
        <v>5.86</v>
      </c>
      <c r="C1988" s="6" t="s">
        <v>3309</v>
      </c>
      <c r="D1988" s="6" t="s">
        <v>2339</v>
      </c>
    </row>
    <row r="1989">
      <c r="A1989" s="139">
        <v>41214.0</v>
      </c>
      <c r="B1989" s="140">
        <v>6.28</v>
      </c>
      <c r="C1989" s="6" t="s">
        <v>1835</v>
      </c>
      <c r="D1989" s="6" t="s">
        <v>2339</v>
      </c>
    </row>
    <row r="1990">
      <c r="A1990" s="139">
        <v>41213.0</v>
      </c>
      <c r="B1990" s="140">
        <v>6.46</v>
      </c>
      <c r="C1990" s="6" t="s">
        <v>3377</v>
      </c>
      <c r="D1990" s="6" t="s">
        <v>2339</v>
      </c>
    </row>
    <row r="1991">
      <c r="A1991" s="139">
        <v>41212.0</v>
      </c>
      <c r="B1991" s="140">
        <v>6.37</v>
      </c>
      <c r="C1991" s="6" t="s">
        <v>3378</v>
      </c>
      <c r="D1991" s="6" t="s">
        <v>2339</v>
      </c>
    </row>
    <row r="1992">
      <c r="A1992" s="139">
        <v>41211.0</v>
      </c>
      <c r="B1992" s="140">
        <v>6.37</v>
      </c>
      <c r="C1992" s="6" t="s">
        <v>3379</v>
      </c>
      <c r="D1992" s="6" t="s">
        <v>2339</v>
      </c>
    </row>
    <row r="1993">
      <c r="A1993" s="139">
        <v>41208.0</v>
      </c>
      <c r="B1993" s="140">
        <v>6.23</v>
      </c>
      <c r="C1993" s="6" t="s">
        <v>3380</v>
      </c>
      <c r="D1993" s="6" t="s">
        <v>2339</v>
      </c>
    </row>
    <row r="1994">
      <c r="A1994" s="139">
        <v>41207.0</v>
      </c>
      <c r="B1994" s="140">
        <v>6.42</v>
      </c>
      <c r="C1994" s="6" t="s">
        <v>3381</v>
      </c>
      <c r="D1994" s="6" t="s">
        <v>2339</v>
      </c>
    </row>
    <row r="1995">
      <c r="A1995" s="139">
        <v>41206.0</v>
      </c>
      <c r="B1995" s="140">
        <v>6.16</v>
      </c>
      <c r="C1995" s="6" t="s">
        <v>3382</v>
      </c>
      <c r="D1995" s="6" t="s">
        <v>2339</v>
      </c>
    </row>
    <row r="1996">
      <c r="A1996" s="139">
        <v>41205.0</v>
      </c>
      <c r="B1996" s="140">
        <v>6.13</v>
      </c>
      <c r="C1996" s="6" t="s">
        <v>2897</v>
      </c>
      <c r="D1996" s="6" t="s">
        <v>2339</v>
      </c>
    </row>
    <row r="1997">
      <c r="A1997" s="139">
        <v>41204.0</v>
      </c>
      <c r="B1997" s="140">
        <v>5.91</v>
      </c>
      <c r="C1997" s="6" t="s">
        <v>3383</v>
      </c>
      <c r="D1997" s="6" t="s">
        <v>2339</v>
      </c>
    </row>
    <row r="1998">
      <c r="A1998" s="139">
        <v>41201.0</v>
      </c>
      <c r="B1998" s="140">
        <v>5.7</v>
      </c>
      <c r="C1998" s="6" t="s">
        <v>3384</v>
      </c>
      <c r="D1998" s="6" t="s">
        <v>2339</v>
      </c>
    </row>
    <row r="1999">
      <c r="A1999" s="139">
        <v>41200.0</v>
      </c>
      <c r="B1999" s="140">
        <v>5.71</v>
      </c>
      <c r="C1999" s="6" t="s">
        <v>3385</v>
      </c>
      <c r="D1999" s="6" t="s">
        <v>2339</v>
      </c>
    </row>
    <row r="2000">
      <c r="A2000" s="139">
        <v>41199.0</v>
      </c>
      <c r="B2000" s="140">
        <v>5.8</v>
      </c>
      <c r="C2000" s="6" t="s">
        <v>3386</v>
      </c>
      <c r="D2000" s="6" t="s">
        <v>2339</v>
      </c>
    </row>
    <row r="2001">
      <c r="A2001" s="139">
        <v>41198.0</v>
      </c>
      <c r="B2001" s="140">
        <v>6.19</v>
      </c>
      <c r="C2001" s="6" t="s">
        <v>3387</v>
      </c>
      <c r="D2001" s="6" t="s">
        <v>2339</v>
      </c>
    </row>
    <row r="2002">
      <c r="A2002" s="139">
        <v>41197.0</v>
      </c>
      <c r="B2002" s="140">
        <v>6.22</v>
      </c>
      <c r="C2002" s="6" t="s">
        <v>3388</v>
      </c>
      <c r="D2002" s="6" t="s">
        <v>2339</v>
      </c>
    </row>
    <row r="2003">
      <c r="A2003" s="139">
        <v>41194.0</v>
      </c>
      <c r="B2003" s="140">
        <v>6.05</v>
      </c>
      <c r="C2003" s="6" t="s">
        <v>3389</v>
      </c>
      <c r="D2003" s="6" t="s">
        <v>2339</v>
      </c>
    </row>
    <row r="2004">
      <c r="A2004" s="139">
        <v>41193.0</v>
      </c>
      <c r="B2004" s="140">
        <v>6.33</v>
      </c>
      <c r="C2004" s="6" t="s">
        <v>3390</v>
      </c>
      <c r="D2004" s="6" t="s">
        <v>2339</v>
      </c>
    </row>
    <row r="2005">
      <c r="A2005" s="139">
        <v>41192.0</v>
      </c>
      <c r="B2005" s="140">
        <v>6.17</v>
      </c>
      <c r="C2005" s="6" t="s">
        <v>3391</v>
      </c>
      <c r="D2005" s="6" t="s">
        <v>2339</v>
      </c>
    </row>
    <row r="2006">
      <c r="A2006" s="139">
        <v>41191.0</v>
      </c>
      <c r="B2006" s="140">
        <v>5.93</v>
      </c>
      <c r="C2006" s="6" t="s">
        <v>3392</v>
      </c>
      <c r="D2006" s="6" t="s">
        <v>2339</v>
      </c>
    </row>
    <row r="2007">
      <c r="A2007" s="139">
        <v>41190.0</v>
      </c>
      <c r="B2007" s="140">
        <v>5.83</v>
      </c>
      <c r="C2007" s="6" t="s">
        <v>3393</v>
      </c>
      <c r="D2007" s="6" t="s">
        <v>2339</v>
      </c>
    </row>
    <row r="2008">
      <c r="A2008" s="139">
        <v>41187.0</v>
      </c>
      <c r="B2008" s="140">
        <v>5.54</v>
      </c>
      <c r="C2008" s="6" t="s">
        <v>3394</v>
      </c>
      <c r="D2008" s="6" t="s">
        <v>2339</v>
      </c>
    </row>
    <row r="2009">
      <c r="A2009" s="139">
        <v>41186.0</v>
      </c>
      <c r="B2009" s="140">
        <v>5.82</v>
      </c>
      <c r="C2009" s="6" t="s">
        <v>3395</v>
      </c>
      <c r="D2009" s="6" t="s">
        <v>2339</v>
      </c>
    </row>
    <row r="2010">
      <c r="A2010" s="139">
        <v>41185.0</v>
      </c>
      <c r="B2010" s="140">
        <v>5.54</v>
      </c>
      <c r="C2010" s="6" t="s">
        <v>3396</v>
      </c>
      <c r="D2010" s="6" t="s">
        <v>2339</v>
      </c>
    </row>
    <row r="2011">
      <c r="A2011" s="139">
        <v>41184.0</v>
      </c>
      <c r="B2011" s="140">
        <v>5.67</v>
      </c>
      <c r="C2011" s="6" t="s">
        <v>3397</v>
      </c>
      <c r="D2011" s="6" t="s">
        <v>2339</v>
      </c>
    </row>
    <row r="2012">
      <c r="A2012" s="139">
        <v>41183.0</v>
      </c>
      <c r="B2012" s="140">
        <v>5.97</v>
      </c>
      <c r="C2012" s="6" t="s">
        <v>3398</v>
      </c>
      <c r="D2012" s="6" t="s">
        <v>2339</v>
      </c>
    </row>
    <row r="2013">
      <c r="A2013" s="139">
        <v>41180.0</v>
      </c>
      <c r="B2013" s="140">
        <v>6.22</v>
      </c>
      <c r="C2013" s="6" t="s">
        <v>3399</v>
      </c>
      <c r="D2013" s="6" t="s">
        <v>2339</v>
      </c>
    </row>
    <row r="2014">
      <c r="A2014" s="139">
        <v>41179.0</v>
      </c>
      <c r="B2014" s="140">
        <v>6.07</v>
      </c>
      <c r="C2014" s="6" t="s">
        <v>3400</v>
      </c>
      <c r="D2014" s="6" t="s">
        <v>2339</v>
      </c>
    </row>
    <row r="2015">
      <c r="A2015" s="139">
        <v>41178.0</v>
      </c>
      <c r="B2015" s="140">
        <v>6.03</v>
      </c>
      <c r="C2015" s="6" t="s">
        <v>3401</v>
      </c>
      <c r="D2015" s="6" t="s">
        <v>2339</v>
      </c>
    </row>
    <row r="2016">
      <c r="A2016" s="139">
        <v>41177.0</v>
      </c>
      <c r="B2016" s="140">
        <v>6.45</v>
      </c>
      <c r="C2016" s="6" t="s">
        <v>2833</v>
      </c>
      <c r="D2016" s="6" t="s">
        <v>2339</v>
      </c>
    </row>
    <row r="2017">
      <c r="A2017" s="139">
        <v>41176.0</v>
      </c>
      <c r="B2017" s="140">
        <v>6.06</v>
      </c>
      <c r="C2017" s="6" t="s">
        <v>3402</v>
      </c>
      <c r="D2017" s="6" t="s">
        <v>2339</v>
      </c>
    </row>
    <row r="2018">
      <c r="A2018" s="139">
        <v>41173.0</v>
      </c>
      <c r="B2018" s="140">
        <v>5.52</v>
      </c>
      <c r="C2018" s="6" t="s">
        <v>3403</v>
      </c>
      <c r="D2018" s="6" t="s">
        <v>2339</v>
      </c>
    </row>
    <row r="2019">
      <c r="A2019" s="139">
        <v>41172.0</v>
      </c>
      <c r="B2019" s="140">
        <v>5.52</v>
      </c>
      <c r="C2019" s="6" t="s">
        <v>3404</v>
      </c>
      <c r="D2019" s="6" t="s">
        <v>2339</v>
      </c>
    </row>
    <row r="2020">
      <c r="A2020" s="139">
        <v>41171.0</v>
      </c>
      <c r="B2020" s="140">
        <v>5.3</v>
      </c>
      <c r="C2020" s="6" t="s">
        <v>3405</v>
      </c>
      <c r="D2020" s="6" t="s">
        <v>2339</v>
      </c>
    </row>
    <row r="2021">
      <c r="A2021" s="139">
        <v>41170.0</v>
      </c>
      <c r="B2021" s="140">
        <v>5.7</v>
      </c>
      <c r="C2021" s="6" t="s">
        <v>3406</v>
      </c>
      <c r="D2021" s="6" t="s">
        <v>2339</v>
      </c>
    </row>
    <row r="2022">
      <c r="A2022" s="139">
        <v>41169.0</v>
      </c>
      <c r="B2022" s="140">
        <v>5.77</v>
      </c>
      <c r="C2022" s="6" t="s">
        <v>3407</v>
      </c>
      <c r="D2022" s="6" t="s">
        <v>2339</v>
      </c>
    </row>
    <row r="2023">
      <c r="A2023" s="139">
        <v>41166.0</v>
      </c>
      <c r="B2023" s="140">
        <v>5.62</v>
      </c>
      <c r="C2023" s="6" t="s">
        <v>3408</v>
      </c>
      <c r="D2023" s="6" t="s">
        <v>2339</v>
      </c>
    </row>
    <row r="2024">
      <c r="A2024" s="139">
        <v>41165.0</v>
      </c>
      <c r="B2024" s="140">
        <v>5.25</v>
      </c>
      <c r="C2024" s="6" t="s">
        <v>3409</v>
      </c>
      <c r="D2024" s="6" t="s">
        <v>2339</v>
      </c>
    </row>
    <row r="2025">
      <c r="A2025" s="139">
        <v>41164.0</v>
      </c>
      <c r="B2025" s="140">
        <v>5.04</v>
      </c>
      <c r="C2025" s="6" t="s">
        <v>3410</v>
      </c>
      <c r="D2025" s="6" t="s">
        <v>2339</v>
      </c>
    </row>
    <row r="2026">
      <c r="A2026" s="139">
        <v>41163.0</v>
      </c>
      <c r="B2026" s="140">
        <v>5.12</v>
      </c>
      <c r="C2026" s="6" t="s">
        <v>3411</v>
      </c>
      <c r="D2026" s="6" t="s">
        <v>2339</v>
      </c>
    </row>
    <row r="2027">
      <c r="A2027" s="139">
        <v>41162.0</v>
      </c>
      <c r="B2027" s="140">
        <v>5.6</v>
      </c>
      <c r="C2027" s="6" t="s">
        <v>3412</v>
      </c>
      <c r="D2027" s="6" t="s">
        <v>2339</v>
      </c>
    </row>
    <row r="2028">
      <c r="A2028" s="139">
        <v>41159.0</v>
      </c>
      <c r="B2028" s="140">
        <v>4.71</v>
      </c>
      <c r="C2028" s="6" t="s">
        <v>3413</v>
      </c>
      <c r="D2028" s="6" t="s">
        <v>2339</v>
      </c>
    </row>
    <row r="2029">
      <c r="A2029" s="139">
        <v>41158.0</v>
      </c>
      <c r="B2029" s="140">
        <v>5.12</v>
      </c>
      <c r="C2029" s="6" t="s">
        <v>3123</v>
      </c>
      <c r="D2029" s="6" t="s">
        <v>2339</v>
      </c>
    </row>
    <row r="2030">
      <c r="A2030" s="139">
        <v>41157.0</v>
      </c>
      <c r="B2030" s="140">
        <v>5.08</v>
      </c>
      <c r="C2030" s="6" t="s">
        <v>3414</v>
      </c>
      <c r="D2030" s="6" t="s">
        <v>2339</v>
      </c>
    </row>
    <row r="2031">
      <c r="A2031" s="139">
        <v>41156.0</v>
      </c>
      <c r="B2031" s="140">
        <v>4.48</v>
      </c>
      <c r="C2031" s="6" t="s">
        <v>3415</v>
      </c>
      <c r="D2031" s="6" t="s">
        <v>2339</v>
      </c>
    </row>
    <row r="2032">
      <c r="A2032" s="139">
        <v>41155.0</v>
      </c>
      <c r="B2032" s="140">
        <v>4.54</v>
      </c>
      <c r="C2032" s="6" t="s">
        <v>3416</v>
      </c>
      <c r="D2032" s="6" t="s">
        <v>2339</v>
      </c>
    </row>
    <row r="2033">
      <c r="A2033" s="139">
        <v>41152.0</v>
      </c>
      <c r="B2033" s="140">
        <v>4.68</v>
      </c>
      <c r="C2033" s="6" t="s">
        <v>3417</v>
      </c>
      <c r="D2033" s="6" t="s">
        <v>2339</v>
      </c>
    </row>
    <row r="2034">
      <c r="A2034" s="139">
        <v>41151.0</v>
      </c>
      <c r="B2034" s="140">
        <v>5.24</v>
      </c>
      <c r="C2034" s="6" t="s">
        <v>3418</v>
      </c>
      <c r="D2034" s="6" t="s">
        <v>2339</v>
      </c>
    </row>
    <row r="2035">
      <c r="A2035" s="139">
        <v>41150.0</v>
      </c>
      <c r="B2035" s="140">
        <v>5.18</v>
      </c>
      <c r="C2035" s="6" t="s">
        <v>3419</v>
      </c>
      <c r="D2035" s="6" t="s">
        <v>2339</v>
      </c>
    </row>
    <row r="2036">
      <c r="A2036" s="139">
        <v>41149.0</v>
      </c>
      <c r="B2036" s="140">
        <v>5.43</v>
      </c>
      <c r="C2036" s="6" t="s">
        <v>3420</v>
      </c>
      <c r="D2036" s="6" t="s">
        <v>2339</v>
      </c>
    </row>
    <row r="2037">
      <c r="A2037" s="139">
        <v>41148.0</v>
      </c>
      <c r="B2037" s="140">
        <v>5.81</v>
      </c>
      <c r="C2037" s="6" t="s">
        <v>3421</v>
      </c>
      <c r="D2037" s="6" t="s">
        <v>2339</v>
      </c>
    </row>
    <row r="2038">
      <c r="A2038" s="139">
        <v>41145.0</v>
      </c>
      <c r="B2038" s="140">
        <v>4.77</v>
      </c>
      <c r="C2038" s="6" t="s">
        <v>3422</v>
      </c>
      <c r="D2038" s="6" t="s">
        <v>2339</v>
      </c>
    </row>
    <row r="2039">
      <c r="A2039" s="139">
        <v>41144.0</v>
      </c>
      <c r="B2039" s="140">
        <v>4.6</v>
      </c>
      <c r="C2039" s="6" t="s">
        <v>3423</v>
      </c>
      <c r="D2039" s="6" t="s">
        <v>2339</v>
      </c>
    </row>
    <row r="2040">
      <c r="A2040" s="139">
        <v>41143.0</v>
      </c>
      <c r="B2040" s="140">
        <v>4.96</v>
      </c>
      <c r="C2040" s="6" t="s">
        <v>3424</v>
      </c>
      <c r="D2040" s="6" t="s">
        <v>2339</v>
      </c>
    </row>
    <row r="2041">
      <c r="A2041" s="139">
        <v>41142.0</v>
      </c>
      <c r="B2041" s="140">
        <v>5.54</v>
      </c>
      <c r="C2041" s="6" t="s">
        <v>3425</v>
      </c>
      <c r="D2041" s="6" t="s">
        <v>2339</v>
      </c>
    </row>
    <row r="2042">
      <c r="A2042" s="139">
        <v>41141.0</v>
      </c>
      <c r="B2042" s="140">
        <v>5.53</v>
      </c>
      <c r="C2042" s="6" t="s">
        <v>3426</v>
      </c>
      <c r="D2042" s="6" t="s">
        <v>2339</v>
      </c>
    </row>
    <row r="2043">
      <c r="A2043" s="139">
        <v>41138.0</v>
      </c>
      <c r="B2043" s="140">
        <v>4.87</v>
      </c>
      <c r="C2043" s="6" t="s">
        <v>3427</v>
      </c>
      <c r="D2043" s="6" t="s">
        <v>2339</v>
      </c>
    </row>
    <row r="2044">
      <c r="A2044" s="139">
        <v>41137.0</v>
      </c>
      <c r="B2044" s="140">
        <v>5.05</v>
      </c>
      <c r="C2044" s="6" t="s">
        <v>3428</v>
      </c>
      <c r="D2044" s="6" t="s">
        <v>2339</v>
      </c>
    </row>
    <row r="2045">
      <c r="A2045" s="139">
        <v>41136.0</v>
      </c>
      <c r="B2045" s="140">
        <v>5.38</v>
      </c>
      <c r="C2045" s="6" t="s">
        <v>3429</v>
      </c>
      <c r="D2045" s="6" t="s">
        <v>2339</v>
      </c>
    </row>
    <row r="2046">
      <c r="A2046" s="139">
        <v>41135.0</v>
      </c>
      <c r="B2046" s="140">
        <v>5.7</v>
      </c>
      <c r="C2046" s="6" t="s">
        <v>3430</v>
      </c>
      <c r="D2046" s="6" t="s">
        <v>2339</v>
      </c>
    </row>
    <row r="2047">
      <c r="A2047" s="139">
        <v>41134.0</v>
      </c>
      <c r="B2047" s="140">
        <v>5.93</v>
      </c>
      <c r="C2047" s="6" t="s">
        <v>3431</v>
      </c>
      <c r="D2047" s="6" t="s">
        <v>2339</v>
      </c>
    </row>
    <row r="2048">
      <c r="A2048" s="139">
        <v>41131.0</v>
      </c>
      <c r="B2048" s="140">
        <v>5.52</v>
      </c>
      <c r="C2048" s="6" t="s">
        <v>3432</v>
      </c>
      <c r="D2048" s="6" t="s">
        <v>2339</v>
      </c>
    </row>
    <row r="2049">
      <c r="A2049" s="139">
        <v>41130.0</v>
      </c>
      <c r="B2049" s="140">
        <v>4.46</v>
      </c>
      <c r="C2049" s="6" t="s">
        <v>3353</v>
      </c>
      <c r="D2049" s="6" t="s">
        <v>2339</v>
      </c>
    </row>
    <row r="2050">
      <c r="A2050" s="139">
        <v>41129.0</v>
      </c>
      <c r="B2050" s="140">
        <v>5.1</v>
      </c>
      <c r="C2050" s="6" t="s">
        <v>3433</v>
      </c>
      <c r="D2050" s="6" t="s">
        <v>2339</v>
      </c>
    </row>
    <row r="2051">
      <c r="A2051" s="139">
        <v>41128.0</v>
      </c>
      <c r="B2051" s="140">
        <v>5.64</v>
      </c>
      <c r="C2051" s="6" t="s">
        <v>1669</v>
      </c>
      <c r="D2051" s="6" t="s">
        <v>2339</v>
      </c>
    </row>
    <row r="2052">
      <c r="A2052" s="139">
        <v>41127.0</v>
      </c>
      <c r="B2052" s="140">
        <v>5.36</v>
      </c>
      <c r="C2052" s="6" t="s">
        <v>3434</v>
      </c>
      <c r="D2052" s="6" t="s">
        <v>2339</v>
      </c>
    </row>
    <row r="2053">
      <c r="A2053" s="139">
        <v>41124.0</v>
      </c>
      <c r="B2053" s="140">
        <v>5.31</v>
      </c>
      <c r="C2053" s="6" t="s">
        <v>3435</v>
      </c>
      <c r="D2053" s="6" t="s">
        <v>2339</v>
      </c>
    </row>
    <row r="2054">
      <c r="A2054" s="139">
        <v>41123.0</v>
      </c>
      <c r="B2054" s="140">
        <v>5.53</v>
      </c>
      <c r="C2054" s="6" t="s">
        <v>3436</v>
      </c>
      <c r="D2054" s="6" t="s">
        <v>2339</v>
      </c>
    </row>
    <row r="2055">
      <c r="A2055" s="139">
        <v>41122.0</v>
      </c>
      <c r="B2055" s="140">
        <v>5.09</v>
      </c>
      <c r="C2055" s="6" t="s">
        <v>3437</v>
      </c>
      <c r="D2055" s="6" t="s">
        <v>2339</v>
      </c>
    </row>
    <row r="2056">
      <c r="A2056" s="139">
        <v>41121.0</v>
      </c>
      <c r="B2056" s="140">
        <v>6.13</v>
      </c>
      <c r="C2056" s="6" t="s">
        <v>3438</v>
      </c>
      <c r="D2056" s="6" t="s">
        <v>2339</v>
      </c>
    </row>
    <row r="2057">
      <c r="A2057" s="139">
        <v>41120.0</v>
      </c>
      <c r="B2057" s="140">
        <v>5.86</v>
      </c>
      <c r="C2057" s="6" t="s">
        <v>3439</v>
      </c>
      <c r="D2057" s="6" t="s">
        <v>2339</v>
      </c>
    </row>
    <row r="2058">
      <c r="A2058" s="139">
        <v>41117.0</v>
      </c>
      <c r="B2058" s="140">
        <v>5.63</v>
      </c>
      <c r="C2058" s="6" t="s">
        <v>3440</v>
      </c>
      <c r="D2058" s="6" t="s">
        <v>2339</v>
      </c>
    </row>
    <row r="2059">
      <c r="A2059" s="139">
        <v>41116.0</v>
      </c>
      <c r="B2059" s="140">
        <v>6.01</v>
      </c>
      <c r="C2059" s="6" t="s">
        <v>3441</v>
      </c>
      <c r="D2059" s="6" t="s">
        <v>2339</v>
      </c>
    </row>
    <row r="2060">
      <c r="A2060" s="139">
        <v>41115.0</v>
      </c>
      <c r="B2060" s="140">
        <v>5.99</v>
      </c>
      <c r="C2060" s="6" t="s">
        <v>3442</v>
      </c>
      <c r="D2060" s="6" t="s">
        <v>2339</v>
      </c>
    </row>
    <row r="2061">
      <c r="A2061" s="139">
        <v>41114.0</v>
      </c>
      <c r="B2061" s="140">
        <v>5.71</v>
      </c>
      <c r="C2061" s="6" t="s">
        <v>1381</v>
      </c>
      <c r="D2061" s="6" t="s">
        <v>2339</v>
      </c>
    </row>
    <row r="2062">
      <c r="A2062" s="139">
        <v>41113.0</v>
      </c>
      <c r="B2062" s="140">
        <v>5.63</v>
      </c>
      <c r="C2062" s="6" t="s">
        <v>3443</v>
      </c>
      <c r="D2062" s="6" t="s">
        <v>2339</v>
      </c>
    </row>
    <row r="2063">
      <c r="A2063" s="139">
        <v>41110.0</v>
      </c>
      <c r="B2063" s="140">
        <v>5.22</v>
      </c>
      <c r="C2063" s="6" t="s">
        <v>3139</v>
      </c>
      <c r="D2063" s="6" t="s">
        <v>2339</v>
      </c>
    </row>
    <row r="2064">
      <c r="A2064" s="139">
        <v>41109.0</v>
      </c>
      <c r="B2064" s="140">
        <v>5.16</v>
      </c>
      <c r="C2064" s="6" t="s">
        <v>3444</v>
      </c>
      <c r="D2064" s="6" t="s">
        <v>2339</v>
      </c>
    </row>
    <row r="2065">
      <c r="A2065" s="139">
        <v>41108.0</v>
      </c>
      <c r="B2065" s="140">
        <v>5.43</v>
      </c>
      <c r="C2065" s="6" t="s">
        <v>3445</v>
      </c>
      <c r="D2065" s="6" t="s">
        <v>2339</v>
      </c>
    </row>
    <row r="2066">
      <c r="A2066" s="139">
        <v>41107.0</v>
      </c>
      <c r="B2066" s="140">
        <v>5.53</v>
      </c>
      <c r="C2066" s="6" t="s">
        <v>3119</v>
      </c>
      <c r="D2066" s="6" t="s">
        <v>2339</v>
      </c>
    </row>
    <row r="2067">
      <c r="A2067" s="139">
        <v>41106.0</v>
      </c>
      <c r="B2067" s="140">
        <v>5.44</v>
      </c>
      <c r="C2067" s="6" t="s">
        <v>3446</v>
      </c>
      <c r="D2067" s="6" t="s">
        <v>2339</v>
      </c>
    </row>
    <row r="2068">
      <c r="A2068" s="139">
        <v>41103.0</v>
      </c>
      <c r="B2068" s="140">
        <v>5.57</v>
      </c>
      <c r="C2068" s="6" t="s">
        <v>3447</v>
      </c>
      <c r="D2068" s="6" t="s">
        <v>2339</v>
      </c>
    </row>
    <row r="2069">
      <c r="A2069" s="139">
        <v>41102.0</v>
      </c>
      <c r="B2069" s="140">
        <v>5.92</v>
      </c>
      <c r="C2069" s="6" t="s">
        <v>1419</v>
      </c>
      <c r="D2069" s="6" t="s">
        <v>2339</v>
      </c>
    </row>
    <row r="2070">
      <c r="A2070" s="139">
        <v>41101.0</v>
      </c>
      <c r="B2070" s="140">
        <v>5.43</v>
      </c>
      <c r="C2070" s="6" t="s">
        <v>3448</v>
      </c>
      <c r="D2070" s="6" t="s">
        <v>2339</v>
      </c>
    </row>
    <row r="2071">
      <c r="A2071" s="139">
        <v>41100.0</v>
      </c>
      <c r="B2071" s="140">
        <v>5.29</v>
      </c>
      <c r="C2071" s="6" t="s">
        <v>3278</v>
      </c>
      <c r="D2071" s="6" t="s">
        <v>2339</v>
      </c>
    </row>
    <row r="2072">
      <c r="A2072" s="139">
        <v>41099.0</v>
      </c>
      <c r="B2072" s="140">
        <v>5.74</v>
      </c>
      <c r="C2072" s="6" t="s">
        <v>3449</v>
      </c>
      <c r="D2072" s="6" t="s">
        <v>2339</v>
      </c>
    </row>
    <row r="2073">
      <c r="A2073" s="139">
        <v>41096.0</v>
      </c>
      <c r="B2073" s="140">
        <v>5.28</v>
      </c>
      <c r="C2073" s="6" t="s">
        <v>3435</v>
      </c>
      <c r="D2073" s="6" t="s">
        <v>2339</v>
      </c>
    </row>
    <row r="2074">
      <c r="A2074" s="139">
        <v>41095.0</v>
      </c>
      <c r="B2074" s="140">
        <v>5.24</v>
      </c>
      <c r="C2074" s="6" t="s">
        <v>3450</v>
      </c>
      <c r="D2074" s="6" t="s">
        <v>2339</v>
      </c>
    </row>
    <row r="2075">
      <c r="A2075" s="139">
        <v>41094.0</v>
      </c>
      <c r="B2075" s="140">
        <v>5.04</v>
      </c>
      <c r="C2075" s="6" t="s">
        <v>3221</v>
      </c>
      <c r="D2075" s="6" t="s">
        <v>2339</v>
      </c>
    </row>
    <row r="2076">
      <c r="A2076" s="139">
        <v>41093.0</v>
      </c>
      <c r="B2076" s="140">
        <v>4.91</v>
      </c>
      <c r="C2076" s="6" t="s">
        <v>3451</v>
      </c>
      <c r="D2076" s="6" t="s">
        <v>2339</v>
      </c>
    </row>
    <row r="2077">
      <c r="A2077" s="139">
        <v>41092.0</v>
      </c>
      <c r="B2077" s="140">
        <v>5.54</v>
      </c>
      <c r="C2077" s="6" t="s">
        <v>3452</v>
      </c>
      <c r="D2077" s="6" t="s">
        <v>2339</v>
      </c>
    </row>
    <row r="2078">
      <c r="A2078" s="139">
        <v>41089.0</v>
      </c>
      <c r="B2078" s="140">
        <v>6.11</v>
      </c>
      <c r="C2078" s="6" t="s">
        <v>3453</v>
      </c>
      <c r="D2078" s="6" t="s">
        <v>2339</v>
      </c>
    </row>
    <row r="2079">
      <c r="A2079" s="139">
        <v>41088.0</v>
      </c>
      <c r="B2079" s="140">
        <v>6.13</v>
      </c>
      <c r="C2079" s="6" t="s">
        <v>3454</v>
      </c>
      <c r="D2079" s="6" t="s">
        <v>2339</v>
      </c>
    </row>
    <row r="2080">
      <c r="A2080" s="139">
        <v>41087.0</v>
      </c>
      <c r="B2080" s="140">
        <v>6.1</v>
      </c>
      <c r="C2080" s="6" t="s">
        <v>3455</v>
      </c>
      <c r="D2080" s="6" t="s">
        <v>2339</v>
      </c>
    </row>
    <row r="2081">
      <c r="A2081" s="139">
        <v>41086.0</v>
      </c>
      <c r="B2081" s="140">
        <v>6.18</v>
      </c>
      <c r="C2081" s="6" t="s">
        <v>3456</v>
      </c>
      <c r="D2081" s="6" t="s">
        <v>2339</v>
      </c>
    </row>
    <row r="2082">
      <c r="A2082" s="139">
        <v>41085.0</v>
      </c>
      <c r="B2082" s="140">
        <v>5.72</v>
      </c>
      <c r="C2082" s="6" t="s">
        <v>3457</v>
      </c>
      <c r="D2082" s="6" t="s">
        <v>2339</v>
      </c>
    </row>
    <row r="2083">
      <c r="A2083" s="139">
        <v>41082.0</v>
      </c>
      <c r="B2083" s="140">
        <v>5.87</v>
      </c>
      <c r="C2083" s="6" t="s">
        <v>3458</v>
      </c>
      <c r="D2083" s="6" t="s">
        <v>2339</v>
      </c>
    </row>
    <row r="2084">
      <c r="A2084" s="139">
        <v>41081.0</v>
      </c>
      <c r="B2084" s="140">
        <v>5.33</v>
      </c>
      <c r="C2084" s="6" t="s">
        <v>1663</v>
      </c>
      <c r="D2084" s="6" t="s">
        <v>2339</v>
      </c>
    </row>
    <row r="2085">
      <c r="A2085" s="139">
        <v>41080.0</v>
      </c>
      <c r="B2085" s="140">
        <v>5.58</v>
      </c>
      <c r="C2085" s="6" t="s">
        <v>3459</v>
      </c>
      <c r="D2085" s="6" t="s">
        <v>2339</v>
      </c>
    </row>
    <row r="2086">
      <c r="A2086" s="139">
        <v>41079.0</v>
      </c>
      <c r="B2086" s="140">
        <v>5.38</v>
      </c>
      <c r="C2086" s="6" t="s">
        <v>3460</v>
      </c>
      <c r="D2086" s="6" t="s">
        <v>2339</v>
      </c>
    </row>
    <row r="2087">
      <c r="A2087" s="139">
        <v>41078.0</v>
      </c>
      <c r="B2087" s="140">
        <v>5.1</v>
      </c>
      <c r="C2087" s="6" t="s">
        <v>3461</v>
      </c>
      <c r="D2087" s="6" t="s">
        <v>2339</v>
      </c>
    </row>
    <row r="2088">
      <c r="A2088" s="139">
        <v>41075.0</v>
      </c>
      <c r="B2088" s="140">
        <v>5.61</v>
      </c>
      <c r="C2088" s="6" t="s">
        <v>2627</v>
      </c>
      <c r="D2088" s="6" t="s">
        <v>2339</v>
      </c>
    </row>
    <row r="2089">
      <c r="A2089" s="139">
        <v>41074.0</v>
      </c>
      <c r="B2089" s="140">
        <v>6.66</v>
      </c>
      <c r="C2089" s="6" t="s">
        <v>3462</v>
      </c>
      <c r="D2089" s="6" t="s">
        <v>2339</v>
      </c>
    </row>
    <row r="2090">
      <c r="A2090" s="139">
        <v>41073.0</v>
      </c>
      <c r="B2090" s="140">
        <v>6.17</v>
      </c>
      <c r="C2090" s="6" t="s">
        <v>3463</v>
      </c>
      <c r="D2090" s="6" t="s">
        <v>2339</v>
      </c>
    </row>
    <row r="2091">
      <c r="A2091" s="139">
        <v>41069.0</v>
      </c>
      <c r="B2091" s="140">
        <v>5.15</v>
      </c>
      <c r="C2091" s="6" t="s">
        <v>3320</v>
      </c>
      <c r="D2091" s="6" t="s">
        <v>2339</v>
      </c>
    </row>
    <row r="2092">
      <c r="A2092" s="139">
        <v>41068.0</v>
      </c>
      <c r="B2092" s="140">
        <v>5.4</v>
      </c>
      <c r="C2092" s="6" t="s">
        <v>3464</v>
      </c>
      <c r="D2092" s="6" t="s">
        <v>2339</v>
      </c>
    </row>
    <row r="2093">
      <c r="A2093" s="139">
        <v>41067.0</v>
      </c>
      <c r="B2093" s="140">
        <v>6.27</v>
      </c>
      <c r="C2093" s="6" t="s">
        <v>3465</v>
      </c>
      <c r="D2093" s="6" t="s">
        <v>2339</v>
      </c>
    </row>
    <row r="2094">
      <c r="A2094" s="139">
        <v>41066.0</v>
      </c>
      <c r="B2094" s="140">
        <v>5.28</v>
      </c>
      <c r="C2094" s="6" t="s">
        <v>3466</v>
      </c>
      <c r="D2094" s="6" t="s">
        <v>2339</v>
      </c>
    </row>
    <row r="2095">
      <c r="A2095" s="139">
        <v>41065.0</v>
      </c>
      <c r="B2095" s="140">
        <v>5.15</v>
      </c>
      <c r="C2095" s="6" t="s">
        <v>3467</v>
      </c>
      <c r="D2095" s="6" t="s">
        <v>2339</v>
      </c>
    </row>
    <row r="2096">
      <c r="A2096" s="139">
        <v>41064.0</v>
      </c>
      <c r="B2096" s="140">
        <v>4.92</v>
      </c>
      <c r="C2096" s="6" t="s">
        <v>3468</v>
      </c>
      <c r="D2096" s="6" t="s">
        <v>2339</v>
      </c>
    </row>
    <row r="2097">
      <c r="A2097" s="139">
        <v>41061.0</v>
      </c>
      <c r="B2097" s="140">
        <v>4.96</v>
      </c>
      <c r="C2097" s="6" t="s">
        <v>3321</v>
      </c>
      <c r="D2097" s="6" t="s">
        <v>2339</v>
      </c>
    </row>
    <row r="2098">
      <c r="A2098" s="139">
        <v>41060.0</v>
      </c>
      <c r="B2098" s="140">
        <v>6.22</v>
      </c>
      <c r="C2098" s="6" t="s">
        <v>3469</v>
      </c>
      <c r="D2098" s="6" t="s">
        <v>2339</v>
      </c>
    </row>
    <row r="2099">
      <c r="A2099" s="139">
        <v>41059.0</v>
      </c>
      <c r="B2099" s="140">
        <v>6.39</v>
      </c>
      <c r="C2099" s="6" t="s">
        <v>3470</v>
      </c>
      <c r="D2099" s="6" t="s">
        <v>2339</v>
      </c>
    </row>
    <row r="2100">
      <c r="A2100" s="139">
        <v>41058.0</v>
      </c>
      <c r="B2100" s="140">
        <v>6.4</v>
      </c>
      <c r="C2100" s="6" t="s">
        <v>3471</v>
      </c>
      <c r="D2100" s="6" t="s">
        <v>2339</v>
      </c>
    </row>
    <row r="2101">
      <c r="A2101" s="139">
        <v>41057.0</v>
      </c>
      <c r="B2101" s="140">
        <v>6.03</v>
      </c>
      <c r="C2101" s="6" t="s">
        <v>3472</v>
      </c>
      <c r="D2101" s="6" t="s">
        <v>2339</v>
      </c>
    </row>
    <row r="2102">
      <c r="A2102" s="139">
        <v>41054.0</v>
      </c>
      <c r="B2102" s="140">
        <v>6.34</v>
      </c>
      <c r="C2102" s="6" t="s">
        <v>3473</v>
      </c>
      <c r="D2102" s="6" t="s">
        <v>2339</v>
      </c>
    </row>
    <row r="2103">
      <c r="A2103" s="139">
        <v>41053.0</v>
      </c>
      <c r="B2103" s="140">
        <v>5.79</v>
      </c>
      <c r="C2103" s="6" t="s">
        <v>3474</v>
      </c>
      <c r="D2103" s="6" t="s">
        <v>2339</v>
      </c>
    </row>
    <row r="2104">
      <c r="A2104" s="139">
        <v>41052.0</v>
      </c>
      <c r="B2104" s="140">
        <v>5.12</v>
      </c>
      <c r="C2104" s="6" t="s">
        <v>3475</v>
      </c>
      <c r="D2104" s="6" t="s">
        <v>2339</v>
      </c>
    </row>
    <row r="2105">
      <c r="A2105" s="139">
        <v>41051.0</v>
      </c>
      <c r="B2105" s="140">
        <v>5.35</v>
      </c>
      <c r="C2105" s="6" t="s">
        <v>3476</v>
      </c>
      <c r="D2105" s="6" t="s">
        <v>2339</v>
      </c>
    </row>
    <row r="2106">
      <c r="A2106" s="139">
        <v>41050.0</v>
      </c>
      <c r="B2106" s="140">
        <v>5.77</v>
      </c>
      <c r="C2106" s="6" t="s">
        <v>3477</v>
      </c>
      <c r="D2106" s="6" t="s">
        <v>2339</v>
      </c>
    </row>
    <row r="2107">
      <c r="A2107" s="139">
        <v>41047.0</v>
      </c>
      <c r="B2107" s="140">
        <v>5.77</v>
      </c>
      <c r="C2107" s="6" t="s">
        <v>3088</v>
      </c>
      <c r="D2107" s="6" t="s">
        <v>2339</v>
      </c>
    </row>
    <row r="2108">
      <c r="A2108" s="139">
        <v>41046.0</v>
      </c>
      <c r="B2108" s="140">
        <v>5.79</v>
      </c>
      <c r="C2108" s="6" t="s">
        <v>3478</v>
      </c>
      <c r="D2108" s="6" t="s">
        <v>2339</v>
      </c>
    </row>
    <row r="2109">
      <c r="A2109" s="139">
        <v>41045.0</v>
      </c>
      <c r="B2109" s="140">
        <v>5.5</v>
      </c>
      <c r="C2109" s="6" t="s">
        <v>3479</v>
      </c>
      <c r="D2109" s="6" t="s">
        <v>2339</v>
      </c>
    </row>
    <row r="2110">
      <c r="A2110" s="139">
        <v>41044.0</v>
      </c>
      <c r="B2110" s="140">
        <v>5.28</v>
      </c>
      <c r="C2110" s="6" t="s">
        <v>3214</v>
      </c>
      <c r="D2110" s="6" t="s">
        <v>2339</v>
      </c>
    </row>
    <row r="2111">
      <c r="A2111" s="139">
        <v>41043.0</v>
      </c>
      <c r="B2111" s="140">
        <v>5.31</v>
      </c>
      <c r="C2111" s="6" t="s">
        <v>3480</v>
      </c>
      <c r="D2111" s="6" t="s">
        <v>2339</v>
      </c>
    </row>
    <row r="2112">
      <c r="A2112" s="139">
        <v>41041.0</v>
      </c>
      <c r="B2112" s="140">
        <v>5.22</v>
      </c>
      <c r="C2112" s="6" t="s">
        <v>3481</v>
      </c>
      <c r="D2112" s="6" t="s">
        <v>2339</v>
      </c>
    </row>
    <row r="2113">
      <c r="A2113" s="139">
        <v>41040.0</v>
      </c>
      <c r="B2113" s="140">
        <v>5.72</v>
      </c>
      <c r="C2113" s="6" t="s">
        <v>3482</v>
      </c>
      <c r="D2113" s="6" t="s">
        <v>2339</v>
      </c>
    </row>
    <row r="2114">
      <c r="A2114" s="139">
        <v>41039.0</v>
      </c>
      <c r="B2114" s="140">
        <v>5.96</v>
      </c>
      <c r="C2114" s="6" t="s">
        <v>3483</v>
      </c>
      <c r="D2114" s="6" t="s">
        <v>2339</v>
      </c>
    </row>
    <row r="2115">
      <c r="A2115" s="139">
        <v>41034.0</v>
      </c>
      <c r="B2115" s="140">
        <v>5.07</v>
      </c>
      <c r="C2115" s="6" t="s">
        <v>3484</v>
      </c>
      <c r="D2115" s="6" t="s">
        <v>2339</v>
      </c>
    </row>
    <row r="2116">
      <c r="A2116" s="139">
        <v>41033.0</v>
      </c>
      <c r="B2116" s="140">
        <v>5.24</v>
      </c>
      <c r="C2116" s="6" t="s">
        <v>3485</v>
      </c>
      <c r="D2116" s="6" t="s">
        <v>2339</v>
      </c>
    </row>
    <row r="2117">
      <c r="A2117" s="139">
        <v>41032.0</v>
      </c>
      <c r="B2117" s="140">
        <v>5.62</v>
      </c>
      <c r="C2117" s="6" t="s">
        <v>3486</v>
      </c>
      <c r="D2117" s="6" t="s">
        <v>2339</v>
      </c>
    </row>
    <row r="2118">
      <c r="A2118" s="139">
        <v>41031.0</v>
      </c>
      <c r="B2118" s="140">
        <v>5.85</v>
      </c>
      <c r="C2118" s="6" t="s">
        <v>3487</v>
      </c>
      <c r="D2118" s="6" t="s">
        <v>2339</v>
      </c>
    </row>
    <row r="2119">
      <c r="A2119" s="139">
        <v>41027.0</v>
      </c>
      <c r="B2119" s="140">
        <v>6.0</v>
      </c>
      <c r="C2119" s="6" t="s">
        <v>3488</v>
      </c>
      <c r="D2119" s="6" t="s">
        <v>2339</v>
      </c>
    </row>
    <row r="2120">
      <c r="A2120" s="139">
        <v>41026.0</v>
      </c>
      <c r="B2120" s="140">
        <v>6.17</v>
      </c>
      <c r="C2120" s="6" t="s">
        <v>3489</v>
      </c>
      <c r="D2120" s="6" t="s">
        <v>2339</v>
      </c>
    </row>
    <row r="2121">
      <c r="A2121" s="139">
        <v>41025.0</v>
      </c>
      <c r="B2121" s="140">
        <v>6.09</v>
      </c>
      <c r="C2121" s="6" t="s">
        <v>3182</v>
      </c>
      <c r="D2121" s="6" t="s">
        <v>2339</v>
      </c>
    </row>
    <row r="2122">
      <c r="A2122" s="139">
        <v>41024.0</v>
      </c>
      <c r="B2122" s="140">
        <v>5.71</v>
      </c>
      <c r="C2122" s="6" t="s">
        <v>3490</v>
      </c>
      <c r="D2122" s="6" t="s">
        <v>2339</v>
      </c>
    </row>
    <row r="2123">
      <c r="A2123" s="139">
        <v>41023.0</v>
      </c>
      <c r="B2123" s="140">
        <v>5.64</v>
      </c>
      <c r="C2123" s="6" t="s">
        <v>3491</v>
      </c>
      <c r="D2123" s="6" t="s">
        <v>2339</v>
      </c>
    </row>
    <row r="2124">
      <c r="A2124" s="139">
        <v>41022.0</v>
      </c>
      <c r="B2124" s="140">
        <v>5.43</v>
      </c>
      <c r="C2124" s="6" t="s">
        <v>3492</v>
      </c>
      <c r="D2124" s="6" t="s">
        <v>2339</v>
      </c>
    </row>
    <row r="2125">
      <c r="A2125" s="139">
        <v>41019.0</v>
      </c>
      <c r="B2125" s="140">
        <v>5.32</v>
      </c>
      <c r="C2125" s="6" t="s">
        <v>3493</v>
      </c>
      <c r="D2125" s="6" t="s">
        <v>2339</v>
      </c>
    </row>
    <row r="2126">
      <c r="A2126" s="139">
        <v>41018.0</v>
      </c>
      <c r="B2126" s="140">
        <v>5.25</v>
      </c>
      <c r="C2126" s="6" t="s">
        <v>3494</v>
      </c>
      <c r="D2126" s="6" t="s">
        <v>2339</v>
      </c>
    </row>
    <row r="2127">
      <c r="A2127" s="139">
        <v>41017.0</v>
      </c>
      <c r="B2127" s="140">
        <v>5.08</v>
      </c>
      <c r="C2127" s="6" t="s">
        <v>3495</v>
      </c>
      <c r="D2127" s="6" t="s">
        <v>2339</v>
      </c>
    </row>
    <row r="2128">
      <c r="A2128" s="139">
        <v>41016.0</v>
      </c>
      <c r="B2128" s="140">
        <v>5.35</v>
      </c>
      <c r="C2128" s="6" t="s">
        <v>3496</v>
      </c>
      <c r="D2128" s="6" t="s">
        <v>2339</v>
      </c>
    </row>
    <row r="2129">
      <c r="A2129" s="139">
        <v>41015.0</v>
      </c>
      <c r="B2129" s="140">
        <v>5.24</v>
      </c>
      <c r="C2129" s="6" t="s">
        <v>3497</v>
      </c>
      <c r="D2129" s="6" t="s">
        <v>2339</v>
      </c>
    </row>
    <row r="2130">
      <c r="A2130" s="139">
        <v>41012.0</v>
      </c>
      <c r="B2130" s="140">
        <v>5.28</v>
      </c>
      <c r="C2130" s="6" t="s">
        <v>3498</v>
      </c>
      <c r="D2130" s="6" t="s">
        <v>2339</v>
      </c>
    </row>
    <row r="2131">
      <c r="A2131" s="139">
        <v>41011.0</v>
      </c>
      <c r="B2131" s="140">
        <v>5.44</v>
      </c>
      <c r="C2131" s="6" t="s">
        <v>3499</v>
      </c>
      <c r="D2131" s="6" t="s">
        <v>2339</v>
      </c>
    </row>
    <row r="2132">
      <c r="A2132" s="139">
        <v>41010.0</v>
      </c>
      <c r="B2132" s="140">
        <v>4.9</v>
      </c>
      <c r="C2132" s="6" t="s">
        <v>3500</v>
      </c>
      <c r="D2132" s="6" t="s">
        <v>2339</v>
      </c>
    </row>
    <row r="2133">
      <c r="A2133" s="139">
        <v>41009.0</v>
      </c>
      <c r="B2133" s="140">
        <v>4.63</v>
      </c>
      <c r="C2133" s="6" t="s">
        <v>3501</v>
      </c>
      <c r="D2133" s="6" t="s">
        <v>2339</v>
      </c>
    </row>
    <row r="2134">
      <c r="A2134" s="139">
        <v>41008.0</v>
      </c>
      <c r="B2134" s="140">
        <v>4.37</v>
      </c>
      <c r="C2134" s="6" t="s">
        <v>3502</v>
      </c>
      <c r="D2134" s="6" t="s">
        <v>2339</v>
      </c>
    </row>
    <row r="2135">
      <c r="A2135" s="139">
        <v>41005.0</v>
      </c>
      <c r="B2135" s="140">
        <v>4.48</v>
      </c>
      <c r="C2135" s="6" t="s">
        <v>3019</v>
      </c>
      <c r="D2135" s="6" t="s">
        <v>2339</v>
      </c>
    </row>
    <row r="2136">
      <c r="A2136" s="139">
        <v>41004.0</v>
      </c>
      <c r="B2136" s="140">
        <v>4.47</v>
      </c>
      <c r="C2136" s="6" t="s">
        <v>3503</v>
      </c>
      <c r="D2136" s="6" t="s">
        <v>2339</v>
      </c>
    </row>
    <row r="2137">
      <c r="A2137" s="139">
        <v>41003.0</v>
      </c>
      <c r="B2137" s="140">
        <v>4.62</v>
      </c>
      <c r="C2137" s="6" t="s">
        <v>3504</v>
      </c>
      <c r="D2137" s="6" t="s">
        <v>2339</v>
      </c>
    </row>
    <row r="2138">
      <c r="A2138" s="139">
        <v>41002.0</v>
      </c>
      <c r="B2138" s="140">
        <v>4.98</v>
      </c>
      <c r="C2138" s="6" t="s">
        <v>3505</v>
      </c>
      <c r="D2138" s="6" t="s">
        <v>2339</v>
      </c>
    </row>
    <row r="2139">
      <c r="A2139" s="139">
        <v>41001.0</v>
      </c>
      <c r="B2139" s="140">
        <v>5.69</v>
      </c>
      <c r="C2139" s="6" t="s">
        <v>3506</v>
      </c>
      <c r="D2139" s="6" t="s">
        <v>2339</v>
      </c>
    </row>
    <row r="2140">
      <c r="A2140" s="139">
        <v>40998.0</v>
      </c>
      <c r="B2140" s="140">
        <v>5.48</v>
      </c>
      <c r="C2140" s="6" t="s">
        <v>3507</v>
      </c>
      <c r="D2140" s="6" t="s">
        <v>2339</v>
      </c>
    </row>
    <row r="2141">
      <c r="A2141" s="139">
        <v>40997.0</v>
      </c>
      <c r="B2141" s="140">
        <v>5.69</v>
      </c>
      <c r="C2141" s="6" t="s">
        <v>3508</v>
      </c>
      <c r="D2141" s="6" t="s">
        <v>2339</v>
      </c>
    </row>
    <row r="2142">
      <c r="A2142" s="139">
        <v>40996.0</v>
      </c>
      <c r="B2142" s="140">
        <v>5.7</v>
      </c>
      <c r="C2142" s="6" t="s">
        <v>3509</v>
      </c>
      <c r="D2142" s="6" t="s">
        <v>2339</v>
      </c>
    </row>
    <row r="2143">
      <c r="A2143" s="139">
        <v>40995.0</v>
      </c>
      <c r="B2143" s="140">
        <v>5.48</v>
      </c>
      <c r="C2143" s="6" t="s">
        <v>3510</v>
      </c>
      <c r="D2143" s="6" t="s">
        <v>2339</v>
      </c>
    </row>
    <row r="2144">
      <c r="A2144" s="139">
        <v>40994.0</v>
      </c>
      <c r="B2144" s="140">
        <v>5.95</v>
      </c>
      <c r="C2144" s="6" t="s">
        <v>3511</v>
      </c>
      <c r="D2144" s="6" t="s">
        <v>2339</v>
      </c>
    </row>
    <row r="2145">
      <c r="A2145" s="139">
        <v>40991.0</v>
      </c>
      <c r="B2145" s="140">
        <v>4.99</v>
      </c>
      <c r="C2145" s="6" t="s">
        <v>3512</v>
      </c>
      <c r="D2145" s="6" t="s">
        <v>2339</v>
      </c>
    </row>
    <row r="2146">
      <c r="A2146" s="139">
        <v>40990.0</v>
      </c>
      <c r="B2146" s="140">
        <v>4.94</v>
      </c>
      <c r="C2146" s="6" t="s">
        <v>3513</v>
      </c>
      <c r="D2146" s="6" t="s">
        <v>2339</v>
      </c>
    </row>
    <row r="2147">
      <c r="A2147" s="139">
        <v>40989.0</v>
      </c>
      <c r="B2147" s="140">
        <v>5.17</v>
      </c>
      <c r="C2147" s="6" t="s">
        <v>3514</v>
      </c>
      <c r="D2147" s="6" t="s">
        <v>2339</v>
      </c>
    </row>
    <row r="2148">
      <c r="A2148" s="139">
        <v>40988.0</v>
      </c>
      <c r="B2148" s="140">
        <v>5.33</v>
      </c>
      <c r="C2148" s="6" t="s">
        <v>3515</v>
      </c>
      <c r="D2148" s="6" t="s">
        <v>2339</v>
      </c>
    </row>
    <row r="2149">
      <c r="A2149" s="139">
        <v>40987.0</v>
      </c>
      <c r="B2149" s="140">
        <v>5.2</v>
      </c>
      <c r="C2149" s="6" t="s">
        <v>3516</v>
      </c>
      <c r="D2149" s="6" t="s">
        <v>2339</v>
      </c>
    </row>
    <row r="2150">
      <c r="A2150" s="139">
        <v>40984.0</v>
      </c>
      <c r="B2150" s="140">
        <v>5.04</v>
      </c>
      <c r="C2150" s="6" t="s">
        <v>3517</v>
      </c>
      <c r="D2150" s="6" t="s">
        <v>2339</v>
      </c>
    </row>
    <row r="2151">
      <c r="A2151" s="139">
        <v>40983.0</v>
      </c>
      <c r="B2151" s="140">
        <v>4.9</v>
      </c>
      <c r="C2151" s="6" t="s">
        <v>3423</v>
      </c>
      <c r="D2151" s="6" t="s">
        <v>2339</v>
      </c>
    </row>
    <row r="2152">
      <c r="A2152" s="139">
        <v>40982.0</v>
      </c>
      <c r="B2152" s="140">
        <v>4.76</v>
      </c>
      <c r="C2152" s="6" t="s">
        <v>3518</v>
      </c>
      <c r="D2152" s="6" t="s">
        <v>2339</v>
      </c>
    </row>
    <row r="2153">
      <c r="A2153" s="139">
        <v>40981.0</v>
      </c>
      <c r="B2153" s="140">
        <v>4.89</v>
      </c>
      <c r="C2153" s="6" t="s">
        <v>3519</v>
      </c>
      <c r="D2153" s="6" t="s">
        <v>2339</v>
      </c>
    </row>
    <row r="2154">
      <c r="A2154" s="139">
        <v>40980.0</v>
      </c>
      <c r="B2154" s="140">
        <v>5.06</v>
      </c>
      <c r="C2154" s="6" t="s">
        <v>3520</v>
      </c>
      <c r="D2154" s="6" t="s">
        <v>2339</v>
      </c>
    </row>
    <row r="2155">
      <c r="A2155" s="139">
        <v>40979.0</v>
      </c>
      <c r="B2155" s="140">
        <v>4.64</v>
      </c>
      <c r="C2155" s="6" t="s">
        <v>3521</v>
      </c>
      <c r="D2155" s="6" t="s">
        <v>2339</v>
      </c>
    </row>
    <row r="2156">
      <c r="A2156" s="139">
        <v>40975.0</v>
      </c>
      <c r="B2156" s="140">
        <v>4.49</v>
      </c>
      <c r="C2156" s="6" t="s">
        <v>3522</v>
      </c>
      <c r="D2156" s="6" t="s">
        <v>2339</v>
      </c>
    </row>
    <row r="2157">
      <c r="A2157" s="139">
        <v>40974.0</v>
      </c>
      <c r="B2157" s="140">
        <v>4.5</v>
      </c>
      <c r="C2157" s="6" t="s">
        <v>3523</v>
      </c>
      <c r="D2157" s="6" t="s">
        <v>2339</v>
      </c>
    </row>
    <row r="2158">
      <c r="A2158" s="139">
        <v>40973.0</v>
      </c>
      <c r="B2158" s="140">
        <v>4.46</v>
      </c>
      <c r="C2158" s="6" t="s">
        <v>1157</v>
      </c>
      <c r="D2158" s="6" t="s">
        <v>2339</v>
      </c>
    </row>
    <row r="2159">
      <c r="A2159" s="139">
        <v>40970.0</v>
      </c>
      <c r="B2159" s="140">
        <v>4.4</v>
      </c>
      <c r="C2159" s="6" t="s">
        <v>3524</v>
      </c>
      <c r="D2159" s="6" t="s">
        <v>2339</v>
      </c>
    </row>
    <row r="2160">
      <c r="A2160" s="139">
        <v>40969.0</v>
      </c>
      <c r="B2160" s="140">
        <v>4.68</v>
      </c>
      <c r="C2160" s="6" t="s">
        <v>3525</v>
      </c>
      <c r="D2160" s="6" t="s">
        <v>2339</v>
      </c>
    </row>
    <row r="2161">
      <c r="A2161" s="139">
        <v>40968.0</v>
      </c>
      <c r="B2161" s="140">
        <v>5.18</v>
      </c>
      <c r="C2161" s="6" t="s">
        <v>3526</v>
      </c>
      <c r="D2161" s="6" t="s">
        <v>2339</v>
      </c>
    </row>
    <row r="2162">
      <c r="A2162" s="139">
        <v>40967.0</v>
      </c>
      <c r="B2162" s="140">
        <v>5.11</v>
      </c>
      <c r="C2162" s="6" t="s">
        <v>3527</v>
      </c>
      <c r="D2162" s="6" t="s">
        <v>2339</v>
      </c>
    </row>
    <row r="2163">
      <c r="A2163" s="139">
        <v>40966.0</v>
      </c>
      <c r="B2163" s="140">
        <v>4.44</v>
      </c>
      <c r="C2163" s="6" t="s">
        <v>3528</v>
      </c>
      <c r="D2163" s="6" t="s">
        <v>2339</v>
      </c>
    </row>
    <row r="2164">
      <c r="A2164" s="139">
        <v>40963.0</v>
      </c>
      <c r="B2164" s="140">
        <v>4.24</v>
      </c>
      <c r="C2164" s="6" t="s">
        <v>3529</v>
      </c>
      <c r="D2164" s="6" t="s">
        <v>2339</v>
      </c>
    </row>
    <row r="2165">
      <c r="A2165" s="139">
        <v>40961.0</v>
      </c>
      <c r="B2165" s="140">
        <v>4.26</v>
      </c>
      <c r="C2165" s="6" t="s">
        <v>3213</v>
      </c>
      <c r="D2165" s="6" t="s">
        <v>2339</v>
      </c>
    </row>
    <row r="2166">
      <c r="A2166" s="139">
        <v>40960.0</v>
      </c>
      <c r="B2166" s="140">
        <v>4.27</v>
      </c>
      <c r="C2166" s="6" t="s">
        <v>3521</v>
      </c>
      <c r="D2166" s="6" t="s">
        <v>2339</v>
      </c>
    </row>
    <row r="2167">
      <c r="A2167" s="139">
        <v>40959.0</v>
      </c>
      <c r="B2167" s="140">
        <v>4.41</v>
      </c>
      <c r="C2167" s="6" t="s">
        <v>3530</v>
      </c>
      <c r="D2167" s="6" t="s">
        <v>2339</v>
      </c>
    </row>
    <row r="2168">
      <c r="A2168" s="139">
        <v>40956.0</v>
      </c>
      <c r="B2168" s="140">
        <v>4.26</v>
      </c>
      <c r="C2168" s="6" t="s">
        <v>2091</v>
      </c>
      <c r="D2168" s="6" t="s">
        <v>2339</v>
      </c>
    </row>
    <row r="2169">
      <c r="A2169" s="139">
        <v>40955.0</v>
      </c>
      <c r="B2169" s="140">
        <v>4.26</v>
      </c>
      <c r="C2169" s="6" t="s">
        <v>3531</v>
      </c>
      <c r="D2169" s="6" t="s">
        <v>2339</v>
      </c>
    </row>
    <row r="2170">
      <c r="A2170" s="139">
        <v>40954.0</v>
      </c>
      <c r="B2170" s="140">
        <v>4.28</v>
      </c>
      <c r="C2170" s="6" t="s">
        <v>3532</v>
      </c>
      <c r="D2170" s="6" t="s">
        <v>2339</v>
      </c>
    </row>
    <row r="2171">
      <c r="A2171" s="139">
        <v>40953.0</v>
      </c>
      <c r="B2171" s="140">
        <v>4.27</v>
      </c>
      <c r="C2171" s="6" t="s">
        <v>3533</v>
      </c>
      <c r="D2171" s="6" t="s">
        <v>2339</v>
      </c>
    </row>
    <row r="2172">
      <c r="A2172" s="139">
        <v>40952.0</v>
      </c>
      <c r="B2172" s="140">
        <v>4.27</v>
      </c>
      <c r="C2172" s="6" t="s">
        <v>3534</v>
      </c>
      <c r="D2172" s="6" t="s">
        <v>2339</v>
      </c>
    </row>
    <row r="2173">
      <c r="A2173" s="139">
        <v>40949.0</v>
      </c>
      <c r="B2173" s="140">
        <v>4.23</v>
      </c>
      <c r="C2173" s="6" t="s">
        <v>3535</v>
      </c>
      <c r="D2173" s="6" t="s">
        <v>2339</v>
      </c>
    </row>
    <row r="2174">
      <c r="A2174" s="139">
        <v>40948.0</v>
      </c>
      <c r="B2174" s="140">
        <v>4.19</v>
      </c>
      <c r="C2174" s="6" t="s">
        <v>3536</v>
      </c>
      <c r="D2174" s="6" t="s">
        <v>2339</v>
      </c>
    </row>
    <row r="2175">
      <c r="A2175" s="139">
        <v>40947.0</v>
      </c>
      <c r="B2175" s="140">
        <v>4.12</v>
      </c>
      <c r="C2175" s="6" t="s">
        <v>3537</v>
      </c>
      <c r="D2175" s="6" t="s">
        <v>2339</v>
      </c>
    </row>
    <row r="2176">
      <c r="A2176" s="139">
        <v>40946.0</v>
      </c>
      <c r="B2176" s="140">
        <v>4.2</v>
      </c>
      <c r="C2176" s="6" t="s">
        <v>3538</v>
      </c>
      <c r="D2176" s="6" t="s">
        <v>2339</v>
      </c>
    </row>
    <row r="2177">
      <c r="A2177" s="139">
        <v>40945.0</v>
      </c>
      <c r="B2177" s="140">
        <v>4.22</v>
      </c>
      <c r="C2177" s="6" t="s">
        <v>3539</v>
      </c>
      <c r="D2177" s="6" t="s">
        <v>2339</v>
      </c>
    </row>
    <row r="2178">
      <c r="A2178" s="139">
        <v>40942.0</v>
      </c>
      <c r="B2178" s="140">
        <v>4.23</v>
      </c>
      <c r="C2178" s="6" t="s">
        <v>3540</v>
      </c>
      <c r="D2178" s="6" t="s">
        <v>2339</v>
      </c>
    </row>
    <row r="2179">
      <c r="A2179" s="139">
        <v>40941.0</v>
      </c>
      <c r="B2179" s="140">
        <v>4.28</v>
      </c>
      <c r="C2179" s="6" t="s">
        <v>914</v>
      </c>
      <c r="D2179" s="6" t="s">
        <v>2339</v>
      </c>
    </row>
    <row r="2180">
      <c r="A2180" s="139">
        <v>40940.0</v>
      </c>
      <c r="B2180" s="140">
        <v>4.45</v>
      </c>
      <c r="C2180" s="6" t="s">
        <v>3541</v>
      </c>
      <c r="D2180" s="6" t="s">
        <v>2339</v>
      </c>
    </row>
    <row r="2181">
      <c r="A2181" s="139">
        <v>40939.0</v>
      </c>
      <c r="B2181" s="140">
        <v>4.64</v>
      </c>
      <c r="C2181" s="6" t="s">
        <v>3542</v>
      </c>
      <c r="D2181" s="6" t="s">
        <v>2339</v>
      </c>
    </row>
    <row r="2182">
      <c r="A2182" s="139">
        <v>40938.0</v>
      </c>
      <c r="B2182" s="140">
        <v>5.52</v>
      </c>
      <c r="C2182" s="6" t="s">
        <v>3543</v>
      </c>
      <c r="D2182" s="6" t="s">
        <v>2339</v>
      </c>
    </row>
    <row r="2183">
      <c r="A2183" s="139">
        <v>40935.0</v>
      </c>
      <c r="B2183" s="140">
        <v>5.58</v>
      </c>
      <c r="C2183" s="6" t="s">
        <v>3544</v>
      </c>
      <c r="D2183" s="6" t="s">
        <v>2339</v>
      </c>
    </row>
    <row r="2184">
      <c r="A2184" s="139">
        <v>40934.0</v>
      </c>
      <c r="B2184" s="140">
        <v>5.63</v>
      </c>
      <c r="C2184" s="6" t="s">
        <v>3545</v>
      </c>
      <c r="D2184" s="6" t="s">
        <v>2339</v>
      </c>
    </row>
    <row r="2185">
      <c r="A2185" s="139">
        <v>40933.0</v>
      </c>
      <c r="B2185" s="140">
        <v>5.52</v>
      </c>
      <c r="C2185" s="6" t="s">
        <v>3546</v>
      </c>
      <c r="D2185" s="6" t="s">
        <v>2339</v>
      </c>
    </row>
    <row r="2186">
      <c r="A2186" s="139">
        <v>40932.0</v>
      </c>
      <c r="B2186" s="140">
        <v>5.02</v>
      </c>
      <c r="C2186" s="6" t="s">
        <v>3547</v>
      </c>
      <c r="D2186" s="6" t="s">
        <v>2339</v>
      </c>
    </row>
    <row r="2187">
      <c r="A2187" s="139">
        <v>40931.0</v>
      </c>
      <c r="B2187" s="140">
        <v>4.6</v>
      </c>
      <c r="C2187" s="6" t="s">
        <v>3548</v>
      </c>
      <c r="D2187" s="6" t="s">
        <v>2339</v>
      </c>
    </row>
    <row r="2188">
      <c r="A2188" s="139">
        <v>40928.0</v>
      </c>
      <c r="B2188" s="140">
        <v>4.55</v>
      </c>
      <c r="C2188" s="6" t="s">
        <v>3549</v>
      </c>
      <c r="D2188" s="6" t="s">
        <v>2339</v>
      </c>
    </row>
    <row r="2189">
      <c r="A2189" s="139">
        <v>40927.0</v>
      </c>
      <c r="B2189" s="140">
        <v>4.49</v>
      </c>
      <c r="C2189" s="6" t="s">
        <v>3550</v>
      </c>
      <c r="D2189" s="6" t="s">
        <v>2339</v>
      </c>
    </row>
    <row r="2190">
      <c r="A2190" s="139">
        <v>40926.0</v>
      </c>
      <c r="B2190" s="140">
        <v>4.49</v>
      </c>
      <c r="C2190" s="6" t="s">
        <v>3551</v>
      </c>
      <c r="D2190" s="6" t="s">
        <v>2339</v>
      </c>
    </row>
    <row r="2191">
      <c r="A2191" s="139">
        <v>40925.0</v>
      </c>
      <c r="B2191" s="140">
        <v>4.5</v>
      </c>
      <c r="C2191" s="6" t="s">
        <v>3552</v>
      </c>
      <c r="D2191" s="6" t="s">
        <v>2339</v>
      </c>
    </row>
    <row r="2192">
      <c r="A2192" s="139">
        <v>40924.0</v>
      </c>
      <c r="B2192" s="140">
        <v>4.44</v>
      </c>
      <c r="C2192" s="6" t="s">
        <v>3553</v>
      </c>
      <c r="D2192" s="6" t="s">
        <v>2339</v>
      </c>
    </row>
    <row r="2193">
      <c r="A2193" s="139">
        <v>40921.0</v>
      </c>
      <c r="B2193" s="140">
        <v>4.4</v>
      </c>
      <c r="C2193" s="6" t="s">
        <v>3554</v>
      </c>
      <c r="D2193" s="6" t="s">
        <v>2339</v>
      </c>
    </row>
    <row r="2194">
      <c r="A2194" s="139">
        <v>40920.0</v>
      </c>
      <c r="B2194" s="140">
        <v>4.41</v>
      </c>
      <c r="C2194" s="6" t="s">
        <v>3555</v>
      </c>
      <c r="D2194" s="6" t="s">
        <v>2339</v>
      </c>
    </row>
    <row r="2195">
      <c r="A2195" s="139">
        <v>40919.0</v>
      </c>
      <c r="B2195" s="140">
        <v>4.43</v>
      </c>
      <c r="C2195" s="6" t="s">
        <v>3556</v>
      </c>
      <c r="D2195" s="6" t="s">
        <v>2339</v>
      </c>
    </row>
    <row r="2196">
      <c r="A2196" s="139">
        <v>40918.0</v>
      </c>
      <c r="B2196" s="140">
        <v>4.52</v>
      </c>
      <c r="C2196" s="6" t="s">
        <v>3557</v>
      </c>
      <c r="D2196" s="6" t="s">
        <v>2339</v>
      </c>
    </row>
    <row r="2197">
      <c r="A2197" s="139">
        <v>40906.0</v>
      </c>
      <c r="B2197" s="140">
        <v>4.86</v>
      </c>
      <c r="C2197" s="6" t="s">
        <v>3558</v>
      </c>
      <c r="D2197" s="6" t="s">
        <v>2339</v>
      </c>
    </row>
    <row r="2198">
      <c r="A2198" s="139">
        <v>40905.0</v>
      </c>
      <c r="B2198" s="140">
        <v>5.47</v>
      </c>
      <c r="C2198" s="6" t="s">
        <v>3559</v>
      </c>
      <c r="D2198" s="6" t="s">
        <v>2339</v>
      </c>
    </row>
    <row r="2199">
      <c r="A2199" s="139">
        <v>40904.0</v>
      </c>
      <c r="B2199" s="140">
        <v>5.72</v>
      </c>
      <c r="C2199" s="6" t="s">
        <v>2637</v>
      </c>
      <c r="D2199" s="6" t="s">
        <v>2339</v>
      </c>
    </row>
    <row r="2200">
      <c r="A2200" s="139">
        <v>40903.0</v>
      </c>
      <c r="B2200" s="140">
        <v>5.91</v>
      </c>
      <c r="C2200" s="6" t="s">
        <v>3560</v>
      </c>
      <c r="D2200" s="6" t="s">
        <v>2339</v>
      </c>
    </row>
    <row r="2201">
      <c r="A2201" s="139">
        <v>40900.0</v>
      </c>
      <c r="B2201" s="140">
        <v>5.63</v>
      </c>
      <c r="C2201" s="6" t="s">
        <v>3561</v>
      </c>
      <c r="D2201" s="6" t="s">
        <v>2339</v>
      </c>
    </row>
    <row r="2202">
      <c r="A2202" s="139">
        <v>40899.0</v>
      </c>
      <c r="B2202" s="140">
        <v>5.69</v>
      </c>
      <c r="C2202" s="6" t="s">
        <v>3562</v>
      </c>
      <c r="D2202" s="6" t="s">
        <v>2339</v>
      </c>
    </row>
    <row r="2203">
      <c r="A2203" s="139">
        <v>40898.0</v>
      </c>
      <c r="B2203" s="140">
        <v>5.96</v>
      </c>
      <c r="C2203" s="6" t="s">
        <v>3563</v>
      </c>
      <c r="D2203" s="6" t="s">
        <v>2339</v>
      </c>
    </row>
    <row r="2204">
      <c r="A2204" s="139">
        <v>40897.0</v>
      </c>
      <c r="B2204" s="140">
        <v>6.03</v>
      </c>
      <c r="C2204" s="6" t="s">
        <v>3564</v>
      </c>
      <c r="D2204" s="6" t="s">
        <v>2339</v>
      </c>
    </row>
    <row r="2205">
      <c r="A2205" s="139">
        <v>40896.0</v>
      </c>
      <c r="B2205" s="140">
        <v>4.92</v>
      </c>
      <c r="C2205" s="6" t="s">
        <v>3565</v>
      </c>
      <c r="D2205" s="6" t="s">
        <v>2339</v>
      </c>
    </row>
    <row r="2206">
      <c r="A2206" s="139">
        <v>40893.0</v>
      </c>
      <c r="B2206" s="140">
        <v>4.91</v>
      </c>
      <c r="C2206" s="6" t="s">
        <v>1908</v>
      </c>
      <c r="D2206" s="6" t="s">
        <v>2339</v>
      </c>
    </row>
    <row r="2207">
      <c r="A2207" s="139">
        <v>40892.0</v>
      </c>
      <c r="B2207" s="140">
        <v>5.26</v>
      </c>
      <c r="C2207" s="6" t="s">
        <v>3566</v>
      </c>
      <c r="D2207" s="6" t="s">
        <v>2339</v>
      </c>
    </row>
    <row r="2208">
      <c r="A2208" s="139">
        <v>40891.0</v>
      </c>
      <c r="B2208" s="140">
        <v>4.95</v>
      </c>
      <c r="C2208" s="6" t="s">
        <v>3567</v>
      </c>
      <c r="D2208" s="6" t="s">
        <v>2339</v>
      </c>
    </row>
    <row r="2209">
      <c r="A2209" s="139">
        <v>40890.0</v>
      </c>
      <c r="B2209" s="140">
        <v>5.81</v>
      </c>
      <c r="C2209" s="6" t="s">
        <v>3568</v>
      </c>
      <c r="D2209" s="6" t="s">
        <v>2339</v>
      </c>
    </row>
    <row r="2210">
      <c r="A2210" s="139">
        <v>40889.0</v>
      </c>
      <c r="B2210" s="140">
        <v>5.56</v>
      </c>
      <c r="C2210" s="6" t="s">
        <v>3569</v>
      </c>
      <c r="D2210" s="6" t="s">
        <v>2339</v>
      </c>
    </row>
    <row r="2211">
      <c r="A2211" s="139">
        <v>40886.0</v>
      </c>
      <c r="B2211" s="140">
        <v>4.6</v>
      </c>
      <c r="C2211" s="6" t="s">
        <v>3570</v>
      </c>
      <c r="D2211" s="6" t="s">
        <v>2339</v>
      </c>
    </row>
    <row r="2212">
      <c r="A2212" s="139">
        <v>40885.0</v>
      </c>
      <c r="B2212" s="140">
        <v>5.3</v>
      </c>
      <c r="C2212" s="6" t="s">
        <v>3571</v>
      </c>
      <c r="D2212" s="6" t="s">
        <v>2339</v>
      </c>
    </row>
    <row r="2213">
      <c r="A2213" s="139">
        <v>40884.0</v>
      </c>
      <c r="B2213" s="140">
        <v>5.28</v>
      </c>
      <c r="C2213" s="6" t="s">
        <v>3572</v>
      </c>
      <c r="D2213" s="6" t="s">
        <v>2339</v>
      </c>
    </row>
    <row r="2214">
      <c r="A2214" s="139">
        <v>40883.0</v>
      </c>
      <c r="B2214" s="140">
        <v>5.18</v>
      </c>
      <c r="C2214" s="6" t="s">
        <v>3573</v>
      </c>
      <c r="D2214" s="6" t="s">
        <v>2339</v>
      </c>
    </row>
    <row r="2215">
      <c r="A2215" s="139">
        <v>40882.0</v>
      </c>
      <c r="B2215" s="140">
        <v>4.97</v>
      </c>
      <c r="C2215" s="6" t="s">
        <v>3574</v>
      </c>
      <c r="D2215" s="6" t="s">
        <v>2339</v>
      </c>
    </row>
    <row r="2216">
      <c r="A2216" s="139">
        <v>40879.0</v>
      </c>
      <c r="B2216" s="140">
        <v>4.96</v>
      </c>
      <c r="C2216" s="6" t="s">
        <v>3575</v>
      </c>
      <c r="D2216" s="6" t="s">
        <v>2339</v>
      </c>
    </row>
    <row r="2217">
      <c r="A2217" s="139">
        <v>40878.0</v>
      </c>
      <c r="B2217" s="140">
        <v>5.01</v>
      </c>
      <c r="C2217" s="6" t="s">
        <v>3576</v>
      </c>
      <c r="D2217" s="6" t="s">
        <v>2339</v>
      </c>
    </row>
    <row r="2218">
      <c r="A2218" s="139">
        <v>40877.0</v>
      </c>
      <c r="B2218" s="140">
        <v>5.25</v>
      </c>
      <c r="C2218" s="6" t="s">
        <v>3577</v>
      </c>
      <c r="D2218" s="6" t="s">
        <v>2339</v>
      </c>
    </row>
    <row r="2219">
      <c r="A2219" s="139">
        <v>40876.0</v>
      </c>
      <c r="B2219" s="140">
        <v>5.56</v>
      </c>
      <c r="C2219" s="6" t="s">
        <v>3578</v>
      </c>
      <c r="D2219" s="6" t="s">
        <v>2339</v>
      </c>
    </row>
    <row r="2220">
      <c r="A2220" s="139">
        <v>40875.0</v>
      </c>
      <c r="B2220" s="140">
        <v>5.36</v>
      </c>
      <c r="C2220" s="6" t="s">
        <v>3579</v>
      </c>
      <c r="D2220" s="6" t="s">
        <v>2339</v>
      </c>
    </row>
    <row r="2221">
      <c r="A2221" s="139">
        <v>40872.0</v>
      </c>
      <c r="B2221" s="140">
        <v>5.39</v>
      </c>
      <c r="C2221" s="6" t="s">
        <v>1872</v>
      </c>
      <c r="D2221" s="6" t="s">
        <v>2339</v>
      </c>
    </row>
    <row r="2222">
      <c r="A2222" s="139">
        <v>40871.0</v>
      </c>
      <c r="B2222" s="140">
        <v>5.04</v>
      </c>
      <c r="C2222" s="6" t="s">
        <v>3580</v>
      </c>
      <c r="D2222" s="6" t="s">
        <v>2339</v>
      </c>
    </row>
    <row r="2223">
      <c r="A2223" s="139">
        <v>40870.0</v>
      </c>
      <c r="B2223" s="140">
        <v>4.87</v>
      </c>
      <c r="C2223" s="6" t="s">
        <v>3581</v>
      </c>
      <c r="D2223" s="6" t="s">
        <v>2339</v>
      </c>
    </row>
    <row r="2224">
      <c r="A2224" s="139">
        <v>40869.0</v>
      </c>
      <c r="B2224" s="140">
        <v>4.81</v>
      </c>
      <c r="C2224" s="6" t="s">
        <v>3582</v>
      </c>
      <c r="D2224" s="6" t="s">
        <v>2339</v>
      </c>
    </row>
    <row r="2225">
      <c r="A2225" s="139">
        <v>40868.0</v>
      </c>
      <c r="B2225" s="140">
        <v>4.85</v>
      </c>
      <c r="C2225" s="6" t="s">
        <v>3583</v>
      </c>
      <c r="D2225" s="6" t="s">
        <v>2339</v>
      </c>
    </row>
    <row r="2226">
      <c r="A2226" s="139">
        <v>40865.0</v>
      </c>
      <c r="B2226" s="140">
        <v>4.7</v>
      </c>
      <c r="C2226" s="6" t="s">
        <v>3584</v>
      </c>
      <c r="D2226" s="6" t="s">
        <v>2339</v>
      </c>
    </row>
    <row r="2227">
      <c r="A2227" s="139">
        <v>40864.0</v>
      </c>
      <c r="B2227" s="140">
        <v>4.87</v>
      </c>
      <c r="C2227" s="6" t="s">
        <v>3585</v>
      </c>
      <c r="D2227" s="6" t="s">
        <v>2339</v>
      </c>
    </row>
    <row r="2228">
      <c r="A2228" s="139">
        <v>40863.0</v>
      </c>
      <c r="B2228" s="140">
        <v>4.83</v>
      </c>
      <c r="C2228" s="6" t="s">
        <v>3586</v>
      </c>
      <c r="D2228" s="6" t="s">
        <v>2339</v>
      </c>
    </row>
    <row r="2229">
      <c r="A2229" s="139">
        <v>40862.0</v>
      </c>
      <c r="B2229" s="140">
        <v>5.01</v>
      </c>
      <c r="C2229" s="6" t="s">
        <v>3587</v>
      </c>
      <c r="D2229" s="6" t="s">
        <v>2339</v>
      </c>
    </row>
    <row r="2230">
      <c r="A2230" s="139">
        <v>40861.0</v>
      </c>
      <c r="B2230" s="140">
        <v>5.09</v>
      </c>
      <c r="C2230" s="6" t="s">
        <v>3588</v>
      </c>
      <c r="D2230" s="6" t="s">
        <v>2339</v>
      </c>
    </row>
    <row r="2231">
      <c r="A2231" s="139">
        <v>40858.0</v>
      </c>
      <c r="B2231" s="140">
        <v>5.03</v>
      </c>
      <c r="C2231" s="6" t="s">
        <v>3589</v>
      </c>
      <c r="D2231" s="6" t="s">
        <v>2339</v>
      </c>
    </row>
    <row r="2232">
      <c r="A2232" s="139">
        <v>40857.0</v>
      </c>
      <c r="B2232" s="140">
        <v>5.09</v>
      </c>
      <c r="C2232" s="6" t="s">
        <v>1691</v>
      </c>
      <c r="D2232" s="6" t="s">
        <v>2339</v>
      </c>
    </row>
    <row r="2233">
      <c r="A2233" s="139">
        <v>40856.0</v>
      </c>
      <c r="B2233" s="140">
        <v>4.64</v>
      </c>
      <c r="C2233" s="6" t="s">
        <v>2571</v>
      </c>
      <c r="D2233" s="6" t="s">
        <v>2339</v>
      </c>
    </row>
    <row r="2234">
      <c r="A2234" s="139">
        <v>40855.0</v>
      </c>
      <c r="B2234" s="140">
        <v>4.88</v>
      </c>
      <c r="C2234" s="6" t="s">
        <v>3590</v>
      </c>
      <c r="D2234" s="6" t="s">
        <v>2339</v>
      </c>
    </row>
    <row r="2235">
      <c r="A2235" s="139">
        <v>40854.0</v>
      </c>
      <c r="B2235" s="140">
        <v>4.8</v>
      </c>
      <c r="C2235" s="6" t="s">
        <v>2175</v>
      </c>
      <c r="D2235" s="6" t="s">
        <v>2339</v>
      </c>
    </row>
    <row r="2236">
      <c r="A2236" s="139">
        <v>40850.0</v>
      </c>
      <c r="B2236" s="140">
        <v>4.62</v>
      </c>
      <c r="C2236" s="6" t="s">
        <v>3591</v>
      </c>
      <c r="D2236" s="6" t="s">
        <v>2339</v>
      </c>
    </row>
    <row r="2237">
      <c r="A2237" s="139">
        <v>40849.0</v>
      </c>
      <c r="B2237" s="140">
        <v>4.65</v>
      </c>
      <c r="C2237" s="6" t="s">
        <v>3592</v>
      </c>
      <c r="D2237" s="6" t="s">
        <v>2339</v>
      </c>
    </row>
    <row r="2238">
      <c r="A2238" s="139">
        <v>40848.0</v>
      </c>
      <c r="B2238" s="140">
        <v>4.93</v>
      </c>
      <c r="C2238" s="6" t="s">
        <v>3593</v>
      </c>
      <c r="D2238" s="6" t="s">
        <v>2339</v>
      </c>
    </row>
    <row r="2239">
      <c r="A2239" s="139">
        <v>40847.0</v>
      </c>
      <c r="B2239" s="140">
        <v>5.52</v>
      </c>
      <c r="C2239" s="6" t="s">
        <v>3594</v>
      </c>
      <c r="D2239" s="6" t="s">
        <v>2339</v>
      </c>
    </row>
    <row r="2240">
      <c r="A2240" s="139">
        <v>40844.0</v>
      </c>
      <c r="B2240" s="140">
        <v>5.14</v>
      </c>
      <c r="C2240" s="6" t="s">
        <v>3595</v>
      </c>
      <c r="D2240" s="6" t="s">
        <v>2339</v>
      </c>
    </row>
    <row r="2241">
      <c r="A2241" s="139">
        <v>40843.0</v>
      </c>
      <c r="B2241" s="140">
        <v>4.92</v>
      </c>
      <c r="C2241" s="6" t="s">
        <v>2072</v>
      </c>
      <c r="D2241" s="6" t="s">
        <v>2339</v>
      </c>
    </row>
    <row r="2242">
      <c r="A2242" s="139">
        <v>40842.0</v>
      </c>
      <c r="B2242" s="140">
        <v>5.21</v>
      </c>
      <c r="C2242" s="6" t="s">
        <v>3596</v>
      </c>
      <c r="D2242" s="6" t="s">
        <v>2339</v>
      </c>
    </row>
    <row r="2243">
      <c r="A2243" s="139">
        <v>40841.0</v>
      </c>
      <c r="B2243" s="140">
        <v>5.61</v>
      </c>
      <c r="C2243" s="6" t="s">
        <v>3597</v>
      </c>
      <c r="D2243" s="6" t="s">
        <v>2339</v>
      </c>
    </row>
    <row r="2244">
      <c r="A2244" s="139">
        <v>40840.0</v>
      </c>
      <c r="B2244" s="140">
        <v>5.24</v>
      </c>
      <c r="C2244" s="6" t="s">
        <v>3598</v>
      </c>
      <c r="D2244" s="6" t="s">
        <v>2339</v>
      </c>
    </row>
    <row r="2245">
      <c r="A2245" s="139">
        <v>40837.0</v>
      </c>
      <c r="B2245" s="140">
        <v>4.98</v>
      </c>
      <c r="C2245" s="6" t="s">
        <v>3026</v>
      </c>
      <c r="D2245" s="6" t="s">
        <v>2339</v>
      </c>
    </row>
    <row r="2246">
      <c r="A2246" s="139">
        <v>40836.0</v>
      </c>
      <c r="B2246" s="140">
        <v>5.14</v>
      </c>
      <c r="C2246" s="6" t="s">
        <v>3599</v>
      </c>
      <c r="D2246" s="6" t="s">
        <v>2339</v>
      </c>
    </row>
    <row r="2247">
      <c r="A2247" s="139">
        <v>40835.0</v>
      </c>
      <c r="B2247" s="140">
        <v>4.95</v>
      </c>
      <c r="C2247" s="6" t="s">
        <v>3600</v>
      </c>
      <c r="D2247" s="6" t="s">
        <v>2339</v>
      </c>
    </row>
    <row r="2248">
      <c r="A2248" s="139">
        <v>40834.0</v>
      </c>
      <c r="B2248" s="140">
        <v>5.04</v>
      </c>
      <c r="C2248" s="6" t="s">
        <v>2949</v>
      </c>
      <c r="D2248" s="6" t="s">
        <v>2339</v>
      </c>
    </row>
    <row r="2249">
      <c r="A2249" s="139">
        <v>40833.0</v>
      </c>
      <c r="B2249" s="140">
        <v>4.99</v>
      </c>
      <c r="C2249" s="6" t="s">
        <v>3601</v>
      </c>
      <c r="D2249" s="6" t="s">
        <v>2339</v>
      </c>
    </row>
    <row r="2250">
      <c r="A2250" s="139">
        <v>40830.0</v>
      </c>
      <c r="B2250" s="140">
        <v>4.94</v>
      </c>
      <c r="C2250" s="6" t="s">
        <v>3602</v>
      </c>
      <c r="D2250" s="6" t="s">
        <v>2339</v>
      </c>
    </row>
    <row r="2251">
      <c r="A2251" s="139">
        <v>40829.0</v>
      </c>
      <c r="B2251" s="140">
        <v>4.75</v>
      </c>
      <c r="C2251" s="6" t="s">
        <v>3603</v>
      </c>
      <c r="D2251" s="6" t="s">
        <v>2339</v>
      </c>
    </row>
    <row r="2252">
      <c r="A2252" s="139">
        <v>40828.0</v>
      </c>
      <c r="B2252" s="140">
        <v>4.75</v>
      </c>
      <c r="C2252" s="6" t="s">
        <v>2685</v>
      </c>
      <c r="D2252" s="6" t="s">
        <v>2339</v>
      </c>
    </row>
    <row r="2253">
      <c r="A2253" s="139">
        <v>40827.0</v>
      </c>
      <c r="B2253" s="140">
        <v>5.39</v>
      </c>
      <c r="C2253" s="6" t="s">
        <v>3604</v>
      </c>
      <c r="D2253" s="6" t="s">
        <v>2339</v>
      </c>
    </row>
    <row r="2254">
      <c r="A2254" s="139">
        <v>40826.0</v>
      </c>
      <c r="B2254" s="140">
        <v>4.46</v>
      </c>
      <c r="C2254" s="6" t="s">
        <v>3605</v>
      </c>
      <c r="D2254" s="6" t="s">
        <v>2339</v>
      </c>
    </row>
    <row r="2255">
      <c r="A2255" s="139">
        <v>40823.0</v>
      </c>
      <c r="B2255" s="140">
        <v>4.03</v>
      </c>
      <c r="C2255" s="6" t="s">
        <v>3382</v>
      </c>
      <c r="D2255" s="6" t="s">
        <v>2339</v>
      </c>
    </row>
    <row r="2256">
      <c r="A2256" s="139">
        <v>40822.0</v>
      </c>
      <c r="B2256" s="140">
        <v>4.07</v>
      </c>
      <c r="C2256" s="6" t="s">
        <v>3606</v>
      </c>
      <c r="D2256" s="6" t="s">
        <v>2339</v>
      </c>
    </row>
    <row r="2257">
      <c r="A2257" s="139">
        <v>40821.0</v>
      </c>
      <c r="B2257" s="140">
        <v>4.15</v>
      </c>
      <c r="C2257" s="6" t="s">
        <v>3607</v>
      </c>
      <c r="D2257" s="6" t="s">
        <v>2339</v>
      </c>
    </row>
    <row r="2258">
      <c r="A2258" s="139">
        <v>40820.0</v>
      </c>
      <c r="B2258" s="140">
        <v>4.32</v>
      </c>
      <c r="C2258" s="6" t="s">
        <v>3062</v>
      </c>
      <c r="D2258" s="6" t="s">
        <v>2339</v>
      </c>
    </row>
    <row r="2259">
      <c r="A2259" s="139">
        <v>40819.0</v>
      </c>
      <c r="B2259" s="140">
        <v>4.7</v>
      </c>
      <c r="C2259" s="6" t="s">
        <v>3608</v>
      </c>
      <c r="D2259" s="6" t="s">
        <v>2339</v>
      </c>
    </row>
    <row r="2260">
      <c r="A2260" s="139">
        <v>40816.0</v>
      </c>
      <c r="B2260" s="140">
        <v>5.17</v>
      </c>
      <c r="C2260" s="6" t="s">
        <v>3609</v>
      </c>
      <c r="D2260" s="6" t="s">
        <v>2339</v>
      </c>
    </row>
    <row r="2261">
      <c r="A2261" s="139">
        <v>40815.0</v>
      </c>
      <c r="B2261" s="140">
        <v>4.88</v>
      </c>
      <c r="C2261" s="6" t="s">
        <v>3610</v>
      </c>
      <c r="D2261" s="6" t="s">
        <v>2339</v>
      </c>
    </row>
    <row r="2262">
      <c r="A2262" s="139">
        <v>40814.0</v>
      </c>
      <c r="B2262" s="140">
        <v>5.04</v>
      </c>
      <c r="C2262" s="6" t="s">
        <v>3580</v>
      </c>
      <c r="D2262" s="6" t="s">
        <v>2339</v>
      </c>
    </row>
    <row r="2263">
      <c r="A2263" s="139">
        <v>40813.0</v>
      </c>
      <c r="B2263" s="140">
        <v>5.17</v>
      </c>
      <c r="C2263" s="6" t="s">
        <v>3611</v>
      </c>
      <c r="D2263" s="6" t="s">
        <v>2339</v>
      </c>
    </row>
    <row r="2264">
      <c r="A2264" s="139">
        <v>40812.0</v>
      </c>
      <c r="B2264" s="140">
        <v>4.98</v>
      </c>
      <c r="C2264" s="6" t="s">
        <v>3612</v>
      </c>
      <c r="D2264" s="6" t="s">
        <v>2339</v>
      </c>
    </row>
    <row r="2265">
      <c r="A2265" s="139">
        <v>40809.0</v>
      </c>
      <c r="B2265" s="140">
        <v>4.59</v>
      </c>
      <c r="C2265" s="6" t="s">
        <v>3613</v>
      </c>
      <c r="D2265" s="6" t="s">
        <v>2339</v>
      </c>
    </row>
    <row r="2266">
      <c r="A2266" s="139">
        <v>40808.0</v>
      </c>
      <c r="B2266" s="140">
        <v>4.71</v>
      </c>
      <c r="C2266" s="6" t="s">
        <v>3614</v>
      </c>
      <c r="D2266" s="6" t="s">
        <v>2339</v>
      </c>
    </row>
    <row r="2267">
      <c r="A2267" s="139">
        <v>40807.0</v>
      </c>
      <c r="B2267" s="140">
        <v>4.36</v>
      </c>
      <c r="C2267" s="6" t="s">
        <v>3615</v>
      </c>
      <c r="D2267" s="6" t="s">
        <v>2339</v>
      </c>
    </row>
    <row r="2268">
      <c r="A2268" s="139">
        <v>40806.0</v>
      </c>
      <c r="B2268" s="140">
        <v>4.69</v>
      </c>
      <c r="C2268" s="6" t="s">
        <v>3616</v>
      </c>
      <c r="D2268" s="6" t="s">
        <v>2339</v>
      </c>
    </row>
    <row r="2269">
      <c r="A2269" s="139">
        <v>40805.0</v>
      </c>
      <c r="B2269" s="140">
        <v>5.03</v>
      </c>
      <c r="C2269" s="6" t="s">
        <v>3617</v>
      </c>
      <c r="D2269" s="6" t="s">
        <v>2339</v>
      </c>
    </row>
    <row r="2270">
      <c r="A2270" s="139">
        <v>40802.0</v>
      </c>
      <c r="B2270" s="140">
        <v>4.68</v>
      </c>
      <c r="C2270" s="6" t="s">
        <v>3618</v>
      </c>
      <c r="D2270" s="6" t="s">
        <v>2339</v>
      </c>
    </row>
    <row r="2271">
      <c r="A2271" s="139">
        <v>40801.0</v>
      </c>
      <c r="B2271" s="140">
        <v>4.89</v>
      </c>
      <c r="C2271" s="6" t="s">
        <v>3619</v>
      </c>
      <c r="D2271" s="6" t="s">
        <v>2339</v>
      </c>
    </row>
    <row r="2272">
      <c r="A2272" s="139">
        <v>40800.0</v>
      </c>
      <c r="B2272" s="140">
        <v>4.09</v>
      </c>
      <c r="C2272" s="6" t="s">
        <v>3620</v>
      </c>
      <c r="D2272" s="6" t="s">
        <v>2339</v>
      </c>
    </row>
    <row r="2273">
      <c r="A2273" s="139">
        <v>40799.0</v>
      </c>
      <c r="B2273" s="140">
        <v>4.0</v>
      </c>
      <c r="C2273" s="6" t="s">
        <v>3621</v>
      </c>
      <c r="D2273" s="6" t="s">
        <v>2339</v>
      </c>
    </row>
    <row r="2274">
      <c r="A2274" s="139">
        <v>40798.0</v>
      </c>
      <c r="B2274" s="140">
        <v>3.94</v>
      </c>
      <c r="C2274" s="6" t="s">
        <v>3622</v>
      </c>
      <c r="D2274" s="6" t="s">
        <v>2339</v>
      </c>
    </row>
    <row r="2275">
      <c r="A2275" s="139">
        <v>40795.0</v>
      </c>
      <c r="B2275" s="140">
        <v>3.61</v>
      </c>
      <c r="C2275" s="6" t="s">
        <v>3623</v>
      </c>
      <c r="D2275" s="6" t="s">
        <v>2339</v>
      </c>
    </row>
    <row r="2276">
      <c r="A2276" s="139">
        <v>40794.0</v>
      </c>
      <c r="B2276" s="140">
        <v>3.61</v>
      </c>
      <c r="C2276" s="6" t="s">
        <v>3624</v>
      </c>
      <c r="D2276" s="6" t="s">
        <v>2339</v>
      </c>
    </row>
    <row r="2277">
      <c r="A2277" s="139">
        <v>40793.0</v>
      </c>
      <c r="B2277" s="140">
        <v>3.62</v>
      </c>
      <c r="C2277" s="6" t="s">
        <v>3625</v>
      </c>
      <c r="D2277" s="6" t="s">
        <v>2339</v>
      </c>
    </row>
    <row r="2278">
      <c r="A2278" s="139">
        <v>40792.0</v>
      </c>
      <c r="B2278" s="140">
        <v>3.68</v>
      </c>
      <c r="C2278" s="6" t="s">
        <v>3626</v>
      </c>
      <c r="D2278" s="6" t="s">
        <v>2339</v>
      </c>
    </row>
    <row r="2279">
      <c r="A2279" s="139">
        <v>40791.0</v>
      </c>
      <c r="B2279" s="140">
        <v>3.72</v>
      </c>
      <c r="C2279" s="6" t="s">
        <v>2647</v>
      </c>
      <c r="D2279" s="6" t="s">
        <v>2339</v>
      </c>
    </row>
    <row r="2280">
      <c r="A2280" s="139">
        <v>40788.0</v>
      </c>
      <c r="B2280" s="140">
        <v>3.73</v>
      </c>
      <c r="C2280" s="6" t="s">
        <v>3617</v>
      </c>
      <c r="D2280" s="6" t="s">
        <v>2339</v>
      </c>
    </row>
    <row r="2281">
      <c r="A2281" s="139">
        <v>40787.0</v>
      </c>
      <c r="B2281" s="140">
        <v>3.75</v>
      </c>
      <c r="C2281" s="6" t="s">
        <v>821</v>
      </c>
      <c r="D2281" s="6" t="s">
        <v>2339</v>
      </c>
    </row>
    <row r="2282">
      <c r="A2282" s="139">
        <v>40786.0</v>
      </c>
      <c r="B2282" s="140">
        <v>3.86</v>
      </c>
      <c r="C2282" s="6" t="s">
        <v>3627</v>
      </c>
      <c r="D2282" s="6" t="s">
        <v>2339</v>
      </c>
    </row>
    <row r="2283">
      <c r="A2283" s="139">
        <v>40785.0</v>
      </c>
      <c r="B2283" s="140">
        <v>4.71</v>
      </c>
      <c r="C2283" s="6" t="s">
        <v>3628</v>
      </c>
      <c r="D2283" s="6" t="s">
        <v>2339</v>
      </c>
    </row>
    <row r="2284">
      <c r="A2284" s="139">
        <v>40784.0</v>
      </c>
      <c r="B2284" s="140">
        <v>4.76</v>
      </c>
      <c r="C2284" s="6" t="s">
        <v>3629</v>
      </c>
      <c r="D2284" s="6" t="s">
        <v>2339</v>
      </c>
    </row>
    <row r="2285">
      <c r="A2285" s="139">
        <v>40781.0</v>
      </c>
      <c r="B2285" s="140">
        <v>4.12</v>
      </c>
      <c r="C2285" s="6" t="s">
        <v>3630</v>
      </c>
      <c r="D2285" s="6" t="s">
        <v>2339</v>
      </c>
    </row>
    <row r="2286">
      <c r="A2286" s="139">
        <v>40780.0</v>
      </c>
      <c r="B2286" s="140">
        <v>3.85</v>
      </c>
      <c r="C2286" s="6" t="s">
        <v>3631</v>
      </c>
      <c r="D2286" s="6" t="s">
        <v>2339</v>
      </c>
    </row>
    <row r="2287">
      <c r="A2287" s="139">
        <v>40779.0</v>
      </c>
      <c r="B2287" s="140">
        <v>3.72</v>
      </c>
      <c r="C2287" s="6" t="s">
        <v>3632</v>
      </c>
      <c r="D2287" s="6" t="s">
        <v>2339</v>
      </c>
    </row>
    <row r="2288">
      <c r="A2288" s="139">
        <v>40778.0</v>
      </c>
      <c r="B2288" s="140">
        <v>3.71</v>
      </c>
      <c r="C2288" s="6" t="s">
        <v>3633</v>
      </c>
      <c r="D2288" s="6" t="s">
        <v>2339</v>
      </c>
    </row>
    <row r="2289">
      <c r="A2289" s="139">
        <v>40777.0</v>
      </c>
      <c r="B2289" s="140">
        <v>3.73</v>
      </c>
      <c r="C2289" s="6" t="s">
        <v>3634</v>
      </c>
      <c r="D2289" s="6" t="s">
        <v>2339</v>
      </c>
    </row>
    <row r="2290">
      <c r="A2290" s="139">
        <v>40774.0</v>
      </c>
      <c r="B2290" s="140">
        <v>3.71</v>
      </c>
      <c r="C2290" s="6" t="s">
        <v>3635</v>
      </c>
      <c r="D2290" s="6" t="s">
        <v>2339</v>
      </c>
    </row>
    <row r="2291">
      <c r="A2291" s="139">
        <v>40773.0</v>
      </c>
      <c r="B2291" s="140">
        <v>3.67</v>
      </c>
      <c r="C2291" s="6" t="s">
        <v>3444</v>
      </c>
      <c r="D2291" s="6" t="s">
        <v>2339</v>
      </c>
    </row>
    <row r="2292">
      <c r="A2292" s="139">
        <v>40772.0</v>
      </c>
      <c r="B2292" s="140">
        <v>3.66</v>
      </c>
      <c r="C2292" s="6" t="s">
        <v>3636</v>
      </c>
      <c r="D2292" s="6" t="s">
        <v>2339</v>
      </c>
    </row>
    <row r="2293">
      <c r="A2293" s="139">
        <v>40771.0</v>
      </c>
      <c r="B2293" s="140">
        <v>3.73</v>
      </c>
      <c r="C2293" s="6" t="s">
        <v>3637</v>
      </c>
      <c r="D2293" s="6" t="s">
        <v>2339</v>
      </c>
    </row>
    <row r="2294">
      <c r="A2294" s="139">
        <v>40770.0</v>
      </c>
      <c r="B2294" s="140">
        <v>3.72</v>
      </c>
      <c r="C2294" s="6" t="s">
        <v>3638</v>
      </c>
      <c r="D2294" s="6" t="s">
        <v>2339</v>
      </c>
    </row>
    <row r="2295">
      <c r="A2295" s="139">
        <v>40767.0</v>
      </c>
      <c r="B2295" s="140">
        <v>3.7</v>
      </c>
      <c r="C2295" s="6" t="s">
        <v>3639</v>
      </c>
      <c r="D2295" s="6" t="s">
        <v>2339</v>
      </c>
    </row>
    <row r="2296">
      <c r="A2296" s="139">
        <v>40766.0</v>
      </c>
      <c r="B2296" s="140">
        <v>3.68</v>
      </c>
      <c r="C2296" s="6" t="s">
        <v>3640</v>
      </c>
      <c r="D2296" s="6" t="s">
        <v>2339</v>
      </c>
    </row>
    <row r="2297">
      <c r="A2297" s="139">
        <v>40765.0</v>
      </c>
      <c r="B2297" s="140">
        <v>3.67</v>
      </c>
      <c r="C2297" s="6" t="s">
        <v>3641</v>
      </c>
      <c r="D2297" s="6" t="s">
        <v>2339</v>
      </c>
    </row>
    <row r="2298">
      <c r="A2298" s="139">
        <v>40764.0</v>
      </c>
      <c r="B2298" s="140">
        <v>3.75</v>
      </c>
      <c r="C2298" s="6" t="s">
        <v>3642</v>
      </c>
      <c r="D2298" s="6" t="s">
        <v>2339</v>
      </c>
    </row>
    <row r="2299">
      <c r="A2299" s="139">
        <v>40763.0</v>
      </c>
      <c r="B2299" s="140">
        <v>3.69</v>
      </c>
      <c r="C2299" s="6" t="s">
        <v>3643</v>
      </c>
      <c r="D2299" s="6" t="s">
        <v>2339</v>
      </c>
    </row>
    <row r="2300">
      <c r="A2300" s="139">
        <v>40760.0</v>
      </c>
      <c r="B2300" s="140">
        <v>3.72</v>
      </c>
      <c r="C2300" s="6" t="s">
        <v>3644</v>
      </c>
      <c r="D2300" s="6" t="s">
        <v>2339</v>
      </c>
    </row>
    <row r="2301">
      <c r="A2301" s="139">
        <v>40759.0</v>
      </c>
      <c r="B2301" s="140">
        <v>3.75</v>
      </c>
      <c r="C2301" s="6" t="s">
        <v>3645</v>
      </c>
      <c r="D2301" s="6" t="s">
        <v>2339</v>
      </c>
    </row>
    <row r="2302">
      <c r="A2302" s="139">
        <v>40758.0</v>
      </c>
      <c r="B2302" s="140">
        <v>3.81</v>
      </c>
      <c r="C2302" s="6" t="s">
        <v>3176</v>
      </c>
      <c r="D2302" s="6" t="s">
        <v>2339</v>
      </c>
    </row>
    <row r="2303">
      <c r="A2303" s="139">
        <v>40757.0</v>
      </c>
      <c r="B2303" s="140">
        <v>3.96</v>
      </c>
      <c r="C2303" s="6" t="s">
        <v>3646</v>
      </c>
      <c r="D2303" s="6" t="s">
        <v>2339</v>
      </c>
    </row>
    <row r="2304">
      <c r="A2304" s="139">
        <v>40756.0</v>
      </c>
      <c r="B2304" s="140">
        <v>4.19</v>
      </c>
      <c r="C2304" s="6" t="s">
        <v>3647</v>
      </c>
      <c r="D2304" s="6" t="s">
        <v>2339</v>
      </c>
    </row>
    <row r="2305">
      <c r="A2305" s="139">
        <v>40753.0</v>
      </c>
      <c r="B2305" s="140">
        <v>4.79</v>
      </c>
      <c r="C2305" s="6" t="s">
        <v>3648</v>
      </c>
      <c r="D2305" s="6" t="s">
        <v>2339</v>
      </c>
    </row>
    <row r="2306">
      <c r="A2306" s="139">
        <v>40752.0</v>
      </c>
      <c r="B2306" s="140">
        <v>4.65</v>
      </c>
      <c r="C2306" s="6" t="s">
        <v>3649</v>
      </c>
      <c r="D2306" s="6" t="s">
        <v>2339</v>
      </c>
    </row>
    <row r="2307">
      <c r="A2307" s="139">
        <v>40751.0</v>
      </c>
      <c r="B2307" s="140">
        <v>4.33</v>
      </c>
      <c r="C2307" s="6" t="s">
        <v>3650</v>
      </c>
      <c r="D2307" s="6" t="s">
        <v>2339</v>
      </c>
    </row>
    <row r="2308">
      <c r="A2308" s="139">
        <v>40750.0</v>
      </c>
      <c r="B2308" s="140">
        <v>4.02</v>
      </c>
      <c r="C2308" s="6" t="s">
        <v>3651</v>
      </c>
      <c r="D2308" s="6" t="s">
        <v>2339</v>
      </c>
    </row>
    <row r="2309">
      <c r="A2309" s="139">
        <v>40749.0</v>
      </c>
      <c r="B2309" s="140">
        <v>3.98</v>
      </c>
      <c r="C2309" s="6" t="s">
        <v>3652</v>
      </c>
      <c r="D2309" s="6" t="s">
        <v>2339</v>
      </c>
    </row>
    <row r="2310">
      <c r="A2310" s="139">
        <v>40746.0</v>
      </c>
      <c r="B2310" s="140">
        <v>3.74</v>
      </c>
      <c r="C2310" s="6" t="s">
        <v>3653</v>
      </c>
      <c r="D2310" s="6" t="s">
        <v>2339</v>
      </c>
    </row>
    <row r="2311">
      <c r="A2311" s="139">
        <v>40745.0</v>
      </c>
      <c r="B2311" s="140">
        <v>3.73</v>
      </c>
      <c r="C2311" s="6" t="s">
        <v>3654</v>
      </c>
      <c r="D2311" s="6" t="s">
        <v>2339</v>
      </c>
    </row>
    <row r="2312">
      <c r="A2312" s="139">
        <v>40744.0</v>
      </c>
      <c r="B2312" s="140">
        <v>3.7</v>
      </c>
      <c r="C2312" s="6" t="s">
        <v>3655</v>
      </c>
      <c r="D2312" s="6" t="s">
        <v>2339</v>
      </c>
    </row>
    <row r="2313">
      <c r="A2313" s="139">
        <v>40743.0</v>
      </c>
      <c r="B2313" s="140">
        <v>3.69</v>
      </c>
      <c r="C2313" s="6" t="s">
        <v>3656</v>
      </c>
      <c r="D2313" s="6" t="s">
        <v>2339</v>
      </c>
    </row>
    <row r="2314">
      <c r="A2314" s="139">
        <v>40742.0</v>
      </c>
      <c r="B2314" s="140">
        <v>3.66</v>
      </c>
      <c r="C2314" s="6" t="s">
        <v>3657</v>
      </c>
      <c r="D2314" s="6" t="s">
        <v>2339</v>
      </c>
    </row>
    <row r="2315">
      <c r="A2315" s="139">
        <v>40739.0</v>
      </c>
      <c r="B2315" s="140">
        <v>3.65</v>
      </c>
      <c r="C2315" s="6" t="s">
        <v>3658</v>
      </c>
      <c r="D2315" s="6" t="s">
        <v>2339</v>
      </c>
    </row>
    <row r="2316">
      <c r="A2316" s="139">
        <v>40738.0</v>
      </c>
      <c r="B2316" s="140">
        <v>3.64</v>
      </c>
      <c r="C2316" s="6" t="s">
        <v>3659</v>
      </c>
      <c r="D2316" s="6" t="s">
        <v>2339</v>
      </c>
    </row>
    <row r="2317">
      <c r="A2317" s="139">
        <v>40737.0</v>
      </c>
      <c r="B2317" s="140">
        <v>3.66</v>
      </c>
      <c r="C2317" s="6" t="s">
        <v>3660</v>
      </c>
      <c r="D2317" s="6" t="s">
        <v>2339</v>
      </c>
    </row>
    <row r="2318">
      <c r="A2318" s="139">
        <v>40736.0</v>
      </c>
      <c r="B2318" s="140">
        <v>3.62</v>
      </c>
      <c r="C2318" s="6" t="s">
        <v>3661</v>
      </c>
      <c r="D2318" s="6" t="s">
        <v>2339</v>
      </c>
    </row>
    <row r="2319">
      <c r="A2319" s="139">
        <v>40735.0</v>
      </c>
      <c r="B2319" s="140">
        <v>3.63</v>
      </c>
      <c r="C2319" s="6" t="s">
        <v>3662</v>
      </c>
      <c r="D2319" s="6" t="s">
        <v>2339</v>
      </c>
    </row>
    <row r="2320">
      <c r="A2320" s="139">
        <v>40732.0</v>
      </c>
      <c r="B2320" s="140">
        <v>3.5</v>
      </c>
      <c r="C2320" s="6" t="s">
        <v>3663</v>
      </c>
      <c r="D2320" s="6" t="s">
        <v>2339</v>
      </c>
    </row>
    <row r="2321">
      <c r="A2321" s="139">
        <v>40731.0</v>
      </c>
      <c r="B2321" s="140">
        <v>3.61</v>
      </c>
      <c r="C2321" s="6" t="s">
        <v>3664</v>
      </c>
      <c r="D2321" s="6" t="s">
        <v>2339</v>
      </c>
    </row>
    <row r="2322">
      <c r="A2322" s="139">
        <v>40730.0</v>
      </c>
      <c r="B2322" s="140">
        <v>3.54</v>
      </c>
      <c r="C2322" s="6" t="s">
        <v>1569</v>
      </c>
      <c r="D2322" s="6" t="s">
        <v>2339</v>
      </c>
    </row>
    <row r="2323">
      <c r="A2323" s="139">
        <v>40729.0</v>
      </c>
      <c r="B2323" s="140">
        <v>3.69</v>
      </c>
      <c r="C2323" s="6" t="s">
        <v>3665</v>
      </c>
      <c r="D2323" s="6" t="s">
        <v>2339</v>
      </c>
    </row>
    <row r="2324">
      <c r="A2324" s="139">
        <v>40728.0</v>
      </c>
      <c r="B2324" s="140">
        <v>3.71</v>
      </c>
      <c r="C2324" s="6" t="s">
        <v>3666</v>
      </c>
      <c r="D2324" s="6" t="s">
        <v>2339</v>
      </c>
    </row>
    <row r="2325">
      <c r="A2325" s="139">
        <v>40725.0</v>
      </c>
      <c r="B2325" s="140">
        <v>3.7</v>
      </c>
      <c r="C2325" s="6" t="s">
        <v>3667</v>
      </c>
      <c r="D2325" s="6" t="s">
        <v>2339</v>
      </c>
    </row>
    <row r="2326">
      <c r="A2326" s="139">
        <v>40724.0</v>
      </c>
      <c r="B2326" s="140">
        <v>3.75</v>
      </c>
      <c r="C2326" s="6" t="s">
        <v>3668</v>
      </c>
      <c r="D2326" s="6" t="s">
        <v>2339</v>
      </c>
    </row>
    <row r="2327">
      <c r="A2327" s="139">
        <v>40723.0</v>
      </c>
      <c r="B2327" s="140">
        <v>3.72</v>
      </c>
      <c r="C2327" s="6" t="s">
        <v>3669</v>
      </c>
      <c r="D2327" s="6" t="s">
        <v>2339</v>
      </c>
    </row>
    <row r="2328">
      <c r="A2328" s="139">
        <v>40722.0</v>
      </c>
      <c r="B2328" s="140">
        <v>3.76</v>
      </c>
      <c r="C2328" s="6" t="s">
        <v>3527</v>
      </c>
      <c r="D2328" s="6" t="s">
        <v>2339</v>
      </c>
    </row>
    <row r="2329">
      <c r="A2329" s="139">
        <v>40721.0</v>
      </c>
      <c r="B2329" s="140">
        <v>3.7</v>
      </c>
      <c r="C2329" s="6" t="s">
        <v>3670</v>
      </c>
      <c r="D2329" s="6" t="s">
        <v>2339</v>
      </c>
    </row>
    <row r="2330">
      <c r="A2330" s="139">
        <v>40718.0</v>
      </c>
      <c r="B2330" s="140">
        <v>3.62</v>
      </c>
      <c r="C2330" s="6" t="s">
        <v>1304</v>
      </c>
      <c r="D2330" s="6" t="s">
        <v>2339</v>
      </c>
    </row>
    <row r="2331">
      <c r="A2331" s="139">
        <v>40717.0</v>
      </c>
      <c r="B2331" s="140">
        <v>3.64</v>
      </c>
      <c r="C2331" s="6" t="s">
        <v>3671</v>
      </c>
      <c r="D2331" s="6" t="s">
        <v>2339</v>
      </c>
    </row>
    <row r="2332">
      <c r="A2332" s="139">
        <v>40716.0</v>
      </c>
      <c r="B2332" s="140">
        <v>3.63</v>
      </c>
      <c r="C2332" s="6" t="s">
        <v>932</v>
      </c>
      <c r="D2332" s="6" t="s">
        <v>2339</v>
      </c>
    </row>
    <row r="2333">
      <c r="A2333" s="139">
        <v>40715.0</v>
      </c>
      <c r="B2333" s="140">
        <v>3.66</v>
      </c>
      <c r="C2333" s="6" t="s">
        <v>3480</v>
      </c>
      <c r="D2333" s="6" t="s">
        <v>2339</v>
      </c>
    </row>
    <row r="2334">
      <c r="A2334" s="139">
        <v>40714.0</v>
      </c>
      <c r="B2334" s="140">
        <v>3.66</v>
      </c>
      <c r="C2334" s="6" t="s">
        <v>3672</v>
      </c>
      <c r="D2334" s="6" t="s">
        <v>2339</v>
      </c>
    </row>
    <row r="2335">
      <c r="A2335" s="139">
        <v>40711.0</v>
      </c>
      <c r="B2335" s="140">
        <v>3.62</v>
      </c>
      <c r="C2335" s="6" t="s">
        <v>3673</v>
      </c>
      <c r="D2335" s="6" t="s">
        <v>2339</v>
      </c>
    </row>
    <row r="2336">
      <c r="A2336" s="139">
        <v>40710.0</v>
      </c>
      <c r="B2336" s="140">
        <v>3.68</v>
      </c>
      <c r="C2336" s="6" t="s">
        <v>1381</v>
      </c>
      <c r="D2336" s="6" t="s">
        <v>2339</v>
      </c>
    </row>
    <row r="2337">
      <c r="A2337" s="139">
        <v>40709.0</v>
      </c>
      <c r="B2337" s="140">
        <v>3.64</v>
      </c>
      <c r="C2337" s="6" t="s">
        <v>1218</v>
      </c>
      <c r="D2337" s="6" t="s">
        <v>2339</v>
      </c>
    </row>
    <row r="2338">
      <c r="A2338" s="139">
        <v>40708.0</v>
      </c>
      <c r="B2338" s="140">
        <v>3.64</v>
      </c>
      <c r="C2338" s="6" t="s">
        <v>3674</v>
      </c>
      <c r="D2338" s="6" t="s">
        <v>2339</v>
      </c>
    </row>
    <row r="2339">
      <c r="A2339" s="139">
        <v>40704.0</v>
      </c>
      <c r="B2339" s="140">
        <v>3.62</v>
      </c>
      <c r="C2339" s="6" t="s">
        <v>3675</v>
      </c>
      <c r="D2339" s="6" t="s">
        <v>2339</v>
      </c>
    </row>
    <row r="2340">
      <c r="A2340" s="139">
        <v>40703.0</v>
      </c>
      <c r="B2340" s="140">
        <v>3.61</v>
      </c>
      <c r="C2340" s="6" t="s">
        <v>3676</v>
      </c>
      <c r="D2340" s="6" t="s">
        <v>2339</v>
      </c>
    </row>
    <row r="2341">
      <c r="A2341" s="139">
        <v>40702.0</v>
      </c>
      <c r="B2341" s="140">
        <v>3.6</v>
      </c>
      <c r="C2341" s="6" t="s">
        <v>3677</v>
      </c>
      <c r="D2341" s="6" t="s">
        <v>2339</v>
      </c>
    </row>
    <row r="2342">
      <c r="A2342" s="139">
        <v>40701.0</v>
      </c>
      <c r="B2342" s="140">
        <v>3.62</v>
      </c>
      <c r="C2342" s="6" t="s">
        <v>3678</v>
      </c>
      <c r="D2342" s="6" t="s">
        <v>2339</v>
      </c>
    </row>
    <row r="2343">
      <c r="A2343" s="139">
        <v>40700.0</v>
      </c>
      <c r="B2343" s="140">
        <v>3.6</v>
      </c>
      <c r="C2343" s="6" t="s">
        <v>3679</v>
      </c>
      <c r="D2343" s="6" t="s">
        <v>2339</v>
      </c>
    </row>
    <row r="2344">
      <c r="A2344" s="139">
        <v>40697.0</v>
      </c>
      <c r="B2344" s="140">
        <v>3.59</v>
      </c>
      <c r="C2344" s="6" t="s">
        <v>3680</v>
      </c>
      <c r="D2344" s="6" t="s">
        <v>2339</v>
      </c>
    </row>
    <row r="2345">
      <c r="A2345" s="139">
        <v>40696.0</v>
      </c>
      <c r="B2345" s="140">
        <v>3.64</v>
      </c>
      <c r="C2345" s="6" t="s">
        <v>2851</v>
      </c>
      <c r="D2345" s="6" t="s">
        <v>2339</v>
      </c>
    </row>
    <row r="2346">
      <c r="A2346" s="139">
        <v>40695.0</v>
      </c>
      <c r="B2346" s="140">
        <v>3.69</v>
      </c>
      <c r="C2346" s="6" t="s">
        <v>3681</v>
      </c>
      <c r="D2346" s="6" t="s">
        <v>2339</v>
      </c>
    </row>
    <row r="2347">
      <c r="A2347" s="139">
        <v>40694.0</v>
      </c>
      <c r="B2347" s="140">
        <v>4.04</v>
      </c>
      <c r="C2347" s="6" t="s">
        <v>3682</v>
      </c>
      <c r="D2347" s="6" t="s">
        <v>2339</v>
      </c>
    </row>
    <row r="2348">
      <c r="A2348" s="139">
        <v>40693.0</v>
      </c>
      <c r="B2348" s="140">
        <v>4.25</v>
      </c>
      <c r="C2348" s="6" t="s">
        <v>3683</v>
      </c>
      <c r="D2348" s="6" t="s">
        <v>2339</v>
      </c>
    </row>
    <row r="2349">
      <c r="A2349" s="139">
        <v>40690.0</v>
      </c>
      <c r="B2349" s="140">
        <v>4.75</v>
      </c>
      <c r="C2349" s="6" t="s">
        <v>3684</v>
      </c>
      <c r="D2349" s="6" t="s">
        <v>2339</v>
      </c>
    </row>
    <row r="2350">
      <c r="A2350" s="139">
        <v>40689.0</v>
      </c>
      <c r="B2350" s="140">
        <v>3.93</v>
      </c>
      <c r="C2350" s="6" t="s">
        <v>3568</v>
      </c>
      <c r="D2350" s="6" t="s">
        <v>2339</v>
      </c>
    </row>
    <row r="2351">
      <c r="A2351" s="139">
        <v>40688.0</v>
      </c>
      <c r="B2351" s="140">
        <v>3.68</v>
      </c>
      <c r="C2351" s="6" t="s">
        <v>3685</v>
      </c>
      <c r="D2351" s="6" t="s">
        <v>2339</v>
      </c>
    </row>
    <row r="2352">
      <c r="A2352" s="139">
        <v>40687.0</v>
      </c>
      <c r="B2352" s="140">
        <v>3.49</v>
      </c>
      <c r="C2352" s="6" t="s">
        <v>3686</v>
      </c>
      <c r="D2352" s="6" t="s">
        <v>2339</v>
      </c>
    </row>
    <row r="2353">
      <c r="A2353" s="139">
        <v>40686.0</v>
      </c>
      <c r="B2353" s="140">
        <v>3.52</v>
      </c>
      <c r="C2353" s="6" t="s">
        <v>3687</v>
      </c>
      <c r="D2353" s="6" t="s">
        <v>2339</v>
      </c>
    </row>
    <row r="2354">
      <c r="A2354" s="139">
        <v>40683.0</v>
      </c>
      <c r="B2354" s="140">
        <v>3.71</v>
      </c>
      <c r="C2354" s="6" t="s">
        <v>3688</v>
      </c>
      <c r="D2354" s="6" t="s">
        <v>2339</v>
      </c>
    </row>
    <row r="2355">
      <c r="A2355" s="139">
        <v>40682.0</v>
      </c>
      <c r="B2355" s="140">
        <v>3.47</v>
      </c>
      <c r="C2355" s="6" t="s">
        <v>1597</v>
      </c>
      <c r="D2355" s="6" t="s">
        <v>2339</v>
      </c>
    </row>
    <row r="2356">
      <c r="A2356" s="139">
        <v>40681.0</v>
      </c>
      <c r="B2356" s="140">
        <v>3.38</v>
      </c>
      <c r="C2356" s="6" t="s">
        <v>3689</v>
      </c>
      <c r="D2356" s="6" t="s">
        <v>2339</v>
      </c>
    </row>
    <row r="2357">
      <c r="A2357" s="139">
        <v>40680.0</v>
      </c>
      <c r="B2357" s="140">
        <v>3.37</v>
      </c>
      <c r="C2357" s="6" t="s">
        <v>3690</v>
      </c>
      <c r="D2357" s="6" t="s">
        <v>2339</v>
      </c>
    </row>
    <row r="2358">
      <c r="A2358" s="139">
        <v>40679.0</v>
      </c>
      <c r="B2358" s="140">
        <v>3.38</v>
      </c>
      <c r="C2358" s="6" t="s">
        <v>3691</v>
      </c>
      <c r="D2358" s="6" t="s">
        <v>2339</v>
      </c>
    </row>
    <row r="2359">
      <c r="A2359" s="139">
        <v>40676.0</v>
      </c>
      <c r="B2359" s="140">
        <v>3.32</v>
      </c>
      <c r="C2359" s="6" t="s">
        <v>3692</v>
      </c>
      <c r="D2359" s="6" t="s">
        <v>2339</v>
      </c>
    </row>
    <row r="2360">
      <c r="A2360" s="139">
        <v>40675.0</v>
      </c>
      <c r="B2360" s="140">
        <v>3.35</v>
      </c>
      <c r="C2360" s="6" t="s">
        <v>3693</v>
      </c>
      <c r="D2360" s="6" t="s">
        <v>2339</v>
      </c>
    </row>
    <row r="2361">
      <c r="A2361" s="139">
        <v>40674.0</v>
      </c>
      <c r="B2361" s="140">
        <v>3.36</v>
      </c>
      <c r="C2361" s="6" t="s">
        <v>3694</v>
      </c>
      <c r="D2361" s="6" t="s">
        <v>2339</v>
      </c>
    </row>
    <row r="2362">
      <c r="A2362" s="139">
        <v>40673.0</v>
      </c>
      <c r="B2362" s="140">
        <v>3.36</v>
      </c>
      <c r="C2362" s="6" t="s">
        <v>3695</v>
      </c>
      <c r="D2362" s="6" t="s">
        <v>2339</v>
      </c>
    </row>
    <row r="2363">
      <c r="A2363" s="139">
        <v>40669.0</v>
      </c>
      <c r="B2363" s="140">
        <v>3.34</v>
      </c>
      <c r="C2363" s="6" t="s">
        <v>3696</v>
      </c>
      <c r="D2363" s="6" t="s">
        <v>2339</v>
      </c>
    </row>
    <row r="2364">
      <c r="A2364" s="139">
        <v>40668.0</v>
      </c>
      <c r="B2364" s="140">
        <v>3.38</v>
      </c>
      <c r="C2364" s="6" t="s">
        <v>3697</v>
      </c>
      <c r="D2364" s="6" t="s">
        <v>2339</v>
      </c>
    </row>
    <row r="2365">
      <c r="A2365" s="139">
        <v>40667.0</v>
      </c>
      <c r="B2365" s="140">
        <v>3.78</v>
      </c>
      <c r="C2365" s="6" t="s">
        <v>3698</v>
      </c>
      <c r="D2365" s="6" t="s">
        <v>2339</v>
      </c>
    </row>
    <row r="2366">
      <c r="A2366" s="139">
        <v>40666.0</v>
      </c>
      <c r="B2366" s="140">
        <v>4.59</v>
      </c>
      <c r="C2366" s="6" t="s">
        <v>3699</v>
      </c>
      <c r="D2366" s="6" t="s">
        <v>2339</v>
      </c>
    </row>
    <row r="2367">
      <c r="A2367" s="139">
        <v>40662.0</v>
      </c>
      <c r="B2367" s="140">
        <v>4.61</v>
      </c>
      <c r="C2367" s="6" t="s">
        <v>3700</v>
      </c>
      <c r="D2367" s="6" t="s">
        <v>2339</v>
      </c>
    </row>
    <row r="2368">
      <c r="A2368" s="139">
        <v>40661.0</v>
      </c>
      <c r="B2368" s="140">
        <v>3.88</v>
      </c>
      <c r="C2368" s="6" t="s">
        <v>3701</v>
      </c>
      <c r="D2368" s="6" t="s">
        <v>2339</v>
      </c>
    </row>
    <row r="2369">
      <c r="A2369" s="139">
        <v>40660.0</v>
      </c>
      <c r="B2369" s="140">
        <v>3.32</v>
      </c>
      <c r="C2369" s="6" t="s">
        <v>3702</v>
      </c>
      <c r="D2369" s="6" t="s">
        <v>2339</v>
      </c>
    </row>
    <row r="2370">
      <c r="A2370" s="139">
        <v>40659.0</v>
      </c>
      <c r="B2370" s="140">
        <v>3.32</v>
      </c>
      <c r="C2370" s="6" t="s">
        <v>3703</v>
      </c>
      <c r="D2370" s="6" t="s">
        <v>2339</v>
      </c>
    </row>
    <row r="2371">
      <c r="A2371" s="139">
        <v>40658.0</v>
      </c>
      <c r="B2371" s="140">
        <v>3.25</v>
      </c>
      <c r="C2371" s="6" t="s">
        <v>3704</v>
      </c>
      <c r="D2371" s="6" t="s">
        <v>2339</v>
      </c>
    </row>
    <row r="2372">
      <c r="A2372" s="139">
        <v>40655.0</v>
      </c>
      <c r="B2372" s="140">
        <v>3.12</v>
      </c>
      <c r="C2372" s="6" t="s">
        <v>3705</v>
      </c>
      <c r="D2372" s="6" t="s">
        <v>2339</v>
      </c>
    </row>
    <row r="2373">
      <c r="A2373" s="139">
        <v>40654.0</v>
      </c>
      <c r="B2373" s="140">
        <v>3.12</v>
      </c>
      <c r="C2373" s="6" t="s">
        <v>3706</v>
      </c>
      <c r="D2373" s="6" t="s">
        <v>2339</v>
      </c>
    </row>
    <row r="2374">
      <c r="A2374" s="139">
        <v>40653.0</v>
      </c>
      <c r="B2374" s="140">
        <v>3.11</v>
      </c>
      <c r="C2374" s="6" t="s">
        <v>3707</v>
      </c>
      <c r="D2374" s="6" t="s">
        <v>2339</v>
      </c>
    </row>
    <row r="2375">
      <c r="A2375" s="139">
        <v>40652.0</v>
      </c>
      <c r="B2375" s="140">
        <v>3.08</v>
      </c>
      <c r="C2375" s="6" t="s">
        <v>3708</v>
      </c>
      <c r="D2375" s="6" t="s">
        <v>2339</v>
      </c>
    </row>
    <row r="2376">
      <c r="A2376" s="139">
        <v>40651.0</v>
      </c>
      <c r="B2376" s="140">
        <v>3.08</v>
      </c>
      <c r="C2376" s="6" t="s">
        <v>3709</v>
      </c>
      <c r="D2376" s="6" t="s">
        <v>2339</v>
      </c>
    </row>
    <row r="2377">
      <c r="A2377" s="139">
        <v>40648.0</v>
      </c>
      <c r="B2377" s="140">
        <v>3.01</v>
      </c>
      <c r="C2377" s="6" t="s">
        <v>1452</v>
      </c>
      <c r="D2377" s="6" t="s">
        <v>2339</v>
      </c>
    </row>
    <row r="2378">
      <c r="A2378" s="139">
        <v>40647.0</v>
      </c>
      <c r="B2378" s="140">
        <v>3.03</v>
      </c>
      <c r="C2378" s="6" t="s">
        <v>3710</v>
      </c>
      <c r="D2378" s="6" t="s">
        <v>2339</v>
      </c>
    </row>
    <row r="2379">
      <c r="A2379" s="139">
        <v>40646.0</v>
      </c>
      <c r="B2379" s="140">
        <v>3.02</v>
      </c>
      <c r="C2379" s="6" t="s">
        <v>3711</v>
      </c>
      <c r="D2379" s="6" t="s">
        <v>2339</v>
      </c>
    </row>
    <row r="2380">
      <c r="A2380" s="139">
        <v>40645.0</v>
      </c>
      <c r="B2380" s="140">
        <v>3.03</v>
      </c>
      <c r="C2380" s="6" t="s">
        <v>3712</v>
      </c>
      <c r="D2380" s="6" t="s">
        <v>2339</v>
      </c>
    </row>
    <row r="2381">
      <c r="A2381" s="139">
        <v>40644.0</v>
      </c>
      <c r="B2381" s="140">
        <v>3.0</v>
      </c>
      <c r="C2381" s="6" t="s">
        <v>3713</v>
      </c>
      <c r="D2381" s="6" t="s">
        <v>2339</v>
      </c>
    </row>
    <row r="2382">
      <c r="A2382" s="139">
        <v>40641.0</v>
      </c>
      <c r="B2382" s="140">
        <v>2.52</v>
      </c>
      <c r="C2382" s="6" t="s">
        <v>3714</v>
      </c>
      <c r="D2382" s="6" t="s">
        <v>2339</v>
      </c>
    </row>
    <row r="2383">
      <c r="A2383" s="139">
        <v>40640.0</v>
      </c>
      <c r="B2383" s="140">
        <v>2.99</v>
      </c>
      <c r="C2383" s="6" t="s">
        <v>3715</v>
      </c>
      <c r="D2383" s="6" t="s">
        <v>2339</v>
      </c>
    </row>
    <row r="2384">
      <c r="A2384" s="139">
        <v>40639.0</v>
      </c>
      <c r="B2384" s="140">
        <v>3.03</v>
      </c>
      <c r="C2384" s="6" t="s">
        <v>3716</v>
      </c>
      <c r="D2384" s="6" t="s">
        <v>2339</v>
      </c>
    </row>
    <row r="2385">
      <c r="A2385" s="139">
        <v>40638.0</v>
      </c>
      <c r="B2385" s="140">
        <v>2.89</v>
      </c>
      <c r="C2385" s="6" t="s">
        <v>3717</v>
      </c>
      <c r="D2385" s="6" t="s">
        <v>2339</v>
      </c>
    </row>
    <row r="2386">
      <c r="A2386" s="139">
        <v>40637.0</v>
      </c>
      <c r="B2386" s="140">
        <v>3.06</v>
      </c>
      <c r="C2386" s="6" t="s">
        <v>3718</v>
      </c>
      <c r="D2386" s="6" t="s">
        <v>2339</v>
      </c>
    </row>
    <row r="2387">
      <c r="A2387" s="139">
        <v>40634.0</v>
      </c>
      <c r="B2387" s="140">
        <v>2.96</v>
      </c>
      <c r="C2387" s="6" t="s">
        <v>3719</v>
      </c>
      <c r="D2387" s="6" t="s">
        <v>2339</v>
      </c>
    </row>
    <row r="2388">
      <c r="A2388" s="139">
        <v>40633.0</v>
      </c>
      <c r="B2388" s="140">
        <v>3.01</v>
      </c>
      <c r="C2388" s="6" t="s">
        <v>3720</v>
      </c>
      <c r="D2388" s="6" t="s">
        <v>2339</v>
      </c>
    </row>
    <row r="2389">
      <c r="A2389" s="139">
        <v>40632.0</v>
      </c>
      <c r="B2389" s="140">
        <v>3.09</v>
      </c>
      <c r="C2389" s="6" t="s">
        <v>3721</v>
      </c>
      <c r="D2389" s="6" t="s">
        <v>2339</v>
      </c>
    </row>
    <row r="2390">
      <c r="A2390" s="139">
        <v>40631.0</v>
      </c>
      <c r="B2390" s="140">
        <v>3.09</v>
      </c>
      <c r="C2390" s="6" t="s">
        <v>3722</v>
      </c>
      <c r="D2390" s="6" t="s">
        <v>2339</v>
      </c>
    </row>
    <row r="2391">
      <c r="A2391" s="139">
        <v>40630.0</v>
      </c>
      <c r="B2391" s="140">
        <v>3.11</v>
      </c>
      <c r="C2391" s="6" t="s">
        <v>3723</v>
      </c>
      <c r="D2391" s="6" t="s">
        <v>2339</v>
      </c>
    </row>
    <row r="2392">
      <c r="A2392" s="139">
        <v>40627.0</v>
      </c>
      <c r="B2392" s="140">
        <v>3.05</v>
      </c>
      <c r="C2392" s="6" t="s">
        <v>3724</v>
      </c>
      <c r="D2392" s="6" t="s">
        <v>2339</v>
      </c>
    </row>
    <row r="2393">
      <c r="A2393" s="139">
        <v>40626.0</v>
      </c>
      <c r="B2393" s="140">
        <v>3.02</v>
      </c>
      <c r="C2393" s="6" t="s">
        <v>3725</v>
      </c>
      <c r="D2393" s="6" t="s">
        <v>2339</v>
      </c>
    </row>
    <row r="2394">
      <c r="A2394" s="139">
        <v>40625.0</v>
      </c>
      <c r="B2394" s="140">
        <v>2.91</v>
      </c>
      <c r="C2394" s="6" t="s">
        <v>3726</v>
      </c>
      <c r="D2394" s="6" t="s">
        <v>2339</v>
      </c>
    </row>
    <row r="2395">
      <c r="A2395" s="139">
        <v>40624.0</v>
      </c>
      <c r="B2395" s="140">
        <v>3.08</v>
      </c>
      <c r="C2395" s="6" t="s">
        <v>3727</v>
      </c>
      <c r="D2395" s="6" t="s">
        <v>2339</v>
      </c>
    </row>
    <row r="2396">
      <c r="A2396" s="139">
        <v>40623.0</v>
      </c>
      <c r="B2396" s="140">
        <v>3.09</v>
      </c>
      <c r="C2396" s="6" t="s">
        <v>3728</v>
      </c>
      <c r="D2396" s="6" t="s">
        <v>2339</v>
      </c>
    </row>
    <row r="2397">
      <c r="A2397" s="139">
        <v>40620.0</v>
      </c>
      <c r="B2397" s="140">
        <v>2.88</v>
      </c>
      <c r="C2397" s="6" t="s">
        <v>3729</v>
      </c>
      <c r="D2397" s="6" t="s">
        <v>2339</v>
      </c>
    </row>
    <row r="2398">
      <c r="A2398" s="139">
        <v>40619.0</v>
      </c>
      <c r="B2398" s="140">
        <v>3.06</v>
      </c>
      <c r="C2398" s="6" t="s">
        <v>3730</v>
      </c>
      <c r="D2398" s="6" t="s">
        <v>2339</v>
      </c>
    </row>
    <row r="2399">
      <c r="A2399" s="139">
        <v>40618.0</v>
      </c>
      <c r="B2399" s="140">
        <v>3.02</v>
      </c>
      <c r="C2399" s="6" t="s">
        <v>3731</v>
      </c>
      <c r="D2399" s="6" t="s">
        <v>2339</v>
      </c>
    </row>
    <row r="2400">
      <c r="A2400" s="139">
        <v>40617.0</v>
      </c>
      <c r="B2400" s="140">
        <v>3.01</v>
      </c>
      <c r="C2400" s="6" t="s">
        <v>3732</v>
      </c>
      <c r="D2400" s="6" t="s">
        <v>2339</v>
      </c>
    </row>
    <row r="2401">
      <c r="A2401" s="139">
        <v>40616.0</v>
      </c>
      <c r="B2401" s="140">
        <v>3.09</v>
      </c>
      <c r="C2401" s="6" t="s">
        <v>3733</v>
      </c>
      <c r="D2401" s="6" t="s">
        <v>2339</v>
      </c>
    </row>
    <row r="2402">
      <c r="A2402" s="139">
        <v>40613.0</v>
      </c>
      <c r="B2402" s="140">
        <v>2.96</v>
      </c>
      <c r="C2402" s="6" t="s">
        <v>3734</v>
      </c>
      <c r="D2402" s="6" t="s">
        <v>2339</v>
      </c>
    </row>
    <row r="2403">
      <c r="A2403" s="139">
        <v>40612.0</v>
      </c>
      <c r="B2403" s="140">
        <v>3.1</v>
      </c>
      <c r="C2403" s="6" t="s">
        <v>3735</v>
      </c>
      <c r="D2403" s="6" t="s">
        <v>2339</v>
      </c>
    </row>
    <row r="2404">
      <c r="A2404" s="139">
        <v>40611.0</v>
      </c>
      <c r="B2404" s="140">
        <v>3.1</v>
      </c>
      <c r="C2404" s="6" t="s">
        <v>3736</v>
      </c>
      <c r="D2404" s="6" t="s">
        <v>2339</v>
      </c>
    </row>
    <row r="2405">
      <c r="A2405" s="139">
        <v>40607.0</v>
      </c>
      <c r="B2405" s="140">
        <v>2.69</v>
      </c>
      <c r="C2405" s="6" t="s">
        <v>3737</v>
      </c>
      <c r="D2405" s="6" t="s">
        <v>2339</v>
      </c>
    </row>
    <row r="2406">
      <c r="A2406" s="139">
        <v>40606.0</v>
      </c>
      <c r="B2406" s="140">
        <v>2.72</v>
      </c>
      <c r="C2406" s="6" t="s">
        <v>3738</v>
      </c>
      <c r="D2406" s="6" t="s">
        <v>2339</v>
      </c>
    </row>
    <row r="2407">
      <c r="A2407" s="139">
        <v>40605.0</v>
      </c>
      <c r="B2407" s="140">
        <v>3.07</v>
      </c>
      <c r="C2407" s="6" t="s">
        <v>3739</v>
      </c>
      <c r="D2407" s="6" t="s">
        <v>2339</v>
      </c>
    </row>
    <row r="2408">
      <c r="A2408" s="139">
        <v>40604.0</v>
      </c>
      <c r="B2408" s="140">
        <v>3.1</v>
      </c>
      <c r="C2408" s="6" t="s">
        <v>3740</v>
      </c>
      <c r="D2408" s="6" t="s">
        <v>2339</v>
      </c>
    </row>
    <row r="2409">
      <c r="A2409" s="139">
        <v>40603.0</v>
      </c>
      <c r="B2409" s="140">
        <v>3.14</v>
      </c>
      <c r="C2409" s="6" t="s">
        <v>3741</v>
      </c>
      <c r="D2409" s="6" t="s">
        <v>2339</v>
      </c>
    </row>
    <row r="2410">
      <c r="A2410" s="139">
        <v>40602.0</v>
      </c>
      <c r="B2410" s="140">
        <v>3.27</v>
      </c>
      <c r="C2410" s="6" t="s">
        <v>3742</v>
      </c>
      <c r="D2410" s="6" t="s">
        <v>2339</v>
      </c>
    </row>
    <row r="2411">
      <c r="A2411" s="139">
        <v>40599.0</v>
      </c>
      <c r="B2411" s="140">
        <v>2.93</v>
      </c>
      <c r="C2411" s="6" t="s">
        <v>3743</v>
      </c>
      <c r="D2411" s="6" t="s">
        <v>2339</v>
      </c>
    </row>
    <row r="2412">
      <c r="A2412" s="139">
        <v>40598.0</v>
      </c>
      <c r="B2412" s="140">
        <v>2.75</v>
      </c>
      <c r="C2412" s="6" t="s">
        <v>3744</v>
      </c>
      <c r="D2412" s="6" t="s">
        <v>2339</v>
      </c>
    </row>
    <row r="2413">
      <c r="A2413" s="139">
        <v>40596.0</v>
      </c>
      <c r="B2413" s="140">
        <v>2.73</v>
      </c>
      <c r="C2413" s="6" t="s">
        <v>3745</v>
      </c>
      <c r="D2413" s="6" t="s">
        <v>2339</v>
      </c>
    </row>
    <row r="2414">
      <c r="A2414" s="139">
        <v>40595.0</v>
      </c>
      <c r="B2414" s="140">
        <v>2.85</v>
      </c>
      <c r="C2414" s="6" t="s">
        <v>3746</v>
      </c>
      <c r="D2414" s="6" t="s">
        <v>2339</v>
      </c>
    </row>
    <row r="2415">
      <c r="A2415" s="139">
        <v>40592.0</v>
      </c>
      <c r="B2415" s="140">
        <v>2.73</v>
      </c>
      <c r="C2415" s="6" t="s">
        <v>3747</v>
      </c>
      <c r="D2415" s="6" t="s">
        <v>2339</v>
      </c>
    </row>
    <row r="2416">
      <c r="A2416" s="139">
        <v>40591.0</v>
      </c>
      <c r="B2416" s="140">
        <v>2.72</v>
      </c>
      <c r="C2416" s="6" t="s">
        <v>3748</v>
      </c>
      <c r="D2416" s="6" t="s">
        <v>2339</v>
      </c>
    </row>
    <row r="2417">
      <c r="A2417" s="139">
        <v>40590.0</v>
      </c>
      <c r="B2417" s="140">
        <v>2.87</v>
      </c>
      <c r="C2417" s="6" t="s">
        <v>3749</v>
      </c>
      <c r="D2417" s="6" t="s">
        <v>2339</v>
      </c>
    </row>
    <row r="2418">
      <c r="A2418" s="139">
        <v>40589.0</v>
      </c>
      <c r="B2418" s="140">
        <v>2.93</v>
      </c>
      <c r="C2418" s="6" t="s">
        <v>3750</v>
      </c>
      <c r="D2418" s="6" t="s">
        <v>2339</v>
      </c>
    </row>
    <row r="2419">
      <c r="A2419" s="139">
        <v>40588.0</v>
      </c>
      <c r="B2419" s="140">
        <v>2.9</v>
      </c>
      <c r="C2419" s="6" t="s">
        <v>3408</v>
      </c>
      <c r="D2419" s="6" t="s">
        <v>2339</v>
      </c>
    </row>
    <row r="2420">
      <c r="A2420" s="139">
        <v>40585.0</v>
      </c>
      <c r="B2420" s="140">
        <v>2.73</v>
      </c>
      <c r="C2420" s="6" t="s">
        <v>3751</v>
      </c>
      <c r="D2420" s="6" t="s">
        <v>2339</v>
      </c>
    </row>
    <row r="2421">
      <c r="A2421" s="139">
        <v>40584.0</v>
      </c>
      <c r="B2421" s="140">
        <v>2.72</v>
      </c>
      <c r="C2421" s="6" t="s">
        <v>3752</v>
      </c>
      <c r="D2421" s="6" t="s">
        <v>2339</v>
      </c>
    </row>
    <row r="2422">
      <c r="A2422" s="139">
        <v>40583.0</v>
      </c>
      <c r="B2422" s="140">
        <v>2.53</v>
      </c>
      <c r="C2422" s="6" t="s">
        <v>3753</v>
      </c>
      <c r="D2422" s="6" t="s">
        <v>2339</v>
      </c>
    </row>
    <row r="2423">
      <c r="A2423" s="139">
        <v>40582.0</v>
      </c>
      <c r="B2423" s="140">
        <v>2.64</v>
      </c>
      <c r="C2423" s="6" t="s">
        <v>3754</v>
      </c>
      <c r="D2423" s="6" t="s">
        <v>2339</v>
      </c>
    </row>
    <row r="2424">
      <c r="A2424" s="139">
        <v>40581.0</v>
      </c>
      <c r="B2424" s="140">
        <v>2.52</v>
      </c>
      <c r="C2424" s="6" t="s">
        <v>3755</v>
      </c>
      <c r="D2424" s="6" t="s">
        <v>2339</v>
      </c>
    </row>
    <row r="2425">
      <c r="A2425" s="139">
        <v>40578.0</v>
      </c>
      <c r="B2425" s="140">
        <v>2.56</v>
      </c>
      <c r="C2425" s="6" t="s">
        <v>3756</v>
      </c>
      <c r="D2425" s="6" t="s">
        <v>2339</v>
      </c>
    </row>
    <row r="2426">
      <c r="A2426" s="139">
        <v>40577.0</v>
      </c>
      <c r="B2426" s="140">
        <v>2.77</v>
      </c>
      <c r="C2426" s="6" t="s">
        <v>3757</v>
      </c>
      <c r="D2426" s="6" t="s">
        <v>2339</v>
      </c>
    </row>
    <row r="2427">
      <c r="A2427" s="139">
        <v>40576.0</v>
      </c>
      <c r="B2427" s="140">
        <v>2.59</v>
      </c>
      <c r="C2427" s="6" t="s">
        <v>3758</v>
      </c>
      <c r="D2427" s="6" t="s">
        <v>2339</v>
      </c>
    </row>
    <row r="2428">
      <c r="A2428" s="139">
        <v>40575.0</v>
      </c>
      <c r="B2428" s="140">
        <v>2.35</v>
      </c>
      <c r="C2428" s="6" t="s">
        <v>3759</v>
      </c>
      <c r="D2428" s="6" t="s">
        <v>2339</v>
      </c>
    </row>
    <row r="2429">
      <c r="A2429" s="139">
        <v>40574.0</v>
      </c>
      <c r="B2429" s="140">
        <v>2.77</v>
      </c>
      <c r="C2429" s="6" t="s">
        <v>3760</v>
      </c>
      <c r="D2429" s="6" t="s">
        <v>2339</v>
      </c>
    </row>
    <row r="2430">
      <c r="A2430" s="139">
        <v>40571.0</v>
      </c>
      <c r="B2430" s="140">
        <v>2.87</v>
      </c>
      <c r="C2430" s="6" t="s">
        <v>3761</v>
      </c>
      <c r="D2430" s="6" t="s">
        <v>2339</v>
      </c>
    </row>
    <row r="2431">
      <c r="A2431" s="139">
        <v>40570.0</v>
      </c>
      <c r="B2431" s="140">
        <v>2.65</v>
      </c>
      <c r="C2431" s="6" t="s">
        <v>3762</v>
      </c>
      <c r="D2431" s="6" t="s">
        <v>2339</v>
      </c>
    </row>
    <row r="2432">
      <c r="A2432" s="139">
        <v>40569.0</v>
      </c>
      <c r="B2432" s="140">
        <v>2.71</v>
      </c>
      <c r="C2432" s="6" t="s">
        <v>3763</v>
      </c>
      <c r="D2432" s="6" t="s">
        <v>2339</v>
      </c>
    </row>
    <row r="2433">
      <c r="A2433" s="139">
        <v>40568.0</v>
      </c>
      <c r="B2433" s="140">
        <v>2.66</v>
      </c>
      <c r="C2433" s="6" t="s">
        <v>3764</v>
      </c>
      <c r="D2433" s="6" t="s">
        <v>2339</v>
      </c>
    </row>
    <row r="2434">
      <c r="A2434" s="139">
        <v>40567.0</v>
      </c>
      <c r="B2434" s="140">
        <v>2.82</v>
      </c>
      <c r="C2434" s="6" t="s">
        <v>3765</v>
      </c>
      <c r="D2434" s="6" t="s">
        <v>2339</v>
      </c>
    </row>
    <row r="2435">
      <c r="A2435" s="139">
        <v>40564.0</v>
      </c>
      <c r="B2435" s="140">
        <v>2.6</v>
      </c>
      <c r="C2435" s="6" t="s">
        <v>3766</v>
      </c>
      <c r="D2435" s="6" t="s">
        <v>2339</v>
      </c>
    </row>
    <row r="2436">
      <c r="A2436" s="139">
        <v>40563.0</v>
      </c>
      <c r="B2436" s="140">
        <v>2.75</v>
      </c>
      <c r="C2436" s="6" t="s">
        <v>3767</v>
      </c>
      <c r="D2436" s="6" t="s">
        <v>2339</v>
      </c>
    </row>
    <row r="2437">
      <c r="A2437" s="139">
        <v>40562.0</v>
      </c>
      <c r="B2437" s="140">
        <v>2.39</v>
      </c>
      <c r="C2437" s="6" t="s">
        <v>1565</v>
      </c>
      <c r="D2437" s="6" t="s">
        <v>2339</v>
      </c>
    </row>
    <row r="2438">
      <c r="A2438" s="139">
        <v>40561.0</v>
      </c>
      <c r="B2438" s="140">
        <v>2.69</v>
      </c>
      <c r="C2438" s="6" t="s">
        <v>3768</v>
      </c>
      <c r="D2438" s="6" t="s">
        <v>2339</v>
      </c>
    </row>
    <row r="2439">
      <c r="A2439" s="139">
        <v>40560.0</v>
      </c>
      <c r="B2439" s="140">
        <v>2.68</v>
      </c>
      <c r="C2439" s="6" t="s">
        <v>3769</v>
      </c>
      <c r="D2439" s="6" t="s">
        <v>2339</v>
      </c>
    </row>
    <row r="2440">
      <c r="A2440" s="139">
        <v>40557.0</v>
      </c>
      <c r="B2440" s="140">
        <v>2.5</v>
      </c>
      <c r="C2440" s="6" t="s">
        <v>3770</v>
      </c>
      <c r="D2440" s="6" t="s">
        <v>2339</v>
      </c>
    </row>
    <row r="2441">
      <c r="A2441" s="139">
        <v>40556.0</v>
      </c>
      <c r="B2441" s="140">
        <v>2.52</v>
      </c>
      <c r="C2441" s="6" t="s">
        <v>3771</v>
      </c>
      <c r="D2441" s="6" t="s">
        <v>2339</v>
      </c>
    </row>
    <row r="2442">
      <c r="A2442" s="139">
        <v>40555.0</v>
      </c>
      <c r="B2442" s="140">
        <v>2.53</v>
      </c>
      <c r="C2442" s="6" t="s">
        <v>3772</v>
      </c>
      <c r="D2442" s="6" t="s">
        <v>2339</v>
      </c>
    </row>
    <row r="2443">
      <c r="A2443" s="139">
        <v>40554.0</v>
      </c>
      <c r="B2443" s="140">
        <v>2.44</v>
      </c>
      <c r="C2443" s="6" t="s">
        <v>3773</v>
      </c>
      <c r="D2443" s="6" t="s">
        <v>2339</v>
      </c>
    </row>
    <row r="2444">
      <c r="A2444" s="139">
        <v>40543.0</v>
      </c>
      <c r="B2444" s="140">
        <v>0.42</v>
      </c>
      <c r="C2444" s="6" t="s">
        <v>3774</v>
      </c>
      <c r="D2444" s="6" t="s">
        <v>2339</v>
      </c>
    </row>
    <row r="2445">
      <c r="A2445" s="139">
        <v>40542.0</v>
      </c>
      <c r="B2445" s="140">
        <v>2.9</v>
      </c>
      <c r="C2445" s="6" t="s">
        <v>3775</v>
      </c>
      <c r="D2445" s="6" t="s">
        <v>2339</v>
      </c>
    </row>
    <row r="2446">
      <c r="A2446" s="139">
        <v>40541.0</v>
      </c>
      <c r="B2446" s="140">
        <v>2.74</v>
      </c>
      <c r="C2446" s="6" t="s">
        <v>3478</v>
      </c>
      <c r="D2446" s="6" t="s">
        <v>2339</v>
      </c>
    </row>
    <row r="2447">
      <c r="A2447" s="139">
        <v>40540.0</v>
      </c>
      <c r="B2447" s="140">
        <v>3.3</v>
      </c>
      <c r="C2447" s="6" t="s">
        <v>3776</v>
      </c>
      <c r="D2447" s="6" t="s">
        <v>2339</v>
      </c>
    </row>
    <row r="2448">
      <c r="A2448" s="139">
        <v>40539.0</v>
      </c>
      <c r="B2448" s="140">
        <v>3.94</v>
      </c>
      <c r="C2448" s="6" t="s">
        <v>3777</v>
      </c>
      <c r="D2448" s="6" t="s">
        <v>2339</v>
      </c>
    </row>
    <row r="2449">
      <c r="A2449" s="139">
        <v>40536.0</v>
      </c>
      <c r="B2449" s="140">
        <v>2.94</v>
      </c>
      <c r="C2449" s="6" t="s">
        <v>3220</v>
      </c>
      <c r="D2449" s="6" t="s">
        <v>2339</v>
      </c>
    </row>
    <row r="2450">
      <c r="A2450" s="139">
        <v>40535.0</v>
      </c>
      <c r="B2450" s="140">
        <v>2.76</v>
      </c>
      <c r="C2450" s="6" t="s">
        <v>3778</v>
      </c>
      <c r="D2450" s="6" t="s">
        <v>2339</v>
      </c>
    </row>
    <row r="2451">
      <c r="A2451" s="139">
        <v>40534.0</v>
      </c>
      <c r="B2451" s="140">
        <v>2.77</v>
      </c>
      <c r="C2451" s="6" t="s">
        <v>3779</v>
      </c>
      <c r="D2451" s="6" t="s">
        <v>2339</v>
      </c>
    </row>
    <row r="2452">
      <c r="A2452" s="139">
        <v>40533.0</v>
      </c>
      <c r="B2452" s="140">
        <v>2.62</v>
      </c>
      <c r="C2452" s="6" t="s">
        <v>3780</v>
      </c>
      <c r="D2452" s="6" t="s">
        <v>2339</v>
      </c>
    </row>
    <row r="2453">
      <c r="A2453" s="139">
        <v>40532.0</v>
      </c>
      <c r="B2453" s="140">
        <v>2.73</v>
      </c>
      <c r="C2453" s="6" t="s">
        <v>3504</v>
      </c>
      <c r="D2453" s="6" t="s">
        <v>2339</v>
      </c>
    </row>
    <row r="2454">
      <c r="A2454" s="139">
        <v>40529.0</v>
      </c>
      <c r="B2454" s="140">
        <v>2.46</v>
      </c>
      <c r="C2454" s="6" t="s">
        <v>3138</v>
      </c>
      <c r="D2454" s="6" t="s">
        <v>2339</v>
      </c>
    </row>
    <row r="2455">
      <c r="A2455" s="139">
        <v>40528.0</v>
      </c>
      <c r="B2455" s="140">
        <v>2.56</v>
      </c>
      <c r="C2455" s="6" t="s">
        <v>3781</v>
      </c>
      <c r="D2455" s="6" t="s">
        <v>2339</v>
      </c>
    </row>
    <row r="2456">
      <c r="A2456" s="139">
        <v>40527.0</v>
      </c>
      <c r="B2456" s="140">
        <v>2.92</v>
      </c>
      <c r="C2456" s="6" t="s">
        <v>3782</v>
      </c>
      <c r="D2456" s="6" t="s">
        <v>2339</v>
      </c>
    </row>
    <row r="2457">
      <c r="A2457" s="139">
        <v>40526.0</v>
      </c>
      <c r="B2457" s="140">
        <v>3.05</v>
      </c>
      <c r="C2457" s="6" t="s">
        <v>3026</v>
      </c>
      <c r="D2457" s="6" t="s">
        <v>2339</v>
      </c>
    </row>
    <row r="2458">
      <c r="A2458" s="139">
        <v>40525.0</v>
      </c>
      <c r="B2458" s="140">
        <v>2.73</v>
      </c>
      <c r="C2458" s="6" t="s">
        <v>3783</v>
      </c>
      <c r="D2458" s="6" t="s">
        <v>2339</v>
      </c>
    </row>
    <row r="2459">
      <c r="A2459" s="139">
        <v>40522.0</v>
      </c>
      <c r="B2459" s="140">
        <v>2.7</v>
      </c>
      <c r="C2459" s="6" t="s">
        <v>3784</v>
      </c>
      <c r="D2459" s="6" t="s">
        <v>2339</v>
      </c>
    </row>
    <row r="2460">
      <c r="A2460" s="139">
        <v>40521.0</v>
      </c>
      <c r="B2460" s="140">
        <v>2.61</v>
      </c>
      <c r="C2460" s="6" t="s">
        <v>3785</v>
      </c>
      <c r="D2460" s="6" t="s">
        <v>2339</v>
      </c>
    </row>
    <row r="2461">
      <c r="A2461" s="139">
        <v>40520.0</v>
      </c>
      <c r="B2461" s="140">
        <v>2.82</v>
      </c>
      <c r="C2461" s="6" t="s">
        <v>3431</v>
      </c>
      <c r="D2461" s="6" t="s">
        <v>2339</v>
      </c>
    </row>
    <row r="2462">
      <c r="A2462" s="139">
        <v>40519.0</v>
      </c>
      <c r="B2462" s="140">
        <v>2.84</v>
      </c>
      <c r="C2462" s="6" t="s">
        <v>3786</v>
      </c>
      <c r="D2462" s="6" t="s">
        <v>2339</v>
      </c>
    </row>
    <row r="2463">
      <c r="A2463" s="139">
        <v>40518.0</v>
      </c>
      <c r="B2463" s="140">
        <v>2.85</v>
      </c>
      <c r="C2463" s="6" t="s">
        <v>3787</v>
      </c>
      <c r="D2463" s="6" t="s">
        <v>2339</v>
      </c>
    </row>
    <row r="2464">
      <c r="A2464" s="139">
        <v>40515.0</v>
      </c>
      <c r="B2464" s="140">
        <v>2.78</v>
      </c>
      <c r="C2464" s="6" t="s">
        <v>3788</v>
      </c>
      <c r="D2464" s="6" t="s">
        <v>2339</v>
      </c>
    </row>
    <row r="2465">
      <c r="A2465" s="139">
        <v>40514.0</v>
      </c>
      <c r="B2465" s="140">
        <v>2.78</v>
      </c>
      <c r="C2465" s="6" t="s">
        <v>3789</v>
      </c>
      <c r="D2465" s="6" t="s">
        <v>2339</v>
      </c>
    </row>
    <row r="2466">
      <c r="A2466" s="139">
        <v>40513.0</v>
      </c>
      <c r="B2466" s="140">
        <v>3.13</v>
      </c>
      <c r="C2466" s="6" t="s">
        <v>3326</v>
      </c>
      <c r="D2466" s="6" t="s">
        <v>2339</v>
      </c>
    </row>
    <row r="2467">
      <c r="B2467" s="32"/>
    </row>
    <row r="2468">
      <c r="A2468" s="6" t="s">
        <v>3790</v>
      </c>
      <c r="B2468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1" t="s">
        <v>3791</v>
      </c>
      <c r="B1" s="141"/>
      <c r="C1" s="141"/>
      <c r="D1" s="52" t="s">
        <v>3791</v>
      </c>
      <c r="E1" s="141" t="s">
        <v>3792</v>
      </c>
      <c r="F1" s="141" t="s">
        <v>3793</v>
      </c>
      <c r="G1" s="141" t="s">
        <v>3794</v>
      </c>
    </row>
    <row r="2">
      <c r="A2" s="52">
        <v>1.0</v>
      </c>
      <c r="B2" s="52">
        <v>2.0</v>
      </c>
      <c r="C2" s="52">
        <v>2020.0</v>
      </c>
      <c r="D2" s="142">
        <f t="shared" ref="D2:D3492" si="1">DATE(C2, A2,B2)</f>
        <v>43832</v>
      </c>
      <c r="E2" s="52">
        <v>1.58</v>
      </c>
      <c r="F2" s="52">
        <v>1.67</v>
      </c>
      <c r="G2" s="52">
        <v>1.88</v>
      </c>
    </row>
    <row r="3">
      <c r="A3" s="52">
        <v>1.0</v>
      </c>
      <c r="B3" s="52">
        <v>3.0</v>
      </c>
      <c r="C3" s="52">
        <v>2020.0</v>
      </c>
      <c r="D3" s="142">
        <f t="shared" si="1"/>
        <v>43833</v>
      </c>
      <c r="E3" s="52">
        <v>1.53</v>
      </c>
      <c r="F3" s="52">
        <v>1.59</v>
      </c>
      <c r="G3" s="52">
        <v>1.8</v>
      </c>
    </row>
    <row r="4">
      <c r="A4" s="52">
        <v>1.0</v>
      </c>
      <c r="B4" s="52">
        <v>6.0</v>
      </c>
      <c r="C4" s="52">
        <v>2020.0</v>
      </c>
      <c r="D4" s="142">
        <f t="shared" si="1"/>
        <v>43836</v>
      </c>
      <c r="E4" s="52">
        <v>1.54</v>
      </c>
      <c r="F4" s="52">
        <v>1.61</v>
      </c>
      <c r="G4" s="52">
        <v>1.81</v>
      </c>
    </row>
    <row r="5">
      <c r="A5" s="52">
        <v>1.0</v>
      </c>
      <c r="B5" s="52">
        <v>7.0</v>
      </c>
      <c r="C5" s="52">
        <v>2020.0</v>
      </c>
      <c r="D5" s="142">
        <f t="shared" si="1"/>
        <v>43837</v>
      </c>
      <c r="E5" s="52">
        <v>1.54</v>
      </c>
      <c r="F5" s="52">
        <v>1.62</v>
      </c>
      <c r="G5" s="52">
        <v>1.83</v>
      </c>
    </row>
    <row r="6">
      <c r="A6" s="52">
        <v>1.0</v>
      </c>
      <c r="B6" s="52">
        <v>8.0</v>
      </c>
      <c r="C6" s="52">
        <v>2020.0</v>
      </c>
      <c r="D6" s="142">
        <f t="shared" si="1"/>
        <v>43838</v>
      </c>
      <c r="E6" s="52">
        <v>1.58</v>
      </c>
      <c r="F6" s="52">
        <v>1.67</v>
      </c>
      <c r="G6" s="52">
        <v>1.87</v>
      </c>
    </row>
    <row r="7">
      <c r="A7" s="52">
        <v>1.0</v>
      </c>
      <c r="B7" s="52">
        <v>9.0</v>
      </c>
      <c r="C7" s="52">
        <v>2020.0</v>
      </c>
      <c r="D7" s="142">
        <f t="shared" si="1"/>
        <v>43839</v>
      </c>
      <c r="E7" s="52">
        <v>1.58</v>
      </c>
      <c r="F7" s="52">
        <v>1.65</v>
      </c>
      <c r="G7" s="52">
        <v>1.85</v>
      </c>
    </row>
    <row r="8">
      <c r="A8" s="52">
        <v>1.0</v>
      </c>
      <c r="B8" s="52">
        <v>10.0</v>
      </c>
      <c r="C8" s="52">
        <v>2020.0</v>
      </c>
      <c r="D8" s="142">
        <f t="shared" si="1"/>
        <v>43840</v>
      </c>
      <c r="E8" s="52">
        <v>1.56</v>
      </c>
      <c r="F8" s="52">
        <v>1.63</v>
      </c>
      <c r="G8" s="52">
        <v>1.83</v>
      </c>
    </row>
    <row r="9">
      <c r="A9" s="52">
        <v>1.0</v>
      </c>
      <c r="B9" s="52">
        <v>13.0</v>
      </c>
      <c r="C9" s="52">
        <v>2020.0</v>
      </c>
      <c r="D9" s="142">
        <f t="shared" si="1"/>
        <v>43843</v>
      </c>
      <c r="E9" s="52">
        <v>1.58</v>
      </c>
      <c r="F9" s="52">
        <v>1.65</v>
      </c>
      <c r="G9" s="52">
        <v>1.85</v>
      </c>
    </row>
    <row r="10">
      <c r="A10" s="52">
        <v>1.0</v>
      </c>
      <c r="B10" s="52">
        <v>14.0</v>
      </c>
      <c r="C10" s="52">
        <v>2020.0</v>
      </c>
      <c r="D10" s="142">
        <f t="shared" si="1"/>
        <v>43844</v>
      </c>
      <c r="E10" s="52">
        <v>1.58</v>
      </c>
      <c r="F10" s="52">
        <v>1.63</v>
      </c>
      <c r="G10" s="52">
        <v>1.82</v>
      </c>
    </row>
    <row r="11">
      <c r="A11" s="52">
        <v>1.0</v>
      </c>
      <c r="B11" s="52">
        <v>15.0</v>
      </c>
      <c r="C11" s="52">
        <v>2020.0</v>
      </c>
      <c r="D11" s="142">
        <f t="shared" si="1"/>
        <v>43845</v>
      </c>
      <c r="E11" s="52">
        <v>1.56</v>
      </c>
      <c r="F11" s="52">
        <v>1.6</v>
      </c>
      <c r="G11" s="52">
        <v>1.79</v>
      </c>
    </row>
    <row r="12">
      <c r="A12" s="52">
        <v>1.0</v>
      </c>
      <c r="B12" s="52">
        <v>16.0</v>
      </c>
      <c r="C12" s="52">
        <v>2020.0</v>
      </c>
      <c r="D12" s="142">
        <f t="shared" si="1"/>
        <v>43846</v>
      </c>
      <c r="E12" s="52">
        <v>1.58</v>
      </c>
      <c r="F12" s="52">
        <v>1.63</v>
      </c>
      <c r="G12" s="52">
        <v>1.81</v>
      </c>
    </row>
    <row r="13">
      <c r="A13" s="52">
        <v>1.0</v>
      </c>
      <c r="B13" s="52">
        <v>17.0</v>
      </c>
      <c r="C13" s="52">
        <v>2020.0</v>
      </c>
      <c r="D13" s="142">
        <f t="shared" si="1"/>
        <v>43847</v>
      </c>
      <c r="E13" s="52">
        <v>1.58</v>
      </c>
      <c r="F13" s="52">
        <v>1.63</v>
      </c>
      <c r="G13" s="52">
        <v>1.84</v>
      </c>
    </row>
    <row r="14">
      <c r="A14" s="52">
        <v>1.0</v>
      </c>
      <c r="B14" s="52">
        <v>21.0</v>
      </c>
      <c r="C14" s="52">
        <v>2020.0</v>
      </c>
      <c r="D14" s="142">
        <f t="shared" si="1"/>
        <v>43851</v>
      </c>
      <c r="E14" s="52">
        <v>1.53</v>
      </c>
      <c r="F14" s="52">
        <v>1.57</v>
      </c>
      <c r="G14" s="52">
        <v>1.78</v>
      </c>
    </row>
    <row r="15">
      <c r="A15" s="52">
        <v>1.0</v>
      </c>
      <c r="B15" s="52">
        <v>22.0</v>
      </c>
      <c r="C15" s="52">
        <v>2020.0</v>
      </c>
      <c r="D15" s="142">
        <f t="shared" si="1"/>
        <v>43852</v>
      </c>
      <c r="E15" s="52">
        <v>1.53</v>
      </c>
      <c r="F15" s="52">
        <v>1.57</v>
      </c>
      <c r="G15" s="52">
        <v>1.77</v>
      </c>
    </row>
    <row r="16">
      <c r="A16" s="52">
        <v>1.0</v>
      </c>
      <c r="B16" s="52">
        <v>23.0</v>
      </c>
      <c r="C16" s="52">
        <v>2020.0</v>
      </c>
      <c r="D16" s="142">
        <f t="shared" si="1"/>
        <v>43853</v>
      </c>
      <c r="E16" s="52">
        <v>1.51</v>
      </c>
      <c r="F16" s="52">
        <v>1.55</v>
      </c>
      <c r="G16" s="52">
        <v>1.74</v>
      </c>
    </row>
    <row r="17">
      <c r="A17" s="52">
        <v>1.0</v>
      </c>
      <c r="B17" s="52">
        <v>24.0</v>
      </c>
      <c r="C17" s="52">
        <v>2020.0</v>
      </c>
      <c r="D17" s="142">
        <f t="shared" si="1"/>
        <v>43854</v>
      </c>
      <c r="E17" s="52">
        <v>1.49</v>
      </c>
      <c r="F17" s="52">
        <v>1.51</v>
      </c>
      <c r="G17" s="52">
        <v>1.7</v>
      </c>
    </row>
    <row r="18">
      <c r="A18" s="52">
        <v>1.0</v>
      </c>
      <c r="B18" s="52">
        <v>27.0</v>
      </c>
      <c r="C18" s="52">
        <v>2020.0</v>
      </c>
      <c r="D18" s="142">
        <f t="shared" si="1"/>
        <v>43857</v>
      </c>
      <c r="E18" s="52">
        <v>1.44</v>
      </c>
      <c r="F18" s="52">
        <v>1.44</v>
      </c>
      <c r="G18" s="52">
        <v>1.61</v>
      </c>
    </row>
    <row r="19">
      <c r="A19" s="52">
        <v>1.0</v>
      </c>
      <c r="B19" s="52">
        <v>28.0</v>
      </c>
      <c r="C19" s="52">
        <v>2020.0</v>
      </c>
      <c r="D19" s="142">
        <f t="shared" si="1"/>
        <v>43858</v>
      </c>
      <c r="E19" s="52">
        <v>1.45</v>
      </c>
      <c r="F19" s="52">
        <v>1.47</v>
      </c>
      <c r="G19" s="52">
        <v>1.65</v>
      </c>
    </row>
    <row r="20">
      <c r="A20" s="52">
        <v>1.0</v>
      </c>
      <c r="B20" s="52">
        <v>29.0</v>
      </c>
      <c r="C20" s="52">
        <v>2020.0</v>
      </c>
      <c r="D20" s="142">
        <f t="shared" si="1"/>
        <v>43859</v>
      </c>
      <c r="E20" s="52">
        <v>1.42</v>
      </c>
      <c r="F20" s="52">
        <v>1.41</v>
      </c>
      <c r="G20" s="52">
        <v>1.6</v>
      </c>
    </row>
    <row r="21">
      <c r="A21" s="52">
        <v>1.0</v>
      </c>
      <c r="B21" s="52">
        <v>30.0</v>
      </c>
      <c r="C21" s="52">
        <v>2020.0</v>
      </c>
      <c r="D21" s="142">
        <f t="shared" si="1"/>
        <v>43860</v>
      </c>
      <c r="E21" s="52">
        <v>1.41</v>
      </c>
      <c r="F21" s="52">
        <v>1.39</v>
      </c>
      <c r="G21" s="52">
        <v>1.57</v>
      </c>
    </row>
    <row r="22">
      <c r="A22" s="52">
        <v>1.0</v>
      </c>
      <c r="B22" s="52">
        <v>31.0</v>
      </c>
      <c r="C22" s="52">
        <v>2020.0</v>
      </c>
      <c r="D22" s="142">
        <f t="shared" si="1"/>
        <v>43861</v>
      </c>
      <c r="E22" s="52">
        <v>1.33</v>
      </c>
      <c r="F22" s="52">
        <v>1.32</v>
      </c>
      <c r="G22" s="52">
        <v>1.51</v>
      </c>
    </row>
    <row r="23">
      <c r="A23" s="52">
        <v>2.0</v>
      </c>
      <c r="B23" s="52">
        <v>3.0</v>
      </c>
      <c r="C23" s="52">
        <v>2020.0</v>
      </c>
      <c r="D23" s="142">
        <f t="shared" si="1"/>
        <v>43864</v>
      </c>
      <c r="E23" s="52">
        <v>1.36</v>
      </c>
      <c r="F23" s="52">
        <v>1.35</v>
      </c>
      <c r="G23" s="52">
        <v>1.54</v>
      </c>
    </row>
    <row r="24">
      <c r="A24" s="52">
        <v>2.0</v>
      </c>
      <c r="B24" s="52">
        <v>4.0</v>
      </c>
      <c r="C24" s="52">
        <v>2020.0</v>
      </c>
      <c r="D24" s="142">
        <f t="shared" si="1"/>
        <v>43865</v>
      </c>
      <c r="E24" s="52">
        <v>1.41</v>
      </c>
      <c r="F24" s="52">
        <v>1.42</v>
      </c>
      <c r="G24" s="52">
        <v>1.61</v>
      </c>
    </row>
    <row r="25">
      <c r="A25" s="52">
        <v>2.0</v>
      </c>
      <c r="B25" s="52">
        <v>5.0</v>
      </c>
      <c r="C25" s="52">
        <v>2020.0</v>
      </c>
      <c r="D25" s="142">
        <f t="shared" si="1"/>
        <v>43866</v>
      </c>
      <c r="E25" s="52">
        <v>1.44</v>
      </c>
      <c r="F25" s="52">
        <v>1.46</v>
      </c>
      <c r="G25" s="52">
        <v>1.66</v>
      </c>
    </row>
    <row r="26">
      <c r="A26" s="52">
        <v>2.0</v>
      </c>
      <c r="B26" s="52">
        <v>6.0</v>
      </c>
      <c r="C26" s="52">
        <v>2020.0</v>
      </c>
      <c r="D26" s="142">
        <f t="shared" si="1"/>
        <v>43867</v>
      </c>
      <c r="E26" s="52">
        <v>1.44</v>
      </c>
      <c r="F26" s="52">
        <v>1.45</v>
      </c>
      <c r="G26" s="52">
        <v>1.65</v>
      </c>
    </row>
    <row r="27">
      <c r="A27" s="52">
        <v>2.0</v>
      </c>
      <c r="B27" s="52">
        <v>7.0</v>
      </c>
      <c r="C27" s="52">
        <v>2020.0</v>
      </c>
      <c r="D27" s="142">
        <f t="shared" si="1"/>
        <v>43868</v>
      </c>
      <c r="E27" s="52">
        <v>1.41</v>
      </c>
      <c r="F27" s="52">
        <v>1.41</v>
      </c>
      <c r="G27" s="52">
        <v>1.59</v>
      </c>
    </row>
    <row r="28">
      <c r="A28" s="52">
        <v>2.0</v>
      </c>
      <c r="B28" s="52">
        <v>10.0</v>
      </c>
      <c r="C28" s="52">
        <v>2020.0</v>
      </c>
      <c r="D28" s="142">
        <f t="shared" si="1"/>
        <v>43871</v>
      </c>
      <c r="E28" s="52">
        <v>1.37</v>
      </c>
      <c r="F28" s="52">
        <v>1.38</v>
      </c>
      <c r="G28" s="52">
        <v>1.56</v>
      </c>
    </row>
    <row r="29">
      <c r="A29" s="52">
        <v>2.0</v>
      </c>
      <c r="B29" s="52">
        <v>11.0</v>
      </c>
      <c r="C29" s="52">
        <v>2020.0</v>
      </c>
      <c r="D29" s="142">
        <f t="shared" si="1"/>
        <v>43872</v>
      </c>
      <c r="E29" s="52">
        <v>1.41</v>
      </c>
      <c r="F29" s="52">
        <v>1.4</v>
      </c>
      <c r="G29" s="52">
        <v>1.59</v>
      </c>
    </row>
    <row r="30">
      <c r="A30" s="52">
        <v>2.0</v>
      </c>
      <c r="B30" s="52">
        <v>12.0</v>
      </c>
      <c r="C30" s="52">
        <v>2020.0</v>
      </c>
      <c r="D30" s="142">
        <f t="shared" si="1"/>
        <v>43873</v>
      </c>
      <c r="E30" s="52">
        <v>1.44</v>
      </c>
      <c r="F30" s="52">
        <v>1.45</v>
      </c>
      <c r="G30" s="52">
        <v>1.62</v>
      </c>
    </row>
    <row r="31">
      <c r="A31" s="52">
        <v>2.0</v>
      </c>
      <c r="B31" s="52">
        <v>13.0</v>
      </c>
      <c r="C31" s="52">
        <v>2020.0</v>
      </c>
      <c r="D31" s="142">
        <f t="shared" si="1"/>
        <v>43874</v>
      </c>
      <c r="E31" s="52">
        <v>1.44</v>
      </c>
      <c r="F31" s="52">
        <v>1.43</v>
      </c>
      <c r="G31" s="52">
        <v>1.61</v>
      </c>
    </row>
    <row r="32">
      <c r="A32" s="52">
        <v>2.0</v>
      </c>
      <c r="B32" s="52">
        <v>14.0</v>
      </c>
      <c r="C32" s="52">
        <v>2020.0</v>
      </c>
      <c r="D32" s="142">
        <f t="shared" si="1"/>
        <v>43875</v>
      </c>
      <c r="E32" s="52">
        <v>1.42</v>
      </c>
      <c r="F32" s="52">
        <v>1.42</v>
      </c>
      <c r="G32" s="52">
        <v>1.59</v>
      </c>
    </row>
    <row r="33">
      <c r="A33" s="52">
        <v>2.0</v>
      </c>
      <c r="B33" s="52">
        <v>18.0</v>
      </c>
      <c r="C33" s="52">
        <v>2020.0</v>
      </c>
      <c r="D33" s="142">
        <f t="shared" si="1"/>
        <v>43879</v>
      </c>
      <c r="E33" s="52">
        <v>1.41</v>
      </c>
      <c r="F33" s="52">
        <v>1.39</v>
      </c>
      <c r="G33" s="52">
        <v>1.55</v>
      </c>
    </row>
    <row r="34">
      <c r="A34" s="52">
        <v>2.0</v>
      </c>
      <c r="B34" s="52">
        <v>19.0</v>
      </c>
      <c r="C34" s="52">
        <v>2020.0</v>
      </c>
      <c r="D34" s="142">
        <f t="shared" si="1"/>
        <v>43880</v>
      </c>
      <c r="E34" s="52">
        <v>1.42</v>
      </c>
      <c r="F34" s="52">
        <v>1.41</v>
      </c>
      <c r="G34" s="52">
        <v>1.56</v>
      </c>
    </row>
    <row r="35">
      <c r="A35" s="52">
        <v>2.0</v>
      </c>
      <c r="B35" s="52">
        <v>20.0</v>
      </c>
      <c r="C35" s="52">
        <v>2020.0</v>
      </c>
      <c r="D35" s="142">
        <f t="shared" si="1"/>
        <v>43881</v>
      </c>
      <c r="E35" s="52">
        <v>1.39</v>
      </c>
      <c r="F35" s="52">
        <v>1.37</v>
      </c>
      <c r="G35" s="52">
        <v>1.52</v>
      </c>
    </row>
    <row r="36">
      <c r="A36" s="52">
        <v>2.0</v>
      </c>
      <c r="B36" s="52">
        <v>21.0</v>
      </c>
      <c r="C36" s="52">
        <v>2020.0</v>
      </c>
      <c r="D36" s="142">
        <f t="shared" si="1"/>
        <v>43882</v>
      </c>
      <c r="E36" s="52">
        <v>1.34</v>
      </c>
      <c r="F36" s="52">
        <v>1.3</v>
      </c>
      <c r="G36" s="52">
        <v>1.46</v>
      </c>
    </row>
    <row r="37">
      <c r="A37" s="52">
        <v>2.0</v>
      </c>
      <c r="B37" s="52">
        <v>24.0</v>
      </c>
      <c r="C37" s="52">
        <v>2020.0</v>
      </c>
      <c r="D37" s="142">
        <f t="shared" si="1"/>
        <v>43885</v>
      </c>
      <c r="E37" s="52">
        <v>1.26</v>
      </c>
      <c r="F37" s="52">
        <v>1.21</v>
      </c>
      <c r="G37" s="52">
        <v>1.38</v>
      </c>
    </row>
    <row r="38">
      <c r="A38" s="52">
        <v>2.0</v>
      </c>
      <c r="B38" s="52">
        <v>25.0</v>
      </c>
      <c r="C38" s="52">
        <v>2020.0</v>
      </c>
      <c r="D38" s="142">
        <f t="shared" si="1"/>
        <v>43886</v>
      </c>
      <c r="E38" s="52">
        <v>1.2</v>
      </c>
      <c r="F38" s="52">
        <v>1.16</v>
      </c>
      <c r="G38" s="52">
        <v>1.33</v>
      </c>
    </row>
    <row r="39">
      <c r="A39" s="52">
        <v>2.0</v>
      </c>
      <c r="B39" s="52">
        <v>26.0</v>
      </c>
      <c r="C39" s="52">
        <v>2020.0</v>
      </c>
      <c r="D39" s="142">
        <f t="shared" si="1"/>
        <v>43887</v>
      </c>
      <c r="E39" s="52">
        <v>1.16</v>
      </c>
      <c r="F39" s="52">
        <v>1.14</v>
      </c>
      <c r="G39" s="52">
        <v>1.33</v>
      </c>
    </row>
    <row r="40">
      <c r="A40" s="52">
        <v>2.0</v>
      </c>
      <c r="B40" s="52">
        <v>27.0</v>
      </c>
      <c r="C40" s="52">
        <v>2020.0</v>
      </c>
      <c r="D40" s="142">
        <f t="shared" si="1"/>
        <v>43888</v>
      </c>
      <c r="E40" s="52">
        <v>1.11</v>
      </c>
      <c r="F40" s="52">
        <v>1.11</v>
      </c>
      <c r="G40" s="52">
        <v>1.3</v>
      </c>
    </row>
    <row r="41">
      <c r="A41" s="52">
        <v>2.0</v>
      </c>
      <c r="B41" s="52">
        <v>28.0</v>
      </c>
      <c r="C41" s="52">
        <v>2020.0</v>
      </c>
      <c r="D41" s="142">
        <f t="shared" si="1"/>
        <v>43889</v>
      </c>
      <c r="E41" s="52">
        <v>0.86</v>
      </c>
      <c r="F41" s="52">
        <v>0.89</v>
      </c>
      <c r="G41" s="52">
        <v>1.13</v>
      </c>
    </row>
    <row r="42">
      <c r="A42" s="52">
        <v>3.0</v>
      </c>
      <c r="B42" s="52">
        <v>2.0</v>
      </c>
      <c r="C42" s="52">
        <v>2020.0</v>
      </c>
      <c r="D42" s="142">
        <f t="shared" si="1"/>
        <v>43892</v>
      </c>
      <c r="E42" s="52">
        <v>0.84</v>
      </c>
      <c r="F42" s="52">
        <v>0.88</v>
      </c>
      <c r="G42" s="52">
        <v>1.1</v>
      </c>
    </row>
    <row r="43">
      <c r="A43" s="52">
        <v>3.0</v>
      </c>
      <c r="B43" s="52">
        <v>3.0</v>
      </c>
      <c r="C43" s="52">
        <v>2020.0</v>
      </c>
      <c r="D43" s="142">
        <f t="shared" si="1"/>
        <v>43893</v>
      </c>
      <c r="E43" s="52">
        <v>0.71</v>
      </c>
      <c r="F43" s="52">
        <v>0.77</v>
      </c>
      <c r="G43" s="52">
        <v>1.02</v>
      </c>
    </row>
    <row r="44">
      <c r="A44" s="52">
        <v>3.0</v>
      </c>
      <c r="B44" s="52">
        <v>4.0</v>
      </c>
      <c r="C44" s="52">
        <v>2020.0</v>
      </c>
      <c r="D44" s="142">
        <f t="shared" si="1"/>
        <v>43894</v>
      </c>
      <c r="E44" s="52">
        <v>0.67</v>
      </c>
      <c r="F44" s="52">
        <v>0.75</v>
      </c>
      <c r="G44" s="52">
        <v>1.02</v>
      </c>
    </row>
    <row r="45">
      <c r="A45" s="52">
        <v>3.0</v>
      </c>
      <c r="B45" s="52">
        <v>5.0</v>
      </c>
      <c r="C45" s="52">
        <v>2020.0</v>
      </c>
      <c r="D45" s="142">
        <f t="shared" si="1"/>
        <v>43895</v>
      </c>
      <c r="E45" s="52">
        <v>0.59</v>
      </c>
      <c r="F45" s="52">
        <v>0.67</v>
      </c>
      <c r="G45" s="52">
        <v>0.92</v>
      </c>
    </row>
    <row r="46">
      <c r="A46" s="52">
        <v>3.0</v>
      </c>
      <c r="B46" s="52">
        <v>6.0</v>
      </c>
      <c r="C46" s="52">
        <v>2020.0</v>
      </c>
      <c r="D46" s="142">
        <f t="shared" si="1"/>
        <v>43896</v>
      </c>
      <c r="E46" s="52">
        <v>0.49</v>
      </c>
      <c r="F46" s="52">
        <v>0.58</v>
      </c>
      <c r="G46" s="52">
        <v>0.74</v>
      </c>
    </row>
    <row r="47">
      <c r="A47" s="52">
        <v>3.0</v>
      </c>
      <c r="B47" s="52">
        <v>9.0</v>
      </c>
      <c r="C47" s="52">
        <v>2020.0</v>
      </c>
      <c r="D47" s="142">
        <f t="shared" si="1"/>
        <v>43899</v>
      </c>
      <c r="E47" s="52">
        <v>0.38</v>
      </c>
      <c r="F47" s="52">
        <v>0.46</v>
      </c>
      <c r="G47" s="52">
        <v>0.54</v>
      </c>
    </row>
    <row r="48">
      <c r="A48" s="52">
        <v>3.0</v>
      </c>
      <c r="B48" s="52">
        <v>10.0</v>
      </c>
      <c r="C48" s="52">
        <v>2020.0</v>
      </c>
      <c r="D48" s="142">
        <f t="shared" si="1"/>
        <v>43900</v>
      </c>
      <c r="E48" s="52">
        <v>0.5</v>
      </c>
      <c r="F48" s="52">
        <v>0.63</v>
      </c>
      <c r="G48" s="52">
        <v>0.76</v>
      </c>
    </row>
    <row r="49">
      <c r="A49" s="52">
        <v>3.0</v>
      </c>
      <c r="B49" s="52">
        <v>11.0</v>
      </c>
      <c r="C49" s="52">
        <v>2020.0</v>
      </c>
      <c r="D49" s="142">
        <f t="shared" si="1"/>
        <v>43901</v>
      </c>
      <c r="E49" s="52">
        <v>0.5</v>
      </c>
      <c r="F49" s="52">
        <v>0.66</v>
      </c>
      <c r="G49" s="52">
        <v>0.82</v>
      </c>
    </row>
    <row r="50">
      <c r="A50" s="52">
        <v>3.0</v>
      </c>
      <c r="B50" s="52">
        <v>12.0</v>
      </c>
      <c r="C50" s="52">
        <v>2020.0</v>
      </c>
      <c r="D50" s="142">
        <f t="shared" si="1"/>
        <v>43902</v>
      </c>
      <c r="E50" s="52">
        <v>0.5</v>
      </c>
      <c r="F50" s="52">
        <v>0.66</v>
      </c>
      <c r="G50" s="52">
        <v>0.88</v>
      </c>
    </row>
    <row r="51">
      <c r="A51" s="52">
        <v>3.0</v>
      </c>
      <c r="B51" s="52">
        <v>13.0</v>
      </c>
      <c r="C51" s="52">
        <v>2020.0</v>
      </c>
      <c r="D51" s="142">
        <f t="shared" si="1"/>
        <v>43903</v>
      </c>
      <c r="E51" s="52">
        <v>0.49</v>
      </c>
      <c r="F51" s="52">
        <v>0.7</v>
      </c>
      <c r="G51" s="52">
        <v>0.94</v>
      </c>
    </row>
    <row r="52">
      <c r="A52" s="52">
        <v>3.0</v>
      </c>
      <c r="B52" s="52">
        <v>16.0</v>
      </c>
      <c r="C52" s="52">
        <v>2020.0</v>
      </c>
      <c r="D52" s="142">
        <f t="shared" si="1"/>
        <v>43906</v>
      </c>
      <c r="E52" s="52">
        <v>0.36</v>
      </c>
      <c r="F52" s="52">
        <v>0.49</v>
      </c>
      <c r="G52" s="52">
        <v>0.73</v>
      </c>
    </row>
    <row r="53">
      <c r="A53" s="52">
        <v>3.0</v>
      </c>
      <c r="B53" s="52">
        <v>17.0</v>
      </c>
      <c r="C53" s="52">
        <v>2020.0</v>
      </c>
      <c r="D53" s="142">
        <f t="shared" si="1"/>
        <v>43907</v>
      </c>
      <c r="E53" s="52">
        <v>0.47</v>
      </c>
      <c r="F53" s="52">
        <v>0.66</v>
      </c>
      <c r="G53" s="52">
        <v>1.02</v>
      </c>
    </row>
    <row r="54">
      <c r="A54" s="52">
        <v>3.0</v>
      </c>
      <c r="B54" s="52">
        <v>18.0</v>
      </c>
      <c r="C54" s="52">
        <v>2020.0</v>
      </c>
      <c r="D54" s="142">
        <f t="shared" si="1"/>
        <v>43908</v>
      </c>
      <c r="E54" s="52">
        <v>0.54</v>
      </c>
      <c r="F54" s="52">
        <v>0.79</v>
      </c>
      <c r="G54" s="52">
        <v>1.18</v>
      </c>
    </row>
    <row r="55">
      <c r="A55" s="52">
        <v>3.0</v>
      </c>
      <c r="B55" s="52">
        <v>19.0</v>
      </c>
      <c r="C55" s="52">
        <v>2020.0</v>
      </c>
      <c r="D55" s="142">
        <f t="shared" si="1"/>
        <v>43909</v>
      </c>
      <c r="E55" s="52">
        <v>0.44</v>
      </c>
      <c r="F55" s="52">
        <v>0.66</v>
      </c>
      <c r="G55" s="52">
        <v>1.12</v>
      </c>
    </row>
    <row r="56">
      <c r="A56" s="52">
        <v>3.0</v>
      </c>
      <c r="B56" s="52">
        <v>20.0</v>
      </c>
      <c r="C56" s="52">
        <v>2020.0</v>
      </c>
      <c r="D56" s="142">
        <f t="shared" si="1"/>
        <v>43910</v>
      </c>
      <c r="E56" s="52">
        <v>0.37</v>
      </c>
      <c r="F56" s="52">
        <v>0.52</v>
      </c>
      <c r="G56" s="52">
        <v>0.92</v>
      </c>
    </row>
    <row r="57">
      <c r="A57" s="52">
        <v>3.0</v>
      </c>
      <c r="B57" s="52">
        <v>23.0</v>
      </c>
      <c r="C57" s="52">
        <v>2020.0</v>
      </c>
      <c r="D57" s="142">
        <f t="shared" si="1"/>
        <v>43913</v>
      </c>
      <c r="E57" s="52">
        <v>0.28</v>
      </c>
      <c r="F57" s="52">
        <v>0.38</v>
      </c>
      <c r="G57" s="52">
        <v>0.76</v>
      </c>
    </row>
    <row r="58">
      <c r="A58" s="52">
        <v>3.0</v>
      </c>
      <c r="B58" s="52">
        <v>24.0</v>
      </c>
      <c r="C58" s="52">
        <v>2020.0</v>
      </c>
      <c r="D58" s="142">
        <f t="shared" si="1"/>
        <v>43914</v>
      </c>
      <c r="E58" s="52">
        <v>0.38</v>
      </c>
      <c r="F58" s="52">
        <v>0.52</v>
      </c>
      <c r="G58" s="52">
        <v>0.84</v>
      </c>
    </row>
    <row r="59">
      <c r="A59" s="52">
        <v>3.0</v>
      </c>
      <c r="B59" s="52">
        <v>25.0</v>
      </c>
      <c r="C59" s="52">
        <v>2020.0</v>
      </c>
      <c r="D59" s="142">
        <f t="shared" si="1"/>
        <v>43915</v>
      </c>
      <c r="E59" s="52">
        <v>0.34</v>
      </c>
      <c r="F59" s="52">
        <v>0.56</v>
      </c>
      <c r="G59" s="52">
        <v>0.88</v>
      </c>
    </row>
    <row r="60">
      <c r="A60" s="52">
        <v>3.0</v>
      </c>
      <c r="B60" s="52">
        <v>26.0</v>
      </c>
      <c r="C60" s="52">
        <v>2020.0</v>
      </c>
      <c r="D60" s="142">
        <f t="shared" si="1"/>
        <v>43916</v>
      </c>
      <c r="E60" s="52">
        <v>0.3</v>
      </c>
      <c r="F60" s="52">
        <v>0.51</v>
      </c>
      <c r="G60" s="52">
        <v>0.83</v>
      </c>
    </row>
    <row r="61">
      <c r="A61" s="52">
        <v>3.0</v>
      </c>
      <c r="B61" s="52">
        <v>27.0</v>
      </c>
      <c r="C61" s="52">
        <v>2020.0</v>
      </c>
      <c r="D61" s="142">
        <f t="shared" si="1"/>
        <v>43917</v>
      </c>
      <c r="E61" s="52">
        <v>0.25</v>
      </c>
      <c r="F61" s="52">
        <v>0.41</v>
      </c>
      <c r="G61" s="52">
        <v>0.72</v>
      </c>
    </row>
    <row r="62">
      <c r="A62" s="52">
        <v>3.0</v>
      </c>
      <c r="B62" s="52">
        <v>30.0</v>
      </c>
      <c r="C62" s="52">
        <v>2020.0</v>
      </c>
      <c r="D62" s="142">
        <f t="shared" si="1"/>
        <v>43920</v>
      </c>
      <c r="E62" s="52">
        <v>0.23</v>
      </c>
      <c r="F62" s="52">
        <v>0.39</v>
      </c>
      <c r="G62" s="52">
        <v>0.7</v>
      </c>
    </row>
    <row r="63">
      <c r="A63" s="52">
        <v>3.0</v>
      </c>
      <c r="B63" s="52">
        <v>31.0</v>
      </c>
      <c r="C63" s="52">
        <v>2020.0</v>
      </c>
      <c r="D63" s="142">
        <f t="shared" si="1"/>
        <v>43921</v>
      </c>
      <c r="E63" s="52">
        <v>0.23</v>
      </c>
      <c r="F63" s="52">
        <v>0.37</v>
      </c>
      <c r="G63" s="52">
        <v>0.7</v>
      </c>
    </row>
    <row r="64">
      <c r="A64" s="52">
        <v>4.0</v>
      </c>
      <c r="B64" s="52">
        <v>1.0</v>
      </c>
      <c r="C64" s="52">
        <v>2020.0</v>
      </c>
      <c r="D64" s="142">
        <f t="shared" si="1"/>
        <v>43922</v>
      </c>
      <c r="E64" s="52">
        <v>0.23</v>
      </c>
      <c r="F64" s="52">
        <v>0.37</v>
      </c>
      <c r="G64" s="52">
        <v>0.62</v>
      </c>
    </row>
    <row r="65">
      <c r="A65" s="52">
        <v>4.0</v>
      </c>
      <c r="B65" s="52">
        <v>2.0</v>
      </c>
      <c r="C65" s="52">
        <v>2020.0</v>
      </c>
      <c r="D65" s="142">
        <f t="shared" si="1"/>
        <v>43923</v>
      </c>
      <c r="E65" s="52">
        <v>0.23</v>
      </c>
      <c r="F65" s="52">
        <v>0.39</v>
      </c>
      <c r="G65" s="52">
        <v>0.63</v>
      </c>
    </row>
    <row r="66">
      <c r="A66" s="52">
        <v>4.0</v>
      </c>
      <c r="B66" s="52">
        <v>3.0</v>
      </c>
      <c r="C66" s="52">
        <v>2020.0</v>
      </c>
      <c r="D66" s="142">
        <f t="shared" si="1"/>
        <v>43924</v>
      </c>
      <c r="E66" s="52">
        <v>0.23</v>
      </c>
      <c r="F66" s="52">
        <v>0.39</v>
      </c>
      <c r="G66" s="52">
        <v>0.62</v>
      </c>
    </row>
    <row r="67">
      <c r="A67" s="52">
        <v>4.0</v>
      </c>
      <c r="B67" s="52">
        <v>6.0</v>
      </c>
      <c r="C67" s="52">
        <v>2020.0</v>
      </c>
      <c r="D67" s="142">
        <f t="shared" si="1"/>
        <v>43927</v>
      </c>
      <c r="E67" s="52">
        <v>0.27</v>
      </c>
      <c r="F67" s="52">
        <v>0.44</v>
      </c>
      <c r="G67" s="52">
        <v>0.67</v>
      </c>
    </row>
    <row r="68">
      <c r="A68" s="52">
        <v>4.0</v>
      </c>
      <c r="B68" s="52">
        <v>7.0</v>
      </c>
      <c r="C68" s="52">
        <v>2020.0</v>
      </c>
      <c r="D68" s="142">
        <f t="shared" si="1"/>
        <v>43928</v>
      </c>
      <c r="E68" s="52">
        <v>0.28</v>
      </c>
      <c r="F68" s="52">
        <v>0.48</v>
      </c>
      <c r="G68" s="52">
        <v>0.75</v>
      </c>
    </row>
    <row r="69">
      <c r="A69" s="52">
        <v>4.0</v>
      </c>
      <c r="B69" s="52">
        <v>8.0</v>
      </c>
      <c r="C69" s="52">
        <v>2020.0</v>
      </c>
      <c r="D69" s="142">
        <f t="shared" si="1"/>
        <v>43929</v>
      </c>
      <c r="E69" s="52">
        <v>0.27</v>
      </c>
      <c r="F69" s="52">
        <v>0.47</v>
      </c>
      <c r="G69" s="52">
        <v>0.77</v>
      </c>
    </row>
    <row r="70">
      <c r="A70" s="52">
        <v>4.0</v>
      </c>
      <c r="B70" s="52">
        <v>9.0</v>
      </c>
      <c r="C70" s="52">
        <v>2020.0</v>
      </c>
      <c r="D70" s="142">
        <f t="shared" si="1"/>
        <v>43930</v>
      </c>
      <c r="E70" s="52">
        <v>0.23</v>
      </c>
      <c r="F70" s="52">
        <v>0.41</v>
      </c>
      <c r="G70" s="52">
        <v>0.73</v>
      </c>
    </row>
    <row r="71">
      <c r="A71" s="52">
        <v>4.0</v>
      </c>
      <c r="B71" s="52">
        <v>13.0</v>
      </c>
      <c r="C71" s="52">
        <v>2020.0</v>
      </c>
      <c r="D71" s="142">
        <f t="shared" si="1"/>
        <v>43934</v>
      </c>
      <c r="E71" s="52">
        <v>0.25</v>
      </c>
      <c r="F71" s="52">
        <v>0.44</v>
      </c>
      <c r="G71" s="52">
        <v>0.76</v>
      </c>
    </row>
    <row r="72">
      <c r="A72" s="52">
        <v>4.0</v>
      </c>
      <c r="B72" s="52">
        <v>14.0</v>
      </c>
      <c r="C72" s="52">
        <v>2020.0</v>
      </c>
      <c r="D72" s="142">
        <f t="shared" si="1"/>
        <v>43935</v>
      </c>
      <c r="E72" s="52">
        <v>0.23</v>
      </c>
      <c r="F72" s="52">
        <v>0.42</v>
      </c>
      <c r="G72" s="52">
        <v>0.76</v>
      </c>
    </row>
    <row r="73">
      <c r="A73" s="52">
        <v>4.0</v>
      </c>
      <c r="B73" s="52">
        <v>15.0</v>
      </c>
      <c r="C73" s="52">
        <v>2020.0</v>
      </c>
      <c r="D73" s="142">
        <f t="shared" si="1"/>
        <v>43936</v>
      </c>
      <c r="E73" s="52">
        <v>0.2</v>
      </c>
      <c r="F73" s="52">
        <v>0.34</v>
      </c>
      <c r="G73" s="52">
        <v>0.63</v>
      </c>
    </row>
    <row r="74">
      <c r="A74" s="52">
        <v>4.0</v>
      </c>
      <c r="B74" s="52">
        <v>16.0</v>
      </c>
      <c r="C74" s="52">
        <v>2020.0</v>
      </c>
      <c r="D74" s="142">
        <f t="shared" si="1"/>
        <v>43937</v>
      </c>
      <c r="E74" s="52">
        <v>0.2</v>
      </c>
      <c r="F74" s="52">
        <v>0.35</v>
      </c>
      <c r="G74" s="52">
        <v>0.61</v>
      </c>
    </row>
    <row r="75">
      <c r="A75" s="52">
        <v>4.0</v>
      </c>
      <c r="B75" s="52">
        <v>17.0</v>
      </c>
      <c r="C75" s="52">
        <v>2020.0</v>
      </c>
      <c r="D75" s="142">
        <f t="shared" si="1"/>
        <v>43938</v>
      </c>
      <c r="E75" s="52">
        <v>0.2</v>
      </c>
      <c r="F75" s="52">
        <v>0.36</v>
      </c>
      <c r="G75" s="52">
        <v>0.65</v>
      </c>
    </row>
    <row r="76">
      <c r="A76" s="52">
        <v>4.0</v>
      </c>
      <c r="B76" s="52">
        <v>20.0</v>
      </c>
      <c r="C76" s="52">
        <v>2020.0</v>
      </c>
      <c r="D76" s="142">
        <f t="shared" si="1"/>
        <v>43941</v>
      </c>
      <c r="E76" s="52">
        <v>0.2</v>
      </c>
      <c r="F76" s="52">
        <v>0.35</v>
      </c>
      <c r="G76" s="52">
        <v>0.63</v>
      </c>
    </row>
    <row r="77">
      <c r="A77" s="52">
        <v>4.0</v>
      </c>
      <c r="B77" s="52">
        <v>21.0</v>
      </c>
      <c r="C77" s="52">
        <v>2020.0</v>
      </c>
      <c r="D77" s="142">
        <f t="shared" si="1"/>
        <v>43942</v>
      </c>
      <c r="E77" s="52">
        <v>0.2</v>
      </c>
      <c r="F77" s="52">
        <v>0.34</v>
      </c>
      <c r="G77" s="52">
        <v>0.58</v>
      </c>
    </row>
    <row r="78">
      <c r="A78" s="52">
        <v>4.0</v>
      </c>
      <c r="B78" s="52">
        <v>22.0</v>
      </c>
      <c r="C78" s="52">
        <v>2020.0</v>
      </c>
      <c r="D78" s="142">
        <f t="shared" si="1"/>
        <v>43943</v>
      </c>
      <c r="E78" s="52">
        <v>0.22</v>
      </c>
      <c r="F78" s="52">
        <v>0.37</v>
      </c>
      <c r="G78" s="52">
        <v>0.63</v>
      </c>
    </row>
    <row r="79">
      <c r="A79" s="52">
        <v>4.0</v>
      </c>
      <c r="B79" s="52">
        <v>23.0</v>
      </c>
      <c r="C79" s="52">
        <v>2020.0</v>
      </c>
      <c r="D79" s="142">
        <f t="shared" si="1"/>
        <v>43944</v>
      </c>
      <c r="E79" s="52">
        <v>0.22</v>
      </c>
      <c r="F79" s="52">
        <v>0.37</v>
      </c>
      <c r="G79" s="52">
        <v>0.61</v>
      </c>
    </row>
    <row r="80">
      <c r="A80" s="52">
        <v>4.0</v>
      </c>
      <c r="B80" s="52">
        <v>24.0</v>
      </c>
      <c r="C80" s="52">
        <v>2020.0</v>
      </c>
      <c r="D80" s="142">
        <f t="shared" si="1"/>
        <v>43945</v>
      </c>
      <c r="E80" s="52">
        <v>0.22</v>
      </c>
      <c r="F80" s="52">
        <v>0.36</v>
      </c>
      <c r="G80" s="52">
        <v>0.6</v>
      </c>
    </row>
    <row r="81">
      <c r="A81" s="52">
        <v>4.0</v>
      </c>
      <c r="B81" s="52">
        <v>27.0</v>
      </c>
      <c r="C81" s="52">
        <v>2020.0</v>
      </c>
      <c r="D81" s="142">
        <f t="shared" si="1"/>
        <v>43948</v>
      </c>
      <c r="E81" s="52">
        <v>0.24</v>
      </c>
      <c r="F81" s="52">
        <v>0.41</v>
      </c>
      <c r="G81" s="52">
        <v>0.67</v>
      </c>
    </row>
    <row r="82">
      <c r="A82" s="52">
        <v>4.0</v>
      </c>
      <c r="B82" s="52">
        <v>28.0</v>
      </c>
      <c r="C82" s="52">
        <v>2020.0</v>
      </c>
      <c r="D82" s="142">
        <f t="shared" si="1"/>
        <v>43949</v>
      </c>
      <c r="E82" s="52">
        <v>0.2</v>
      </c>
      <c r="F82" s="52">
        <v>0.37</v>
      </c>
      <c r="G82" s="52">
        <v>0.62</v>
      </c>
    </row>
    <row r="83">
      <c r="A83" s="52">
        <v>4.0</v>
      </c>
      <c r="B83" s="52">
        <v>29.0</v>
      </c>
      <c r="C83" s="52">
        <v>2020.0</v>
      </c>
      <c r="D83" s="142">
        <f t="shared" si="1"/>
        <v>43950</v>
      </c>
      <c r="E83" s="52">
        <v>0.2</v>
      </c>
      <c r="F83" s="52">
        <v>0.36</v>
      </c>
      <c r="G83" s="52">
        <v>0.63</v>
      </c>
    </row>
    <row r="84">
      <c r="A84" s="52">
        <v>4.0</v>
      </c>
      <c r="B84" s="52">
        <v>30.0</v>
      </c>
      <c r="C84" s="52">
        <v>2020.0</v>
      </c>
      <c r="D84" s="142">
        <f t="shared" si="1"/>
        <v>43951</v>
      </c>
      <c r="E84" s="52">
        <v>0.2</v>
      </c>
      <c r="F84" s="52">
        <v>0.36</v>
      </c>
      <c r="G84" s="52">
        <v>0.64</v>
      </c>
    </row>
    <row r="85">
      <c r="A85" s="52">
        <v>5.0</v>
      </c>
      <c r="B85" s="52">
        <v>1.0</v>
      </c>
      <c r="C85" s="52">
        <v>2020.0</v>
      </c>
      <c r="D85" s="142">
        <f t="shared" si="1"/>
        <v>43952</v>
      </c>
      <c r="E85" s="52">
        <v>0.2</v>
      </c>
      <c r="F85" s="52">
        <v>0.36</v>
      </c>
      <c r="G85" s="52">
        <v>0.64</v>
      </c>
    </row>
    <row r="86">
      <c r="A86" s="52">
        <v>5.0</v>
      </c>
      <c r="B86" s="52">
        <v>4.0</v>
      </c>
      <c r="C86" s="52">
        <v>2020.0</v>
      </c>
      <c r="D86" s="142">
        <f t="shared" si="1"/>
        <v>43955</v>
      </c>
      <c r="E86" s="52">
        <v>0.19</v>
      </c>
      <c r="F86" s="52">
        <v>0.36</v>
      </c>
      <c r="G86" s="52">
        <v>0.64</v>
      </c>
    </row>
    <row r="87">
      <c r="A87" s="52">
        <v>5.0</v>
      </c>
      <c r="B87" s="52">
        <v>5.0</v>
      </c>
      <c r="C87" s="52">
        <v>2020.0</v>
      </c>
      <c r="D87" s="142">
        <f t="shared" si="1"/>
        <v>43956</v>
      </c>
      <c r="E87" s="52">
        <v>0.19</v>
      </c>
      <c r="F87" s="52">
        <v>0.36</v>
      </c>
      <c r="G87" s="52">
        <v>0.66</v>
      </c>
    </row>
    <row r="88">
      <c r="A88" s="52">
        <v>5.0</v>
      </c>
      <c r="B88" s="52">
        <v>6.0</v>
      </c>
      <c r="C88" s="52">
        <v>2020.0</v>
      </c>
      <c r="D88" s="142">
        <f t="shared" si="1"/>
        <v>43957</v>
      </c>
      <c r="E88" s="52">
        <v>0.17</v>
      </c>
      <c r="F88" s="52">
        <v>0.37</v>
      </c>
      <c r="G88" s="52">
        <v>0.72</v>
      </c>
    </row>
    <row r="89">
      <c r="A89" s="52">
        <v>5.0</v>
      </c>
      <c r="B89" s="52">
        <v>7.0</v>
      </c>
      <c r="C89" s="52">
        <v>2020.0</v>
      </c>
      <c r="D89" s="142">
        <f t="shared" si="1"/>
        <v>43958</v>
      </c>
      <c r="E89" s="52">
        <v>0.13</v>
      </c>
      <c r="F89" s="52">
        <v>0.29</v>
      </c>
      <c r="G89" s="52">
        <v>0.63</v>
      </c>
    </row>
    <row r="90">
      <c r="A90" s="52">
        <v>5.0</v>
      </c>
      <c r="B90" s="52">
        <v>8.0</v>
      </c>
      <c r="C90" s="52">
        <v>2020.0</v>
      </c>
      <c r="D90" s="142">
        <f t="shared" si="1"/>
        <v>43959</v>
      </c>
      <c r="E90" s="52">
        <v>0.16</v>
      </c>
      <c r="F90" s="52">
        <v>0.33</v>
      </c>
      <c r="G90" s="52">
        <v>0.69</v>
      </c>
    </row>
    <row r="91">
      <c r="A91" s="52">
        <v>5.0</v>
      </c>
      <c r="B91" s="52">
        <v>11.0</v>
      </c>
      <c r="C91" s="52">
        <v>2020.0</v>
      </c>
      <c r="D91" s="142">
        <f t="shared" si="1"/>
        <v>43962</v>
      </c>
      <c r="E91" s="52">
        <v>0.17</v>
      </c>
      <c r="F91" s="52">
        <v>0.36</v>
      </c>
      <c r="G91" s="52">
        <v>0.73</v>
      </c>
    </row>
    <row r="92">
      <c r="A92" s="52">
        <v>5.0</v>
      </c>
      <c r="B92" s="52">
        <v>12.0</v>
      </c>
      <c r="C92" s="52">
        <v>2020.0</v>
      </c>
      <c r="D92" s="142">
        <f t="shared" si="1"/>
        <v>43963</v>
      </c>
      <c r="E92" s="52">
        <v>0.17</v>
      </c>
      <c r="F92" s="52">
        <v>0.34</v>
      </c>
      <c r="G92" s="52">
        <v>0.69</v>
      </c>
    </row>
    <row r="93">
      <c r="A93" s="52">
        <v>5.0</v>
      </c>
      <c r="B93" s="52">
        <v>13.0</v>
      </c>
      <c r="C93" s="52">
        <v>2020.0</v>
      </c>
      <c r="D93" s="142">
        <f t="shared" si="1"/>
        <v>43964</v>
      </c>
      <c r="E93" s="52">
        <v>0.16</v>
      </c>
      <c r="F93" s="52">
        <v>0.31</v>
      </c>
      <c r="G93" s="52">
        <v>0.64</v>
      </c>
    </row>
    <row r="94">
      <c r="A94" s="52">
        <v>5.0</v>
      </c>
      <c r="B94" s="52">
        <v>14.0</v>
      </c>
      <c r="C94" s="52">
        <v>2020.0</v>
      </c>
      <c r="D94" s="142">
        <f t="shared" si="1"/>
        <v>43965</v>
      </c>
      <c r="E94" s="52">
        <v>0.16</v>
      </c>
      <c r="F94" s="52">
        <v>0.31</v>
      </c>
      <c r="G94" s="52">
        <v>0.63</v>
      </c>
    </row>
    <row r="95">
      <c r="A95" s="52">
        <v>5.0</v>
      </c>
      <c r="B95" s="52">
        <v>15.0</v>
      </c>
      <c r="C95" s="52">
        <v>2020.0</v>
      </c>
      <c r="D95" s="142">
        <f t="shared" si="1"/>
        <v>43966</v>
      </c>
      <c r="E95" s="52">
        <v>0.16</v>
      </c>
      <c r="F95" s="52">
        <v>0.31</v>
      </c>
      <c r="G95" s="52">
        <v>0.64</v>
      </c>
    </row>
    <row r="96">
      <c r="A96" s="52">
        <v>5.0</v>
      </c>
      <c r="B96" s="52">
        <v>18.0</v>
      </c>
      <c r="C96" s="52">
        <v>2020.0</v>
      </c>
      <c r="D96" s="142">
        <f t="shared" si="1"/>
        <v>43969</v>
      </c>
      <c r="E96" s="52">
        <v>0.18</v>
      </c>
      <c r="F96" s="52">
        <v>0.38</v>
      </c>
      <c r="G96" s="52">
        <v>0.73</v>
      </c>
    </row>
    <row r="97">
      <c r="A97" s="52">
        <v>5.0</v>
      </c>
      <c r="B97" s="52">
        <v>19.0</v>
      </c>
      <c r="C97" s="52">
        <v>2020.0</v>
      </c>
      <c r="D97" s="142">
        <f t="shared" si="1"/>
        <v>43970</v>
      </c>
      <c r="E97" s="52">
        <v>0.17</v>
      </c>
      <c r="F97" s="52">
        <v>0.35</v>
      </c>
      <c r="G97" s="52">
        <v>0.7</v>
      </c>
    </row>
    <row r="98">
      <c r="A98" s="52">
        <v>5.0</v>
      </c>
      <c r="B98" s="52">
        <v>20.0</v>
      </c>
      <c r="C98" s="52">
        <v>2020.0</v>
      </c>
      <c r="D98" s="142">
        <f t="shared" si="1"/>
        <v>43971</v>
      </c>
      <c r="E98" s="52">
        <v>0.16</v>
      </c>
      <c r="F98" s="52">
        <v>0.34</v>
      </c>
      <c r="G98" s="52">
        <v>0.68</v>
      </c>
    </row>
    <row r="99">
      <c r="A99" s="52">
        <v>5.0</v>
      </c>
      <c r="B99" s="52">
        <v>21.0</v>
      </c>
      <c r="C99" s="52">
        <v>2020.0</v>
      </c>
      <c r="D99" s="142">
        <f t="shared" si="1"/>
        <v>43972</v>
      </c>
      <c r="E99" s="52">
        <v>0.17</v>
      </c>
      <c r="F99" s="52">
        <v>0.35</v>
      </c>
      <c r="G99" s="52">
        <v>0.68</v>
      </c>
    </row>
    <row r="100">
      <c r="A100" s="52">
        <v>5.0</v>
      </c>
      <c r="B100" s="52">
        <v>22.0</v>
      </c>
      <c r="C100" s="52">
        <v>2020.0</v>
      </c>
      <c r="D100" s="142">
        <f t="shared" si="1"/>
        <v>43973</v>
      </c>
      <c r="E100" s="52">
        <v>0.17</v>
      </c>
      <c r="F100" s="52">
        <v>0.34</v>
      </c>
      <c r="G100" s="52">
        <v>0.66</v>
      </c>
    </row>
    <row r="101">
      <c r="A101" s="52">
        <v>5.0</v>
      </c>
      <c r="B101" s="52">
        <v>26.0</v>
      </c>
      <c r="C101" s="52">
        <v>2020.0</v>
      </c>
      <c r="D101" s="142">
        <f t="shared" si="1"/>
        <v>43977</v>
      </c>
      <c r="E101" s="52">
        <v>0.18</v>
      </c>
      <c r="F101" s="52">
        <v>0.35</v>
      </c>
      <c r="G101" s="52">
        <v>0.69</v>
      </c>
    </row>
    <row r="102">
      <c r="A102" s="52">
        <v>5.0</v>
      </c>
      <c r="B102" s="52">
        <v>27.0</v>
      </c>
      <c r="C102" s="52">
        <v>2020.0</v>
      </c>
      <c r="D102" s="142">
        <f t="shared" si="1"/>
        <v>43978</v>
      </c>
      <c r="E102" s="52">
        <v>0.19</v>
      </c>
      <c r="F102" s="52">
        <v>0.34</v>
      </c>
      <c r="G102" s="52">
        <v>0.68</v>
      </c>
    </row>
    <row r="103">
      <c r="A103" s="52">
        <v>5.0</v>
      </c>
      <c r="B103" s="52">
        <v>28.0</v>
      </c>
      <c r="C103" s="52">
        <v>2020.0</v>
      </c>
      <c r="D103" s="142">
        <f t="shared" si="1"/>
        <v>43979</v>
      </c>
      <c r="E103" s="52">
        <v>0.17</v>
      </c>
      <c r="F103" s="52">
        <v>0.34</v>
      </c>
      <c r="G103" s="52">
        <v>0.7</v>
      </c>
    </row>
    <row r="104">
      <c r="A104" s="52">
        <v>5.0</v>
      </c>
      <c r="B104" s="52">
        <v>29.0</v>
      </c>
      <c r="C104" s="52">
        <v>2020.0</v>
      </c>
      <c r="D104" s="142">
        <f t="shared" si="1"/>
        <v>43980</v>
      </c>
      <c r="E104" s="52">
        <v>0.16</v>
      </c>
      <c r="F104" s="52">
        <v>0.3</v>
      </c>
      <c r="G104" s="52">
        <v>0.65</v>
      </c>
    </row>
    <row r="105">
      <c r="A105" s="52">
        <v>6.0</v>
      </c>
      <c r="B105" s="52">
        <v>1.0</v>
      </c>
      <c r="C105" s="52">
        <v>2020.0</v>
      </c>
      <c r="D105" s="142">
        <f t="shared" si="1"/>
        <v>43983</v>
      </c>
      <c r="E105" s="52">
        <v>0.14</v>
      </c>
      <c r="F105" s="52">
        <v>0.31</v>
      </c>
      <c r="G105" s="52">
        <v>0.66</v>
      </c>
    </row>
    <row r="106">
      <c r="A106" s="52">
        <v>6.0</v>
      </c>
      <c r="B106" s="52">
        <v>2.0</v>
      </c>
      <c r="C106" s="52">
        <v>2020.0</v>
      </c>
      <c r="D106" s="142">
        <f t="shared" si="1"/>
        <v>43984</v>
      </c>
      <c r="E106" s="52">
        <v>0.17</v>
      </c>
      <c r="F106" s="52">
        <v>0.32</v>
      </c>
      <c r="G106" s="52">
        <v>0.68</v>
      </c>
    </row>
    <row r="107">
      <c r="A107" s="52">
        <v>6.0</v>
      </c>
      <c r="B107" s="52">
        <v>3.0</v>
      </c>
      <c r="C107" s="52">
        <v>2020.0</v>
      </c>
      <c r="D107" s="142">
        <f t="shared" si="1"/>
        <v>43985</v>
      </c>
      <c r="E107" s="52">
        <v>0.19</v>
      </c>
      <c r="F107" s="52">
        <v>0.38</v>
      </c>
      <c r="G107" s="52">
        <v>0.77</v>
      </c>
    </row>
    <row r="108">
      <c r="A108" s="52">
        <v>6.0</v>
      </c>
      <c r="B108" s="52">
        <v>4.0</v>
      </c>
      <c r="C108" s="52">
        <v>2020.0</v>
      </c>
      <c r="D108" s="142">
        <f t="shared" si="1"/>
        <v>43986</v>
      </c>
      <c r="E108" s="52">
        <v>0.19</v>
      </c>
      <c r="F108" s="52">
        <v>0.4</v>
      </c>
      <c r="G108" s="52">
        <v>0.82</v>
      </c>
    </row>
    <row r="109">
      <c r="A109" s="52">
        <v>6.0</v>
      </c>
      <c r="B109" s="52">
        <v>5.0</v>
      </c>
      <c r="C109" s="52">
        <v>2020.0</v>
      </c>
      <c r="D109" s="142">
        <f t="shared" si="1"/>
        <v>43987</v>
      </c>
      <c r="E109" s="52">
        <v>0.22</v>
      </c>
      <c r="F109" s="52">
        <v>0.47</v>
      </c>
      <c r="G109" s="52">
        <v>0.91</v>
      </c>
    </row>
    <row r="110">
      <c r="A110" s="52">
        <v>6.0</v>
      </c>
      <c r="B110" s="52">
        <v>8.0</v>
      </c>
      <c r="C110" s="52">
        <v>2020.0</v>
      </c>
      <c r="D110" s="142">
        <f t="shared" si="1"/>
        <v>43990</v>
      </c>
      <c r="E110" s="52">
        <v>0.22</v>
      </c>
      <c r="F110" s="52">
        <v>0.45</v>
      </c>
      <c r="G110" s="52">
        <v>0.88</v>
      </c>
    </row>
    <row r="111">
      <c r="A111" s="52">
        <v>6.0</v>
      </c>
      <c r="B111" s="52">
        <v>9.0</v>
      </c>
      <c r="C111" s="52">
        <v>2020.0</v>
      </c>
      <c r="D111" s="142">
        <f t="shared" si="1"/>
        <v>43991</v>
      </c>
      <c r="E111" s="52">
        <v>0.2</v>
      </c>
      <c r="F111" s="52">
        <v>0.4</v>
      </c>
      <c r="G111" s="52">
        <v>0.84</v>
      </c>
    </row>
    <row r="112">
      <c r="A112" s="52">
        <v>6.0</v>
      </c>
      <c r="B112" s="52">
        <v>10.0</v>
      </c>
      <c r="C112" s="52">
        <v>2020.0</v>
      </c>
      <c r="D112" s="142">
        <f t="shared" si="1"/>
        <v>43992</v>
      </c>
      <c r="E112" s="52">
        <v>0.17</v>
      </c>
      <c r="F112" s="52">
        <v>0.33</v>
      </c>
      <c r="G112" s="52">
        <v>0.75</v>
      </c>
    </row>
    <row r="113">
      <c r="A113" s="52">
        <v>6.0</v>
      </c>
      <c r="B113" s="52">
        <v>11.0</v>
      </c>
      <c r="C113" s="52">
        <v>2020.0</v>
      </c>
      <c r="D113" s="142">
        <f t="shared" si="1"/>
        <v>43993</v>
      </c>
      <c r="E113" s="52">
        <v>0.19</v>
      </c>
      <c r="F113" s="52">
        <v>0.32</v>
      </c>
      <c r="G113" s="52">
        <v>0.66</v>
      </c>
    </row>
    <row r="114">
      <c r="A114" s="52">
        <v>6.0</v>
      </c>
      <c r="B114" s="52">
        <v>12.0</v>
      </c>
      <c r="C114" s="52">
        <v>2020.0</v>
      </c>
      <c r="D114" s="142">
        <f t="shared" si="1"/>
        <v>43994</v>
      </c>
      <c r="E114" s="52">
        <v>0.19</v>
      </c>
      <c r="F114" s="52">
        <v>0.33</v>
      </c>
      <c r="G114" s="52">
        <v>0.71</v>
      </c>
    </row>
    <row r="115">
      <c r="A115" s="52">
        <v>6.0</v>
      </c>
      <c r="B115" s="52">
        <v>15.0</v>
      </c>
      <c r="C115" s="52">
        <v>2020.0</v>
      </c>
      <c r="D115" s="142">
        <f t="shared" si="1"/>
        <v>43997</v>
      </c>
      <c r="E115" s="52">
        <v>0.19</v>
      </c>
      <c r="F115" s="52">
        <v>0.33</v>
      </c>
      <c r="G115" s="52">
        <v>0.71</v>
      </c>
    </row>
    <row r="116">
      <c r="A116" s="52">
        <v>6.0</v>
      </c>
      <c r="B116" s="52">
        <v>16.0</v>
      </c>
      <c r="C116" s="52">
        <v>2020.0</v>
      </c>
      <c r="D116" s="142">
        <f t="shared" si="1"/>
        <v>43998</v>
      </c>
      <c r="E116" s="52">
        <v>0.21</v>
      </c>
      <c r="F116" s="52">
        <v>0.34</v>
      </c>
      <c r="G116" s="52">
        <v>0.75</v>
      </c>
    </row>
    <row r="117">
      <c r="A117" s="52">
        <v>6.0</v>
      </c>
      <c r="B117" s="52">
        <v>17.0</v>
      </c>
      <c r="C117" s="52">
        <v>2020.0</v>
      </c>
      <c r="D117" s="142">
        <f t="shared" si="1"/>
        <v>43999</v>
      </c>
      <c r="E117" s="52">
        <v>0.19</v>
      </c>
      <c r="F117" s="52">
        <v>0.34</v>
      </c>
      <c r="G117" s="52">
        <v>0.74</v>
      </c>
    </row>
    <row r="118">
      <c r="A118" s="52">
        <v>6.0</v>
      </c>
      <c r="B118" s="52">
        <v>18.0</v>
      </c>
      <c r="C118" s="52">
        <v>2020.0</v>
      </c>
      <c r="D118" s="142">
        <f t="shared" si="1"/>
        <v>44000</v>
      </c>
      <c r="E118" s="52">
        <v>0.19</v>
      </c>
      <c r="F118" s="52">
        <v>0.34</v>
      </c>
      <c r="G118" s="52">
        <v>0.71</v>
      </c>
    </row>
    <row r="119">
      <c r="A119" s="52">
        <v>6.0</v>
      </c>
      <c r="B119" s="52">
        <v>19.0</v>
      </c>
      <c r="C119" s="52">
        <v>2020.0</v>
      </c>
      <c r="D119" s="142">
        <f t="shared" si="1"/>
        <v>44001</v>
      </c>
      <c r="E119" s="52">
        <v>0.19</v>
      </c>
      <c r="F119" s="52">
        <v>0.33</v>
      </c>
      <c r="G119" s="52">
        <v>0.7</v>
      </c>
    </row>
    <row r="120">
      <c r="A120" s="52">
        <v>6.0</v>
      </c>
      <c r="B120" s="52">
        <v>22.0</v>
      </c>
      <c r="C120" s="52">
        <v>2020.0</v>
      </c>
      <c r="D120" s="142">
        <f t="shared" si="1"/>
        <v>44004</v>
      </c>
      <c r="E120" s="52">
        <v>0.19</v>
      </c>
      <c r="F120" s="52">
        <v>0.34</v>
      </c>
      <c r="G120" s="52">
        <v>0.71</v>
      </c>
    </row>
    <row r="121">
      <c r="A121" s="52">
        <v>6.0</v>
      </c>
      <c r="B121" s="52">
        <v>23.0</v>
      </c>
      <c r="C121" s="52">
        <v>2020.0</v>
      </c>
      <c r="D121" s="142">
        <f t="shared" si="1"/>
        <v>44005</v>
      </c>
      <c r="E121" s="52">
        <v>0.18</v>
      </c>
      <c r="F121" s="52">
        <v>0.33</v>
      </c>
      <c r="G121" s="52">
        <v>0.72</v>
      </c>
    </row>
    <row r="122">
      <c r="A122" s="52">
        <v>6.0</v>
      </c>
      <c r="B122" s="52">
        <v>24.0</v>
      </c>
      <c r="C122" s="52">
        <v>2020.0</v>
      </c>
      <c r="D122" s="142">
        <f t="shared" si="1"/>
        <v>44006</v>
      </c>
      <c r="E122" s="52">
        <v>0.19</v>
      </c>
      <c r="F122" s="52">
        <v>0.33</v>
      </c>
      <c r="G122" s="52">
        <v>0.69</v>
      </c>
    </row>
    <row r="123">
      <c r="A123" s="52">
        <v>6.0</v>
      </c>
      <c r="B123" s="52">
        <v>25.0</v>
      </c>
      <c r="C123" s="52">
        <v>2020.0</v>
      </c>
      <c r="D123" s="142">
        <f t="shared" si="1"/>
        <v>44007</v>
      </c>
      <c r="E123" s="52">
        <v>0.17</v>
      </c>
      <c r="F123" s="52">
        <v>0.32</v>
      </c>
      <c r="G123" s="52">
        <v>0.68</v>
      </c>
    </row>
    <row r="124">
      <c r="A124" s="52">
        <v>6.0</v>
      </c>
      <c r="B124" s="52">
        <v>26.0</v>
      </c>
      <c r="C124" s="52">
        <v>2020.0</v>
      </c>
      <c r="D124" s="142">
        <f t="shared" si="1"/>
        <v>44008</v>
      </c>
      <c r="E124" s="52">
        <v>0.17</v>
      </c>
      <c r="F124" s="52">
        <v>0.3</v>
      </c>
      <c r="G124" s="52">
        <v>0.64</v>
      </c>
    </row>
    <row r="125">
      <c r="A125" s="52">
        <v>6.0</v>
      </c>
      <c r="B125" s="52">
        <v>29.0</v>
      </c>
      <c r="C125" s="52">
        <v>2020.0</v>
      </c>
      <c r="D125" s="142">
        <f t="shared" si="1"/>
        <v>44011</v>
      </c>
      <c r="E125" s="52">
        <v>0.16</v>
      </c>
      <c r="F125" s="52">
        <v>0.28</v>
      </c>
      <c r="G125" s="52">
        <v>0.64</v>
      </c>
    </row>
    <row r="126">
      <c r="A126" s="52">
        <v>6.0</v>
      </c>
      <c r="B126" s="52">
        <v>30.0</v>
      </c>
      <c r="C126" s="52">
        <v>2020.0</v>
      </c>
      <c r="D126" s="142">
        <f t="shared" si="1"/>
        <v>44012</v>
      </c>
      <c r="E126" s="52">
        <v>0.16</v>
      </c>
      <c r="F126" s="52">
        <v>0.29</v>
      </c>
      <c r="G126" s="52">
        <v>0.66</v>
      </c>
    </row>
    <row r="127">
      <c r="A127" s="52">
        <v>7.0</v>
      </c>
      <c r="B127" s="52">
        <v>1.0</v>
      </c>
      <c r="C127" s="52">
        <v>2020.0</v>
      </c>
      <c r="D127" s="142">
        <f t="shared" si="1"/>
        <v>44013</v>
      </c>
      <c r="E127" s="52">
        <v>0.17</v>
      </c>
      <c r="F127" s="52">
        <v>0.31</v>
      </c>
      <c r="G127" s="52">
        <v>0.69</v>
      </c>
    </row>
    <row r="128">
      <c r="A128" s="52">
        <v>7.0</v>
      </c>
      <c r="B128" s="52">
        <v>2.0</v>
      </c>
      <c r="C128" s="52">
        <v>2020.0</v>
      </c>
      <c r="D128" s="142">
        <f t="shared" si="1"/>
        <v>44014</v>
      </c>
      <c r="E128" s="52">
        <v>0.16</v>
      </c>
      <c r="F128" s="52">
        <v>0.29</v>
      </c>
      <c r="G128" s="52">
        <v>0.68</v>
      </c>
    </row>
    <row r="129">
      <c r="A129" s="52">
        <v>7.0</v>
      </c>
      <c r="B129" s="52">
        <v>6.0</v>
      </c>
      <c r="C129" s="52">
        <v>2020.0</v>
      </c>
      <c r="D129" s="142">
        <f t="shared" si="1"/>
        <v>44018</v>
      </c>
      <c r="E129" s="52">
        <v>0.16</v>
      </c>
      <c r="F129" s="52">
        <v>0.31</v>
      </c>
      <c r="G129" s="52">
        <v>0.69</v>
      </c>
    </row>
    <row r="130">
      <c r="A130" s="52">
        <v>7.0</v>
      </c>
      <c r="B130" s="52">
        <v>7.0</v>
      </c>
      <c r="C130" s="52">
        <v>2020.0</v>
      </c>
      <c r="D130" s="142">
        <f t="shared" si="1"/>
        <v>44019</v>
      </c>
      <c r="E130" s="52">
        <v>0.16</v>
      </c>
      <c r="F130" s="52">
        <v>0.29</v>
      </c>
      <c r="G130" s="52">
        <v>0.65</v>
      </c>
    </row>
    <row r="131">
      <c r="A131" s="52">
        <v>7.0</v>
      </c>
      <c r="B131" s="52">
        <v>8.0</v>
      </c>
      <c r="C131" s="52">
        <v>2020.0</v>
      </c>
      <c r="D131" s="142">
        <f t="shared" si="1"/>
        <v>44020</v>
      </c>
      <c r="E131" s="52">
        <v>0.16</v>
      </c>
      <c r="F131" s="52">
        <v>0.3</v>
      </c>
      <c r="G131" s="52">
        <v>0.67</v>
      </c>
    </row>
    <row r="132">
      <c r="A132" s="52">
        <v>7.0</v>
      </c>
      <c r="B132" s="52">
        <v>9.0</v>
      </c>
      <c r="C132" s="52">
        <v>2020.0</v>
      </c>
      <c r="D132" s="142">
        <f t="shared" si="1"/>
        <v>44021</v>
      </c>
      <c r="E132" s="52">
        <v>0.16</v>
      </c>
      <c r="F132" s="52">
        <v>0.28</v>
      </c>
      <c r="G132" s="52">
        <v>0.62</v>
      </c>
    </row>
    <row r="133">
      <c r="A133" s="52">
        <v>7.0</v>
      </c>
      <c r="B133" s="52">
        <v>10.0</v>
      </c>
      <c r="C133" s="52">
        <v>2020.0</v>
      </c>
      <c r="D133" s="142">
        <f t="shared" si="1"/>
        <v>44022</v>
      </c>
      <c r="E133" s="52">
        <v>0.16</v>
      </c>
      <c r="F133" s="52">
        <v>0.3</v>
      </c>
      <c r="G133" s="52">
        <v>0.65</v>
      </c>
    </row>
    <row r="134">
      <c r="A134" s="52">
        <v>7.0</v>
      </c>
      <c r="B134" s="52">
        <v>13.0</v>
      </c>
      <c r="C134" s="52">
        <v>2020.0</v>
      </c>
      <c r="D134" s="142">
        <f t="shared" si="1"/>
        <v>44025</v>
      </c>
      <c r="E134" s="52">
        <v>0.16</v>
      </c>
      <c r="F134" s="52">
        <v>0.3</v>
      </c>
      <c r="G134" s="52">
        <v>0.64</v>
      </c>
    </row>
    <row r="135">
      <c r="A135" s="52">
        <v>7.0</v>
      </c>
      <c r="B135" s="52">
        <v>14.0</v>
      </c>
      <c r="C135" s="52">
        <v>2020.0</v>
      </c>
      <c r="D135" s="142">
        <f t="shared" si="1"/>
        <v>44026</v>
      </c>
      <c r="E135" s="52">
        <v>0.14</v>
      </c>
      <c r="F135" s="52">
        <v>0.28</v>
      </c>
      <c r="G135" s="52">
        <v>0.63</v>
      </c>
    </row>
    <row r="136">
      <c r="A136" s="52">
        <v>7.0</v>
      </c>
      <c r="B136" s="52">
        <v>15.0</v>
      </c>
      <c r="C136" s="52">
        <v>2020.0</v>
      </c>
      <c r="D136" s="142">
        <f t="shared" si="1"/>
        <v>44027</v>
      </c>
      <c r="E136" s="52">
        <v>0.16</v>
      </c>
      <c r="F136" s="52">
        <v>0.28</v>
      </c>
      <c r="G136" s="52">
        <v>0.64</v>
      </c>
    </row>
    <row r="137">
      <c r="A137" s="52">
        <v>7.0</v>
      </c>
      <c r="B137" s="52">
        <v>16.0</v>
      </c>
      <c r="C137" s="52">
        <v>2020.0</v>
      </c>
      <c r="D137" s="142">
        <f t="shared" si="1"/>
        <v>44028</v>
      </c>
      <c r="E137" s="52">
        <v>0.16</v>
      </c>
      <c r="F137" s="52">
        <v>0.28</v>
      </c>
      <c r="G137" s="52">
        <v>0.62</v>
      </c>
    </row>
    <row r="138">
      <c r="A138" s="52">
        <v>7.0</v>
      </c>
      <c r="B138" s="52">
        <v>17.0</v>
      </c>
      <c r="C138" s="52">
        <v>2020.0</v>
      </c>
      <c r="D138" s="142">
        <f t="shared" si="1"/>
        <v>44029</v>
      </c>
      <c r="E138" s="52">
        <v>0.14</v>
      </c>
      <c r="F138" s="52">
        <v>0.29</v>
      </c>
      <c r="G138" s="52">
        <v>0.64</v>
      </c>
    </row>
    <row r="139">
      <c r="A139" s="52">
        <v>7.0</v>
      </c>
      <c r="B139" s="52">
        <v>20.0</v>
      </c>
      <c r="C139" s="52">
        <v>2020.0</v>
      </c>
      <c r="D139" s="142">
        <f t="shared" si="1"/>
        <v>44032</v>
      </c>
      <c r="E139" s="52">
        <v>0.16</v>
      </c>
      <c r="F139" s="52">
        <v>0.29</v>
      </c>
      <c r="G139" s="52">
        <v>0.62</v>
      </c>
    </row>
    <row r="140">
      <c r="A140" s="52">
        <v>7.0</v>
      </c>
      <c r="B140" s="52">
        <v>21.0</v>
      </c>
      <c r="C140" s="52">
        <v>2020.0</v>
      </c>
      <c r="D140" s="142">
        <f t="shared" si="1"/>
        <v>44033</v>
      </c>
      <c r="E140" s="52">
        <v>0.14</v>
      </c>
      <c r="F140" s="52">
        <v>0.27</v>
      </c>
      <c r="G140" s="52">
        <v>0.61</v>
      </c>
    </row>
    <row r="141">
      <c r="A141" s="52">
        <v>7.0</v>
      </c>
      <c r="B141" s="52">
        <v>22.0</v>
      </c>
      <c r="C141" s="52">
        <v>2020.0</v>
      </c>
      <c r="D141" s="142">
        <f t="shared" si="1"/>
        <v>44034</v>
      </c>
      <c r="E141" s="52">
        <v>0.14</v>
      </c>
      <c r="F141" s="52">
        <v>0.27</v>
      </c>
      <c r="G141" s="52">
        <v>0.6</v>
      </c>
    </row>
    <row r="142">
      <c r="A142" s="52">
        <v>7.0</v>
      </c>
      <c r="B142" s="52">
        <v>23.0</v>
      </c>
      <c r="C142" s="52">
        <v>2020.0</v>
      </c>
      <c r="D142" s="142">
        <f t="shared" si="1"/>
        <v>44035</v>
      </c>
      <c r="E142" s="52">
        <v>0.16</v>
      </c>
      <c r="F142" s="52">
        <v>0.27</v>
      </c>
      <c r="G142" s="52">
        <v>0.59</v>
      </c>
    </row>
    <row r="143">
      <c r="A143" s="52">
        <v>7.0</v>
      </c>
      <c r="B143" s="52">
        <v>24.0</v>
      </c>
      <c r="C143" s="52">
        <v>2020.0</v>
      </c>
      <c r="D143" s="142">
        <f t="shared" si="1"/>
        <v>44036</v>
      </c>
      <c r="E143" s="52">
        <v>0.14</v>
      </c>
      <c r="F143" s="52">
        <v>0.27</v>
      </c>
      <c r="G143" s="52">
        <v>0.59</v>
      </c>
    </row>
    <row r="144">
      <c r="A144" s="52">
        <v>7.0</v>
      </c>
      <c r="B144" s="52">
        <v>27.0</v>
      </c>
      <c r="C144" s="52">
        <v>2020.0</v>
      </c>
      <c r="D144" s="142">
        <f t="shared" si="1"/>
        <v>44039</v>
      </c>
      <c r="E144" s="52">
        <v>0.15</v>
      </c>
      <c r="F144" s="52">
        <v>0.3</v>
      </c>
      <c r="G144" s="52">
        <v>0.62</v>
      </c>
    </row>
    <row r="145">
      <c r="A145" s="52">
        <v>7.0</v>
      </c>
      <c r="B145" s="52">
        <v>28.0</v>
      </c>
      <c r="C145" s="52">
        <v>2020.0</v>
      </c>
      <c r="D145" s="142">
        <f t="shared" si="1"/>
        <v>44040</v>
      </c>
      <c r="E145" s="52">
        <v>0.14</v>
      </c>
      <c r="F145" s="52">
        <v>0.26</v>
      </c>
      <c r="G145" s="52">
        <v>0.59</v>
      </c>
    </row>
    <row r="146">
      <c r="A146" s="52">
        <v>7.0</v>
      </c>
      <c r="B146" s="52">
        <v>29.0</v>
      </c>
      <c r="C146" s="52">
        <v>2020.0</v>
      </c>
      <c r="D146" s="142">
        <f t="shared" si="1"/>
        <v>44041</v>
      </c>
      <c r="E146" s="52">
        <v>0.12</v>
      </c>
      <c r="F146" s="52">
        <v>0.25</v>
      </c>
      <c r="G146" s="52">
        <v>0.58</v>
      </c>
    </row>
    <row r="147">
      <c r="A147" s="52">
        <v>7.0</v>
      </c>
      <c r="B147" s="52">
        <v>30.0</v>
      </c>
      <c r="C147" s="52">
        <v>2020.0</v>
      </c>
      <c r="D147" s="142">
        <f t="shared" si="1"/>
        <v>44042</v>
      </c>
      <c r="E147" s="52">
        <v>0.11</v>
      </c>
      <c r="F147" s="52">
        <v>0.23</v>
      </c>
      <c r="G147" s="52">
        <v>0.55</v>
      </c>
    </row>
    <row r="148">
      <c r="A148" s="52">
        <v>7.0</v>
      </c>
      <c r="B148" s="52">
        <v>31.0</v>
      </c>
      <c r="C148" s="52">
        <v>2020.0</v>
      </c>
      <c r="D148" s="142">
        <f t="shared" si="1"/>
        <v>44043</v>
      </c>
      <c r="E148" s="52">
        <v>0.11</v>
      </c>
      <c r="F148" s="52">
        <v>0.21</v>
      </c>
      <c r="G148" s="52">
        <v>0.55</v>
      </c>
    </row>
    <row r="149">
      <c r="A149" s="52">
        <v>8.0</v>
      </c>
      <c r="B149" s="52">
        <v>3.0</v>
      </c>
      <c r="C149" s="52">
        <v>2020.0</v>
      </c>
      <c r="D149" s="142">
        <f t="shared" si="1"/>
        <v>44046</v>
      </c>
      <c r="E149" s="52">
        <v>0.11</v>
      </c>
      <c r="F149" s="52">
        <v>0.22</v>
      </c>
      <c r="G149" s="52">
        <v>0.56</v>
      </c>
    </row>
    <row r="150">
      <c r="A150" s="52">
        <v>8.0</v>
      </c>
      <c r="B150" s="52">
        <v>4.0</v>
      </c>
      <c r="C150" s="52">
        <v>2020.0</v>
      </c>
      <c r="D150" s="142">
        <f t="shared" si="1"/>
        <v>44047</v>
      </c>
      <c r="E150" s="52">
        <v>0.11</v>
      </c>
      <c r="F150" s="52">
        <v>0.19</v>
      </c>
      <c r="G150" s="52">
        <v>0.52</v>
      </c>
    </row>
    <row r="151">
      <c r="A151" s="52">
        <v>8.0</v>
      </c>
      <c r="B151" s="52">
        <v>5.0</v>
      </c>
      <c r="C151" s="52">
        <v>2020.0</v>
      </c>
      <c r="D151" s="142">
        <f t="shared" si="1"/>
        <v>44048</v>
      </c>
      <c r="E151" s="52">
        <v>0.11</v>
      </c>
      <c r="F151" s="52">
        <v>0.22</v>
      </c>
      <c r="G151" s="52">
        <v>0.55</v>
      </c>
    </row>
    <row r="152">
      <c r="A152" s="52">
        <v>8.0</v>
      </c>
      <c r="B152" s="52">
        <v>6.0</v>
      </c>
      <c r="C152" s="52">
        <v>2020.0</v>
      </c>
      <c r="D152" s="142">
        <f t="shared" si="1"/>
        <v>44049</v>
      </c>
      <c r="E152" s="52">
        <v>0.11</v>
      </c>
      <c r="F152" s="52">
        <v>0.21</v>
      </c>
      <c r="G152" s="52">
        <v>0.55</v>
      </c>
    </row>
    <row r="153">
      <c r="A153" s="52">
        <v>8.0</v>
      </c>
      <c r="B153" s="52">
        <v>7.0</v>
      </c>
      <c r="C153" s="52">
        <v>2020.0</v>
      </c>
      <c r="D153" s="142">
        <f t="shared" si="1"/>
        <v>44050</v>
      </c>
      <c r="E153" s="52">
        <v>0.13</v>
      </c>
      <c r="F153" s="52">
        <v>0.23</v>
      </c>
      <c r="G153" s="52">
        <v>0.57</v>
      </c>
    </row>
    <row r="154">
      <c r="A154" s="52">
        <v>8.0</v>
      </c>
      <c r="B154" s="52">
        <v>10.0</v>
      </c>
      <c r="C154" s="52">
        <v>2020.0</v>
      </c>
      <c r="D154" s="142">
        <f t="shared" si="1"/>
        <v>44053</v>
      </c>
      <c r="E154" s="52">
        <v>0.14</v>
      </c>
      <c r="F154" s="52">
        <v>0.24</v>
      </c>
      <c r="G154" s="52">
        <v>0.59</v>
      </c>
    </row>
    <row r="155">
      <c r="A155" s="52">
        <v>8.0</v>
      </c>
      <c r="B155" s="52">
        <v>11.0</v>
      </c>
      <c r="C155" s="52">
        <v>2020.0</v>
      </c>
      <c r="D155" s="142">
        <f t="shared" si="1"/>
        <v>44054</v>
      </c>
      <c r="E155" s="52">
        <v>0.16</v>
      </c>
      <c r="F155" s="52">
        <v>0.27</v>
      </c>
      <c r="G155" s="52">
        <v>0.64</v>
      </c>
    </row>
    <row r="156">
      <c r="A156" s="52">
        <v>8.0</v>
      </c>
      <c r="B156" s="52">
        <v>12.0</v>
      </c>
      <c r="C156" s="52">
        <v>2020.0</v>
      </c>
      <c r="D156" s="142">
        <f t="shared" si="1"/>
        <v>44055</v>
      </c>
      <c r="E156" s="52">
        <v>0.16</v>
      </c>
      <c r="F156" s="52">
        <v>0.3</v>
      </c>
      <c r="G156" s="52">
        <v>0.69</v>
      </c>
    </row>
    <row r="157">
      <c r="A157" s="52">
        <v>8.0</v>
      </c>
      <c r="B157" s="52">
        <v>13.0</v>
      </c>
      <c r="C157" s="52">
        <v>2020.0</v>
      </c>
      <c r="D157" s="142">
        <f t="shared" si="1"/>
        <v>44056</v>
      </c>
      <c r="E157" s="52">
        <v>0.16</v>
      </c>
      <c r="F157" s="52">
        <v>0.32</v>
      </c>
      <c r="G157" s="52">
        <v>0.71</v>
      </c>
    </row>
    <row r="158">
      <c r="A158" s="52">
        <v>8.0</v>
      </c>
      <c r="B158" s="52">
        <v>14.0</v>
      </c>
      <c r="C158" s="52">
        <v>2020.0</v>
      </c>
      <c r="D158" s="142">
        <f t="shared" si="1"/>
        <v>44057</v>
      </c>
      <c r="E158" s="52">
        <v>0.14</v>
      </c>
      <c r="F158" s="52">
        <v>0.29</v>
      </c>
      <c r="G158" s="52">
        <v>0.71</v>
      </c>
    </row>
    <row r="159">
      <c r="A159" s="52">
        <v>8.0</v>
      </c>
      <c r="B159" s="52">
        <v>17.0</v>
      </c>
      <c r="C159" s="52">
        <v>2020.0</v>
      </c>
      <c r="D159" s="142">
        <f t="shared" si="1"/>
        <v>44060</v>
      </c>
      <c r="E159" s="52">
        <v>0.14</v>
      </c>
      <c r="F159" s="52">
        <v>0.29</v>
      </c>
      <c r="G159" s="52">
        <v>0.69</v>
      </c>
    </row>
    <row r="160">
      <c r="A160" s="52">
        <v>8.0</v>
      </c>
      <c r="B160" s="52">
        <v>18.0</v>
      </c>
      <c r="C160" s="52">
        <v>2020.0</v>
      </c>
      <c r="D160" s="142">
        <f t="shared" si="1"/>
        <v>44061</v>
      </c>
      <c r="E160" s="52">
        <v>0.14</v>
      </c>
      <c r="F160" s="52">
        <v>0.27</v>
      </c>
      <c r="G160" s="52">
        <v>0.67</v>
      </c>
    </row>
    <row r="161">
      <c r="A161" s="52">
        <v>8.0</v>
      </c>
      <c r="B161" s="52">
        <v>19.0</v>
      </c>
      <c r="C161" s="52">
        <v>2020.0</v>
      </c>
      <c r="D161" s="142">
        <f t="shared" si="1"/>
        <v>44062</v>
      </c>
      <c r="E161" s="52">
        <v>0.14</v>
      </c>
      <c r="F161" s="52">
        <v>0.29</v>
      </c>
      <c r="G161" s="52">
        <v>0.68</v>
      </c>
    </row>
    <row r="162">
      <c r="A162" s="52">
        <v>8.0</v>
      </c>
      <c r="B162" s="52">
        <v>20.0</v>
      </c>
      <c r="C162" s="52">
        <v>2020.0</v>
      </c>
      <c r="D162" s="142">
        <f t="shared" si="1"/>
        <v>44063</v>
      </c>
      <c r="E162" s="52">
        <v>0.13</v>
      </c>
      <c r="F162" s="52">
        <v>0.26</v>
      </c>
      <c r="G162" s="52">
        <v>0.65</v>
      </c>
    </row>
    <row r="163">
      <c r="A163" s="52">
        <v>8.0</v>
      </c>
      <c r="B163" s="52">
        <v>21.0</v>
      </c>
      <c r="C163" s="52">
        <v>2020.0</v>
      </c>
      <c r="D163" s="142">
        <f t="shared" si="1"/>
        <v>44064</v>
      </c>
      <c r="E163" s="52">
        <v>0.16</v>
      </c>
      <c r="F163" s="52">
        <v>0.27</v>
      </c>
      <c r="G163" s="52">
        <v>0.64</v>
      </c>
    </row>
    <row r="164">
      <c r="A164" s="52">
        <v>8.0</v>
      </c>
      <c r="B164" s="52">
        <v>24.0</v>
      </c>
      <c r="C164" s="52">
        <v>2020.0</v>
      </c>
      <c r="D164" s="142">
        <f t="shared" si="1"/>
        <v>44067</v>
      </c>
      <c r="E164" s="52">
        <v>0.14</v>
      </c>
      <c r="F164" s="52">
        <v>0.28</v>
      </c>
      <c r="G164" s="52">
        <v>0.65</v>
      </c>
    </row>
    <row r="165">
      <c r="A165" s="52">
        <v>8.0</v>
      </c>
      <c r="B165" s="52">
        <v>25.0</v>
      </c>
      <c r="C165" s="52">
        <v>2020.0</v>
      </c>
      <c r="D165" s="142">
        <f t="shared" si="1"/>
        <v>44068</v>
      </c>
      <c r="E165" s="52">
        <v>0.15</v>
      </c>
      <c r="F165" s="52">
        <v>0.3</v>
      </c>
      <c r="G165" s="52">
        <v>0.69</v>
      </c>
    </row>
    <row r="166">
      <c r="A166" s="52">
        <v>8.0</v>
      </c>
      <c r="B166" s="52">
        <v>26.0</v>
      </c>
      <c r="C166" s="52">
        <v>2020.0</v>
      </c>
      <c r="D166" s="142">
        <f t="shared" si="1"/>
        <v>44069</v>
      </c>
      <c r="E166" s="52">
        <v>0.16</v>
      </c>
      <c r="F166" s="52">
        <v>0.28</v>
      </c>
      <c r="G166" s="52">
        <v>0.69</v>
      </c>
    </row>
    <row r="167">
      <c r="A167" s="52">
        <v>8.0</v>
      </c>
      <c r="B167" s="52">
        <v>27.0</v>
      </c>
      <c r="C167" s="52">
        <v>2020.0</v>
      </c>
      <c r="D167" s="142">
        <f t="shared" si="1"/>
        <v>44070</v>
      </c>
      <c r="E167" s="52">
        <v>0.16</v>
      </c>
      <c r="F167" s="52">
        <v>0.31</v>
      </c>
      <c r="G167" s="52">
        <v>0.74</v>
      </c>
    </row>
    <row r="168">
      <c r="A168" s="52">
        <v>8.0</v>
      </c>
      <c r="B168" s="52">
        <v>28.0</v>
      </c>
      <c r="C168" s="52">
        <v>2020.0</v>
      </c>
      <c r="D168" s="142">
        <f t="shared" si="1"/>
        <v>44071</v>
      </c>
      <c r="E168" s="52">
        <v>0.14</v>
      </c>
      <c r="F168" s="52">
        <v>0.28</v>
      </c>
      <c r="G168" s="52">
        <v>0.74</v>
      </c>
    </row>
    <row r="169">
      <c r="A169" s="52">
        <v>8.0</v>
      </c>
      <c r="B169" s="52">
        <v>31.0</v>
      </c>
      <c r="C169" s="52">
        <v>2020.0</v>
      </c>
      <c r="D169" s="142">
        <f t="shared" si="1"/>
        <v>44074</v>
      </c>
      <c r="E169" s="52">
        <v>0.14</v>
      </c>
      <c r="F169" s="52">
        <v>0.28</v>
      </c>
      <c r="G169" s="52">
        <v>0.72</v>
      </c>
    </row>
    <row r="170">
      <c r="A170" s="52">
        <v>9.0</v>
      </c>
      <c r="B170" s="52">
        <v>1.0</v>
      </c>
      <c r="C170" s="52">
        <v>2020.0</v>
      </c>
      <c r="D170" s="142">
        <f t="shared" si="1"/>
        <v>44075</v>
      </c>
      <c r="E170" s="52">
        <v>0.13</v>
      </c>
      <c r="F170" s="52">
        <v>0.26</v>
      </c>
      <c r="G170" s="52">
        <v>0.68</v>
      </c>
    </row>
    <row r="171">
      <c r="A171" s="52">
        <v>9.0</v>
      </c>
      <c r="B171" s="52">
        <v>2.0</v>
      </c>
      <c r="C171" s="52">
        <v>2020.0</v>
      </c>
      <c r="D171" s="142">
        <f t="shared" si="1"/>
        <v>44076</v>
      </c>
      <c r="E171" s="52">
        <v>0.14</v>
      </c>
      <c r="F171" s="52">
        <v>0.26</v>
      </c>
      <c r="G171" s="52">
        <v>0.66</v>
      </c>
    </row>
    <row r="172">
      <c r="A172" s="52">
        <v>9.0</v>
      </c>
      <c r="B172" s="52">
        <v>3.0</v>
      </c>
      <c r="C172" s="52">
        <v>2020.0</v>
      </c>
      <c r="D172" s="142">
        <f t="shared" si="1"/>
        <v>44077</v>
      </c>
      <c r="E172" s="52">
        <v>0.13</v>
      </c>
      <c r="F172" s="52">
        <v>0.24</v>
      </c>
      <c r="G172" s="52">
        <v>0.63</v>
      </c>
    </row>
    <row r="173">
      <c r="A173" s="52">
        <v>9.0</v>
      </c>
      <c r="B173" s="52">
        <v>4.0</v>
      </c>
      <c r="C173" s="52">
        <v>2020.0</v>
      </c>
      <c r="D173" s="142">
        <f t="shared" si="1"/>
        <v>44078</v>
      </c>
      <c r="E173" s="52">
        <v>0.14</v>
      </c>
      <c r="F173" s="52">
        <v>0.3</v>
      </c>
      <c r="G173" s="52">
        <v>0.72</v>
      </c>
    </row>
    <row r="174">
      <c r="A174" s="52">
        <v>9.0</v>
      </c>
      <c r="B174" s="52">
        <v>8.0</v>
      </c>
      <c r="C174" s="52">
        <v>2020.0</v>
      </c>
      <c r="D174" s="142">
        <f t="shared" si="1"/>
        <v>44082</v>
      </c>
      <c r="E174" s="52">
        <v>0.14</v>
      </c>
      <c r="F174" s="52">
        <v>0.28</v>
      </c>
      <c r="G174" s="52">
        <v>0.69</v>
      </c>
    </row>
    <row r="175">
      <c r="A175" s="52">
        <v>9.0</v>
      </c>
      <c r="B175" s="52">
        <v>9.0</v>
      </c>
      <c r="C175" s="52">
        <v>2020.0</v>
      </c>
      <c r="D175" s="142">
        <f t="shared" si="1"/>
        <v>44083</v>
      </c>
      <c r="E175" s="52">
        <v>0.14</v>
      </c>
      <c r="F175" s="52">
        <v>0.28</v>
      </c>
      <c r="G175" s="52">
        <v>0.71</v>
      </c>
    </row>
    <row r="176">
      <c r="A176" s="52">
        <v>9.0</v>
      </c>
      <c r="B176" s="52">
        <v>10.0</v>
      </c>
      <c r="C176" s="52">
        <v>2020.0</v>
      </c>
      <c r="D176" s="142">
        <f t="shared" si="1"/>
        <v>44084</v>
      </c>
      <c r="E176" s="52">
        <v>0.14</v>
      </c>
      <c r="F176" s="52">
        <v>0.26</v>
      </c>
      <c r="G176" s="52">
        <v>0.68</v>
      </c>
    </row>
    <row r="177">
      <c r="A177" s="52">
        <v>9.0</v>
      </c>
      <c r="B177" s="52">
        <v>11.0</v>
      </c>
      <c r="C177" s="52">
        <v>2020.0</v>
      </c>
      <c r="D177" s="142">
        <f t="shared" si="1"/>
        <v>44085</v>
      </c>
      <c r="E177" s="52">
        <v>0.13</v>
      </c>
      <c r="F177" s="52">
        <v>0.26</v>
      </c>
      <c r="G177" s="52">
        <v>0.67</v>
      </c>
    </row>
    <row r="178">
      <c r="A178" s="52">
        <v>9.0</v>
      </c>
      <c r="B178" s="52">
        <v>14.0</v>
      </c>
      <c r="C178" s="52">
        <v>2020.0</v>
      </c>
      <c r="D178" s="142">
        <f t="shared" si="1"/>
        <v>44088</v>
      </c>
      <c r="E178" s="52">
        <v>0.14</v>
      </c>
      <c r="F178" s="52">
        <v>0.27</v>
      </c>
      <c r="G178" s="52">
        <v>0.68</v>
      </c>
    </row>
    <row r="179">
      <c r="A179" s="52">
        <v>9.0</v>
      </c>
      <c r="B179" s="52">
        <v>15.0</v>
      </c>
      <c r="C179" s="52">
        <v>2020.0</v>
      </c>
      <c r="D179" s="142">
        <f t="shared" si="1"/>
        <v>44089</v>
      </c>
      <c r="E179" s="52">
        <v>0.14</v>
      </c>
      <c r="F179" s="52">
        <v>0.27</v>
      </c>
      <c r="G179" s="52">
        <v>0.68</v>
      </c>
    </row>
    <row r="180">
      <c r="A180" s="52">
        <v>9.0</v>
      </c>
      <c r="B180" s="52">
        <v>16.0</v>
      </c>
      <c r="C180" s="52">
        <v>2020.0</v>
      </c>
      <c r="D180" s="142">
        <f t="shared" si="1"/>
        <v>44090</v>
      </c>
      <c r="E180" s="52">
        <v>0.14</v>
      </c>
      <c r="F180" s="52">
        <v>0.28</v>
      </c>
      <c r="G180" s="52">
        <v>0.69</v>
      </c>
    </row>
    <row r="181">
      <c r="A181" s="52">
        <v>9.0</v>
      </c>
      <c r="B181" s="52">
        <v>17.0</v>
      </c>
      <c r="C181" s="52">
        <v>2020.0</v>
      </c>
      <c r="D181" s="142">
        <f t="shared" si="1"/>
        <v>44091</v>
      </c>
      <c r="E181" s="52">
        <v>0.13</v>
      </c>
      <c r="F181" s="52">
        <v>0.28</v>
      </c>
      <c r="G181" s="52">
        <v>0.69</v>
      </c>
    </row>
    <row r="182">
      <c r="A182" s="52">
        <v>9.0</v>
      </c>
      <c r="B182" s="52">
        <v>18.0</v>
      </c>
      <c r="C182" s="52">
        <v>2020.0</v>
      </c>
      <c r="D182" s="142">
        <f t="shared" si="1"/>
        <v>44092</v>
      </c>
      <c r="E182" s="52">
        <v>0.14</v>
      </c>
      <c r="F182" s="52">
        <v>0.29</v>
      </c>
      <c r="G182" s="52">
        <v>0.7</v>
      </c>
    </row>
    <row r="183">
      <c r="A183" s="52">
        <v>9.0</v>
      </c>
      <c r="B183" s="52">
        <v>21.0</v>
      </c>
      <c r="C183" s="52">
        <v>2020.0</v>
      </c>
      <c r="D183" s="142">
        <f t="shared" si="1"/>
        <v>44095</v>
      </c>
      <c r="E183" s="52">
        <v>0.14</v>
      </c>
      <c r="F183" s="52">
        <v>0.27</v>
      </c>
      <c r="G183" s="52">
        <v>0.68</v>
      </c>
    </row>
    <row r="184">
      <c r="A184" s="52">
        <v>9.0</v>
      </c>
      <c r="B184" s="52">
        <v>22.0</v>
      </c>
      <c r="C184" s="52">
        <v>2020.0</v>
      </c>
      <c r="D184" s="142">
        <f t="shared" si="1"/>
        <v>44096</v>
      </c>
      <c r="E184" s="52">
        <v>0.13</v>
      </c>
      <c r="F184" s="52">
        <v>0.27</v>
      </c>
      <c r="G184" s="52">
        <v>0.68</v>
      </c>
    </row>
    <row r="185">
      <c r="A185" s="52">
        <v>9.0</v>
      </c>
      <c r="B185" s="52">
        <v>23.0</v>
      </c>
      <c r="C185" s="52">
        <v>2020.0</v>
      </c>
      <c r="D185" s="142">
        <f t="shared" si="1"/>
        <v>44097</v>
      </c>
      <c r="E185" s="52">
        <v>0.14</v>
      </c>
      <c r="F185" s="52">
        <v>0.28</v>
      </c>
      <c r="G185" s="52">
        <v>0.68</v>
      </c>
    </row>
    <row r="186">
      <c r="A186" s="52">
        <v>9.0</v>
      </c>
      <c r="B186" s="52">
        <v>24.0</v>
      </c>
      <c r="C186" s="52">
        <v>2020.0</v>
      </c>
      <c r="D186" s="142">
        <f t="shared" si="1"/>
        <v>44098</v>
      </c>
      <c r="E186" s="52">
        <v>0.14</v>
      </c>
      <c r="F186" s="52">
        <v>0.27</v>
      </c>
      <c r="G186" s="52">
        <v>0.67</v>
      </c>
    </row>
    <row r="187">
      <c r="A187" s="52">
        <v>9.0</v>
      </c>
      <c r="B187" s="52">
        <v>25.0</v>
      </c>
      <c r="C187" s="52">
        <v>2020.0</v>
      </c>
      <c r="D187" s="142">
        <f t="shared" si="1"/>
        <v>44099</v>
      </c>
      <c r="E187" s="52">
        <v>0.12</v>
      </c>
      <c r="F187" s="52">
        <v>0.26</v>
      </c>
      <c r="G187" s="52">
        <v>0.66</v>
      </c>
    </row>
    <row r="188">
      <c r="A188" s="52">
        <v>9.0</v>
      </c>
      <c r="B188" s="52">
        <v>28.0</v>
      </c>
      <c r="C188" s="52">
        <v>2020.0</v>
      </c>
      <c r="D188" s="142">
        <f t="shared" si="1"/>
        <v>44102</v>
      </c>
      <c r="E188" s="52">
        <v>0.14</v>
      </c>
      <c r="F188" s="52">
        <v>0.26</v>
      </c>
      <c r="G188" s="52">
        <v>0.67</v>
      </c>
    </row>
    <row r="189">
      <c r="A189" s="52">
        <v>9.0</v>
      </c>
      <c r="B189" s="52">
        <v>29.0</v>
      </c>
      <c r="C189" s="52">
        <v>2020.0</v>
      </c>
      <c r="D189" s="142">
        <f t="shared" si="1"/>
        <v>44103</v>
      </c>
      <c r="E189" s="52">
        <v>0.11</v>
      </c>
      <c r="F189" s="52">
        <v>0.24</v>
      </c>
      <c r="G189" s="52">
        <v>0.66</v>
      </c>
    </row>
    <row r="190">
      <c r="A190" s="52">
        <v>9.0</v>
      </c>
      <c r="B190" s="52">
        <v>30.0</v>
      </c>
      <c r="C190" s="52">
        <v>2020.0</v>
      </c>
      <c r="D190" s="142">
        <f t="shared" si="1"/>
        <v>44104</v>
      </c>
      <c r="E190" s="52">
        <v>0.13</v>
      </c>
      <c r="F190" s="52">
        <v>0.28</v>
      </c>
      <c r="G190" s="52">
        <v>0.69</v>
      </c>
    </row>
    <row r="191">
      <c r="A191" s="52">
        <v>10.0</v>
      </c>
      <c r="B191" s="52">
        <v>1.0</v>
      </c>
      <c r="C191" s="52">
        <v>2020.0</v>
      </c>
      <c r="D191" s="142">
        <f t="shared" si="1"/>
        <v>44105</v>
      </c>
      <c r="E191" s="52">
        <v>0.14</v>
      </c>
      <c r="F191" s="52">
        <v>0.27</v>
      </c>
      <c r="G191" s="52">
        <v>0.68</v>
      </c>
    </row>
    <row r="192">
      <c r="A192" s="52">
        <v>10.0</v>
      </c>
      <c r="B192" s="52">
        <v>2.0</v>
      </c>
      <c r="C192" s="52">
        <v>2020.0</v>
      </c>
      <c r="D192" s="142">
        <f t="shared" si="1"/>
        <v>44106</v>
      </c>
      <c r="E192" s="52">
        <v>0.13</v>
      </c>
      <c r="F192" s="52">
        <v>0.28</v>
      </c>
      <c r="G192" s="52">
        <v>0.7</v>
      </c>
    </row>
    <row r="193">
      <c r="A193" s="52">
        <v>10.0</v>
      </c>
      <c r="B193" s="52">
        <v>5.0</v>
      </c>
      <c r="C193" s="52">
        <v>2020.0</v>
      </c>
      <c r="D193" s="142">
        <f t="shared" si="1"/>
        <v>44109</v>
      </c>
      <c r="E193" s="52">
        <v>0.14</v>
      </c>
      <c r="F193" s="52">
        <v>0.33</v>
      </c>
      <c r="G193" s="52">
        <v>0.78</v>
      </c>
    </row>
    <row r="194">
      <c r="A194" s="52">
        <v>10.0</v>
      </c>
      <c r="B194" s="52">
        <v>6.0</v>
      </c>
      <c r="C194" s="52">
        <v>2020.0</v>
      </c>
      <c r="D194" s="142">
        <f t="shared" si="1"/>
        <v>44110</v>
      </c>
      <c r="E194" s="52">
        <v>0.14</v>
      </c>
      <c r="F194" s="52">
        <v>0.32</v>
      </c>
      <c r="G194" s="52">
        <v>0.76</v>
      </c>
    </row>
    <row r="195">
      <c r="A195" s="52">
        <v>10.0</v>
      </c>
      <c r="B195" s="52">
        <v>7.0</v>
      </c>
      <c r="C195" s="52">
        <v>2020.0</v>
      </c>
      <c r="D195" s="142">
        <f t="shared" si="1"/>
        <v>44111</v>
      </c>
      <c r="E195" s="52">
        <v>0.16</v>
      </c>
      <c r="F195" s="52">
        <v>0.35</v>
      </c>
      <c r="G195" s="52">
        <v>0.81</v>
      </c>
    </row>
    <row r="196">
      <c r="A196" s="52">
        <v>10.0</v>
      </c>
      <c r="B196" s="52">
        <v>8.0</v>
      </c>
      <c r="C196" s="52">
        <v>2020.0</v>
      </c>
      <c r="D196" s="142">
        <f t="shared" si="1"/>
        <v>44112</v>
      </c>
      <c r="E196" s="52">
        <v>0.13</v>
      </c>
      <c r="F196" s="52">
        <v>0.33</v>
      </c>
      <c r="G196" s="52">
        <v>0.78</v>
      </c>
    </row>
    <row r="197">
      <c r="A197" s="52">
        <v>10.0</v>
      </c>
      <c r="B197" s="52">
        <v>9.0</v>
      </c>
      <c r="C197" s="52">
        <v>2020.0</v>
      </c>
      <c r="D197" s="142">
        <f t="shared" si="1"/>
        <v>44113</v>
      </c>
      <c r="E197" s="52">
        <v>0.16</v>
      </c>
      <c r="F197" s="52">
        <v>0.34</v>
      </c>
      <c r="G197" s="52">
        <v>0.79</v>
      </c>
    </row>
    <row r="198">
      <c r="A198" s="52">
        <v>10.0</v>
      </c>
      <c r="B198" s="52">
        <v>13.0</v>
      </c>
      <c r="C198" s="52">
        <v>2020.0</v>
      </c>
      <c r="D198" s="142">
        <f t="shared" si="1"/>
        <v>44117</v>
      </c>
      <c r="E198" s="52">
        <v>0.16</v>
      </c>
      <c r="F198" s="52">
        <v>0.31</v>
      </c>
      <c r="G198" s="52">
        <v>0.74</v>
      </c>
    </row>
    <row r="199">
      <c r="A199" s="52">
        <v>10.0</v>
      </c>
      <c r="B199" s="52">
        <v>14.0</v>
      </c>
      <c r="C199" s="52">
        <v>2020.0</v>
      </c>
      <c r="D199" s="142">
        <f t="shared" si="1"/>
        <v>44118</v>
      </c>
      <c r="E199" s="52">
        <v>0.14</v>
      </c>
      <c r="F199" s="52">
        <v>0.3</v>
      </c>
      <c r="G199" s="52">
        <v>0.73</v>
      </c>
    </row>
    <row r="200">
      <c r="A200" s="52">
        <v>10.0</v>
      </c>
      <c r="B200" s="52">
        <v>15.0</v>
      </c>
      <c r="C200" s="52">
        <v>2020.0</v>
      </c>
      <c r="D200" s="142">
        <f t="shared" si="1"/>
        <v>44119</v>
      </c>
      <c r="E200" s="52">
        <v>0.14</v>
      </c>
      <c r="F200" s="52">
        <v>0.32</v>
      </c>
      <c r="G200" s="52">
        <v>0.74</v>
      </c>
    </row>
    <row r="201">
      <c r="A201" s="52">
        <v>10.0</v>
      </c>
      <c r="B201" s="52">
        <v>16.0</v>
      </c>
      <c r="C201" s="52">
        <v>2020.0</v>
      </c>
      <c r="D201" s="142">
        <f t="shared" si="1"/>
        <v>44120</v>
      </c>
      <c r="E201" s="52">
        <v>0.14</v>
      </c>
      <c r="F201" s="52">
        <v>0.32</v>
      </c>
      <c r="G201" s="52">
        <v>0.76</v>
      </c>
    </row>
    <row r="202">
      <c r="A202" s="52">
        <v>10.0</v>
      </c>
      <c r="B202" s="52">
        <v>19.0</v>
      </c>
      <c r="C202" s="52">
        <v>2020.0</v>
      </c>
      <c r="D202" s="142">
        <f t="shared" si="1"/>
        <v>44123</v>
      </c>
      <c r="E202" s="52">
        <v>0.16</v>
      </c>
      <c r="F202" s="52">
        <v>0.34</v>
      </c>
      <c r="G202" s="52">
        <v>0.78</v>
      </c>
    </row>
    <row r="203">
      <c r="A203" s="52">
        <v>10.0</v>
      </c>
      <c r="B203" s="52">
        <v>20.0</v>
      </c>
      <c r="C203" s="52">
        <v>2020.0</v>
      </c>
      <c r="D203" s="142">
        <f t="shared" si="1"/>
        <v>44124</v>
      </c>
      <c r="E203" s="52">
        <v>0.14</v>
      </c>
      <c r="F203" s="52">
        <v>0.34</v>
      </c>
      <c r="G203" s="52">
        <v>0.81</v>
      </c>
    </row>
    <row r="204">
      <c r="A204" s="52">
        <v>10.0</v>
      </c>
      <c r="B204" s="52">
        <v>21.0</v>
      </c>
      <c r="C204" s="52">
        <v>2020.0</v>
      </c>
      <c r="D204" s="142">
        <f t="shared" si="1"/>
        <v>44125</v>
      </c>
      <c r="E204" s="52">
        <v>0.14</v>
      </c>
      <c r="F204" s="52">
        <v>0.36</v>
      </c>
      <c r="G204" s="52">
        <v>0.83</v>
      </c>
    </row>
    <row r="205">
      <c r="A205" s="52">
        <v>10.0</v>
      </c>
      <c r="B205" s="52">
        <v>22.0</v>
      </c>
      <c r="C205" s="52">
        <v>2020.0</v>
      </c>
      <c r="D205" s="142">
        <f t="shared" si="1"/>
        <v>44126</v>
      </c>
      <c r="E205" s="52">
        <v>0.16</v>
      </c>
      <c r="F205" s="52">
        <v>0.38</v>
      </c>
      <c r="G205" s="52">
        <v>0.87</v>
      </c>
    </row>
    <row r="206">
      <c r="A206" s="52">
        <v>10.0</v>
      </c>
      <c r="B206" s="52">
        <v>23.0</v>
      </c>
      <c r="C206" s="52">
        <v>2020.0</v>
      </c>
      <c r="D206" s="142">
        <f t="shared" si="1"/>
        <v>44127</v>
      </c>
      <c r="E206" s="52">
        <v>0.18</v>
      </c>
      <c r="F206" s="52">
        <v>0.37</v>
      </c>
      <c r="G206" s="52">
        <v>0.85</v>
      </c>
    </row>
    <row r="207">
      <c r="A207" s="52">
        <v>10.0</v>
      </c>
      <c r="B207" s="52">
        <v>26.0</v>
      </c>
      <c r="C207" s="52">
        <v>2020.0</v>
      </c>
      <c r="D207" s="142">
        <f t="shared" si="1"/>
        <v>44130</v>
      </c>
      <c r="E207" s="52">
        <v>0.16</v>
      </c>
      <c r="F207" s="52">
        <v>0.35</v>
      </c>
      <c r="G207" s="52">
        <v>0.81</v>
      </c>
    </row>
    <row r="208">
      <c r="A208" s="52">
        <v>10.0</v>
      </c>
      <c r="B208" s="52">
        <v>27.0</v>
      </c>
      <c r="C208" s="52">
        <v>2020.0</v>
      </c>
      <c r="D208" s="142">
        <f t="shared" si="1"/>
        <v>44131</v>
      </c>
      <c r="E208" s="52">
        <v>0.16</v>
      </c>
      <c r="F208" s="52">
        <v>0.34</v>
      </c>
      <c r="G208" s="52">
        <v>0.79</v>
      </c>
    </row>
    <row r="209">
      <c r="A209" s="52">
        <v>10.0</v>
      </c>
      <c r="B209" s="52">
        <v>28.0</v>
      </c>
      <c r="C209" s="52">
        <v>2020.0</v>
      </c>
      <c r="D209" s="142">
        <f t="shared" si="1"/>
        <v>44132</v>
      </c>
      <c r="E209" s="52">
        <v>0.16</v>
      </c>
      <c r="F209" s="52">
        <v>0.34</v>
      </c>
      <c r="G209" s="52">
        <v>0.79</v>
      </c>
    </row>
    <row r="210">
      <c r="A210" s="52">
        <v>10.0</v>
      </c>
      <c r="B210" s="52">
        <v>29.0</v>
      </c>
      <c r="C210" s="52">
        <v>2020.0</v>
      </c>
      <c r="D210" s="142">
        <f t="shared" si="1"/>
        <v>44133</v>
      </c>
      <c r="E210" s="52">
        <v>0.16</v>
      </c>
      <c r="F210" s="52">
        <v>0.38</v>
      </c>
      <c r="G210" s="52">
        <v>0.85</v>
      </c>
    </row>
    <row r="211">
      <c r="A211" s="52">
        <v>10.0</v>
      </c>
      <c r="B211" s="52">
        <v>30.0</v>
      </c>
      <c r="C211" s="52">
        <v>2020.0</v>
      </c>
      <c r="D211" s="142">
        <f t="shared" si="1"/>
        <v>44134</v>
      </c>
      <c r="E211" s="52">
        <v>0.14</v>
      </c>
      <c r="F211" s="52">
        <v>0.38</v>
      </c>
      <c r="G211" s="52">
        <v>0.88</v>
      </c>
    </row>
    <row r="212">
      <c r="A212" s="52">
        <v>11.0</v>
      </c>
      <c r="B212" s="52">
        <v>2.0</v>
      </c>
      <c r="C212" s="52">
        <v>2020.0</v>
      </c>
      <c r="D212" s="142">
        <f t="shared" si="1"/>
        <v>44137</v>
      </c>
      <c r="E212" s="52">
        <v>0.16</v>
      </c>
      <c r="F212" s="52">
        <v>0.38</v>
      </c>
      <c r="G212" s="52">
        <v>0.87</v>
      </c>
    </row>
    <row r="213">
      <c r="A213" s="52">
        <v>11.0</v>
      </c>
      <c r="B213" s="52">
        <v>3.0</v>
      </c>
      <c r="C213" s="52">
        <v>2020.0</v>
      </c>
      <c r="D213" s="142">
        <f t="shared" si="1"/>
        <v>44138</v>
      </c>
      <c r="E213" s="52">
        <v>0.17</v>
      </c>
      <c r="F213" s="52">
        <v>0.39</v>
      </c>
      <c r="G213" s="52">
        <v>0.9</v>
      </c>
    </row>
    <row r="214">
      <c r="A214" s="52">
        <v>11.0</v>
      </c>
      <c r="B214" s="52">
        <v>4.0</v>
      </c>
      <c r="C214" s="52">
        <v>2020.0</v>
      </c>
      <c r="D214" s="142">
        <f t="shared" si="1"/>
        <v>44139</v>
      </c>
      <c r="E214" s="52">
        <v>0.14</v>
      </c>
      <c r="F214" s="52">
        <v>0.33</v>
      </c>
      <c r="G214" s="52">
        <v>0.78</v>
      </c>
    </row>
    <row r="215">
      <c r="A215" s="52">
        <v>11.0</v>
      </c>
      <c r="B215" s="52">
        <v>5.0</v>
      </c>
      <c r="C215" s="52">
        <v>2020.0</v>
      </c>
      <c r="D215" s="142">
        <f t="shared" si="1"/>
        <v>44140</v>
      </c>
      <c r="E215" s="52">
        <v>0.14</v>
      </c>
      <c r="F215" s="52">
        <v>0.33</v>
      </c>
      <c r="G215" s="52">
        <v>0.79</v>
      </c>
    </row>
    <row r="216">
      <c r="A216" s="52">
        <v>11.0</v>
      </c>
      <c r="B216" s="52">
        <v>6.0</v>
      </c>
      <c r="C216" s="52">
        <v>2020.0</v>
      </c>
      <c r="D216" s="142">
        <f t="shared" si="1"/>
        <v>44141</v>
      </c>
      <c r="E216" s="52">
        <v>0.16</v>
      </c>
      <c r="F216" s="52">
        <v>0.36</v>
      </c>
      <c r="G216" s="52">
        <v>0.83</v>
      </c>
    </row>
    <row r="217">
      <c r="A217" s="52">
        <v>11.0</v>
      </c>
      <c r="B217" s="52">
        <v>9.0</v>
      </c>
      <c r="C217" s="52">
        <v>2020.0</v>
      </c>
      <c r="D217" s="142">
        <f t="shared" si="1"/>
        <v>44144</v>
      </c>
      <c r="E217" s="52">
        <v>0.17</v>
      </c>
      <c r="F217" s="52">
        <v>0.44</v>
      </c>
      <c r="G217" s="52">
        <v>0.96</v>
      </c>
    </row>
    <row r="218">
      <c r="A218" s="52">
        <v>11.0</v>
      </c>
      <c r="B218" s="52">
        <v>10.0</v>
      </c>
      <c r="C218" s="52">
        <v>2020.0</v>
      </c>
      <c r="D218" s="142">
        <f t="shared" si="1"/>
        <v>44145</v>
      </c>
      <c r="E218" s="52">
        <v>0.19</v>
      </c>
      <c r="F218" s="52">
        <v>0.46</v>
      </c>
      <c r="G218" s="52">
        <v>0.98</v>
      </c>
    </row>
    <row r="219">
      <c r="A219" s="52">
        <v>11.0</v>
      </c>
      <c r="B219" s="52">
        <v>12.0</v>
      </c>
      <c r="C219" s="52">
        <v>2020.0</v>
      </c>
      <c r="D219" s="142">
        <f t="shared" si="1"/>
        <v>44147</v>
      </c>
      <c r="E219" s="52">
        <v>0.17</v>
      </c>
      <c r="F219" s="52">
        <v>0.4</v>
      </c>
      <c r="G219" s="52">
        <v>0.88</v>
      </c>
    </row>
    <row r="220">
      <c r="A220" s="52">
        <v>11.0</v>
      </c>
      <c r="B220" s="52">
        <v>13.0</v>
      </c>
      <c r="C220" s="52">
        <v>2020.0</v>
      </c>
      <c r="D220" s="142">
        <f t="shared" si="1"/>
        <v>44148</v>
      </c>
      <c r="E220" s="52">
        <v>0.17</v>
      </c>
      <c r="F220" s="52">
        <v>0.41</v>
      </c>
      <c r="G220" s="52">
        <v>0.89</v>
      </c>
    </row>
    <row r="221">
      <c r="A221" s="52">
        <v>11.0</v>
      </c>
      <c r="B221" s="52">
        <v>16.0</v>
      </c>
      <c r="C221" s="52">
        <v>2020.0</v>
      </c>
      <c r="D221" s="142">
        <f t="shared" si="1"/>
        <v>44151</v>
      </c>
      <c r="E221" s="52">
        <v>0.19</v>
      </c>
      <c r="F221" s="52">
        <v>0.41</v>
      </c>
      <c r="G221" s="52">
        <v>0.91</v>
      </c>
    </row>
    <row r="222">
      <c r="A222" s="52">
        <v>11.0</v>
      </c>
      <c r="B222" s="52">
        <v>17.0</v>
      </c>
      <c r="C222" s="52">
        <v>2020.0</v>
      </c>
      <c r="D222" s="142">
        <f t="shared" si="1"/>
        <v>44152</v>
      </c>
      <c r="E222" s="52">
        <v>0.18</v>
      </c>
      <c r="F222" s="52">
        <v>0.39</v>
      </c>
      <c r="G222" s="52">
        <v>0.87</v>
      </c>
    </row>
    <row r="223">
      <c r="A223" s="52">
        <v>11.0</v>
      </c>
      <c r="B223" s="52">
        <v>18.0</v>
      </c>
      <c r="C223" s="52">
        <v>2020.0</v>
      </c>
      <c r="D223" s="142">
        <f t="shared" si="1"/>
        <v>44153</v>
      </c>
      <c r="E223" s="52">
        <v>0.16</v>
      </c>
      <c r="F223" s="52">
        <v>0.4</v>
      </c>
      <c r="G223" s="52">
        <v>0.88</v>
      </c>
    </row>
    <row r="224">
      <c r="A224" s="52">
        <v>11.0</v>
      </c>
      <c r="B224" s="52">
        <v>19.0</v>
      </c>
      <c r="C224" s="52">
        <v>2020.0</v>
      </c>
      <c r="D224" s="142">
        <f t="shared" si="1"/>
        <v>44154</v>
      </c>
      <c r="E224" s="52">
        <v>0.18</v>
      </c>
      <c r="F224" s="52">
        <v>0.39</v>
      </c>
      <c r="G224" s="52">
        <v>0.86</v>
      </c>
    </row>
    <row r="225">
      <c r="A225" s="52">
        <v>11.0</v>
      </c>
      <c r="B225" s="52">
        <v>20.0</v>
      </c>
      <c r="C225" s="52">
        <v>2020.0</v>
      </c>
      <c r="D225" s="142">
        <f t="shared" si="1"/>
        <v>44155</v>
      </c>
      <c r="E225" s="52">
        <v>0.16</v>
      </c>
      <c r="F225" s="52">
        <v>0.38</v>
      </c>
      <c r="G225" s="52">
        <v>0.83</v>
      </c>
    </row>
    <row r="226">
      <c r="A226" s="52">
        <v>11.0</v>
      </c>
      <c r="B226" s="52">
        <v>23.0</v>
      </c>
      <c r="C226" s="52">
        <v>2020.0</v>
      </c>
      <c r="D226" s="142">
        <f t="shared" si="1"/>
        <v>44158</v>
      </c>
      <c r="E226" s="52">
        <v>0.16</v>
      </c>
      <c r="F226" s="52">
        <v>0.39</v>
      </c>
      <c r="G226" s="52">
        <v>0.86</v>
      </c>
    </row>
    <row r="227">
      <c r="A227" s="52">
        <v>11.0</v>
      </c>
      <c r="B227" s="52">
        <v>24.0</v>
      </c>
      <c r="C227" s="52">
        <v>2020.0</v>
      </c>
      <c r="D227" s="142">
        <f t="shared" si="1"/>
        <v>44159</v>
      </c>
      <c r="E227" s="52">
        <v>0.16</v>
      </c>
      <c r="F227" s="52">
        <v>0.39</v>
      </c>
      <c r="G227" s="52">
        <v>0.88</v>
      </c>
    </row>
    <row r="228">
      <c r="A228" s="52">
        <v>11.0</v>
      </c>
      <c r="B228" s="52">
        <v>25.0</v>
      </c>
      <c r="C228" s="52">
        <v>2020.0</v>
      </c>
      <c r="D228" s="142">
        <f t="shared" si="1"/>
        <v>44160</v>
      </c>
      <c r="E228" s="52">
        <v>0.17</v>
      </c>
      <c r="F228" s="52">
        <v>0.39</v>
      </c>
      <c r="G228" s="52">
        <v>0.88</v>
      </c>
    </row>
    <row r="229">
      <c r="A229" s="52">
        <v>11.0</v>
      </c>
      <c r="B229" s="52">
        <v>27.0</v>
      </c>
      <c r="C229" s="52">
        <v>2020.0</v>
      </c>
      <c r="D229" s="142">
        <f t="shared" si="1"/>
        <v>44162</v>
      </c>
      <c r="E229" s="52">
        <v>0.16</v>
      </c>
      <c r="F229" s="52">
        <v>0.37</v>
      </c>
      <c r="G229" s="52">
        <v>0.84</v>
      </c>
    </row>
    <row r="230">
      <c r="A230" s="52">
        <v>11.0</v>
      </c>
      <c r="B230" s="52">
        <v>30.0</v>
      </c>
      <c r="C230" s="52">
        <v>2020.0</v>
      </c>
      <c r="D230" s="142">
        <f t="shared" si="1"/>
        <v>44165</v>
      </c>
      <c r="E230" s="52">
        <v>0.16</v>
      </c>
      <c r="F230" s="52">
        <v>0.36</v>
      </c>
      <c r="G230" s="52">
        <v>0.84</v>
      </c>
    </row>
    <row r="231">
      <c r="A231" s="52">
        <v>12.0</v>
      </c>
      <c r="B231" s="52">
        <v>1.0</v>
      </c>
      <c r="C231" s="52">
        <v>2020.0</v>
      </c>
      <c r="D231" s="142">
        <f t="shared" si="1"/>
        <v>44166</v>
      </c>
      <c r="E231" s="52">
        <v>0.17</v>
      </c>
      <c r="F231" s="52">
        <v>0.42</v>
      </c>
      <c r="G231" s="52">
        <v>0.92</v>
      </c>
    </row>
    <row r="232">
      <c r="A232" s="52">
        <v>12.0</v>
      </c>
      <c r="B232" s="52">
        <v>2.0</v>
      </c>
      <c r="C232" s="52">
        <v>2020.0</v>
      </c>
      <c r="D232" s="142">
        <f t="shared" si="1"/>
        <v>44167</v>
      </c>
      <c r="E232" s="52">
        <v>0.16</v>
      </c>
      <c r="F232" s="52">
        <v>0.42</v>
      </c>
      <c r="G232" s="52">
        <v>0.95</v>
      </c>
    </row>
    <row r="233">
      <c r="A233" s="52">
        <v>12.0</v>
      </c>
      <c r="B233" s="52">
        <v>3.0</v>
      </c>
      <c r="C233" s="52">
        <v>2020.0</v>
      </c>
      <c r="D233" s="142">
        <f t="shared" si="1"/>
        <v>44168</v>
      </c>
      <c r="E233" s="52">
        <v>0.16</v>
      </c>
      <c r="F233" s="52">
        <v>0.4</v>
      </c>
      <c r="G233" s="52">
        <v>0.92</v>
      </c>
    </row>
    <row r="234">
      <c r="A234" s="52">
        <v>12.0</v>
      </c>
      <c r="B234" s="52">
        <v>4.0</v>
      </c>
      <c r="C234" s="52">
        <v>2020.0</v>
      </c>
      <c r="D234" s="142">
        <f t="shared" si="1"/>
        <v>44169</v>
      </c>
      <c r="E234" s="52">
        <v>0.16</v>
      </c>
      <c r="F234" s="52">
        <v>0.42</v>
      </c>
      <c r="G234" s="52">
        <v>0.97</v>
      </c>
    </row>
    <row r="235">
      <c r="A235" s="52">
        <v>12.0</v>
      </c>
      <c r="B235" s="52">
        <v>7.0</v>
      </c>
      <c r="C235" s="52">
        <v>2020.0</v>
      </c>
      <c r="D235" s="142">
        <f t="shared" si="1"/>
        <v>44172</v>
      </c>
      <c r="E235" s="52">
        <v>0.14</v>
      </c>
      <c r="F235" s="52">
        <v>0.4</v>
      </c>
      <c r="G235" s="52">
        <v>0.94</v>
      </c>
    </row>
    <row r="236">
      <c r="A236" s="52">
        <v>12.0</v>
      </c>
      <c r="B236" s="52">
        <v>8.0</v>
      </c>
      <c r="C236" s="52">
        <v>2020.0</v>
      </c>
      <c r="D236" s="142">
        <f t="shared" si="1"/>
        <v>44173</v>
      </c>
      <c r="E236" s="52">
        <v>0.14</v>
      </c>
      <c r="F236" s="52">
        <v>0.39</v>
      </c>
      <c r="G236" s="52">
        <v>0.92</v>
      </c>
    </row>
    <row r="237">
      <c r="A237" s="52">
        <v>12.0</v>
      </c>
      <c r="B237" s="52">
        <v>9.0</v>
      </c>
      <c r="C237" s="52">
        <v>2020.0</v>
      </c>
      <c r="D237" s="142">
        <f t="shared" si="1"/>
        <v>44174</v>
      </c>
      <c r="E237" s="52">
        <v>0.16</v>
      </c>
      <c r="F237" s="52">
        <v>0.41</v>
      </c>
      <c r="G237" s="52">
        <v>0.95</v>
      </c>
    </row>
    <row r="238">
      <c r="A238" s="52">
        <v>12.0</v>
      </c>
      <c r="B238" s="52">
        <v>10.0</v>
      </c>
      <c r="C238" s="52">
        <v>2020.0</v>
      </c>
      <c r="D238" s="142">
        <f t="shared" si="1"/>
        <v>44175</v>
      </c>
      <c r="E238" s="52">
        <v>0.14</v>
      </c>
      <c r="F238" s="52">
        <v>0.39</v>
      </c>
      <c r="G238" s="52">
        <v>0.92</v>
      </c>
    </row>
    <row r="239">
      <c r="A239" s="52">
        <v>12.0</v>
      </c>
      <c r="B239" s="52">
        <v>11.0</v>
      </c>
      <c r="C239" s="52">
        <v>2020.0</v>
      </c>
      <c r="D239" s="142">
        <f t="shared" si="1"/>
        <v>44176</v>
      </c>
      <c r="E239" s="52">
        <v>0.11</v>
      </c>
      <c r="F239" s="52">
        <v>0.37</v>
      </c>
      <c r="G239" s="52">
        <v>0.9</v>
      </c>
    </row>
    <row r="240">
      <c r="A240" s="6">
        <v>1.0</v>
      </c>
      <c r="B240" s="6">
        <v>2.0</v>
      </c>
      <c r="C240" s="6">
        <v>2019.0</v>
      </c>
      <c r="D240" s="142">
        <f t="shared" si="1"/>
        <v>43467</v>
      </c>
      <c r="E240" s="6">
        <v>2.5</v>
      </c>
      <c r="F240" s="6">
        <v>2.49</v>
      </c>
      <c r="G240" s="6">
        <v>2.66</v>
      </c>
    </row>
    <row r="241">
      <c r="A241" s="6">
        <v>1.0</v>
      </c>
      <c r="B241" s="6">
        <v>3.0</v>
      </c>
      <c r="C241" s="6">
        <v>2019.0</v>
      </c>
      <c r="D241" s="142">
        <f t="shared" si="1"/>
        <v>43468</v>
      </c>
      <c r="E241" s="6">
        <v>2.39</v>
      </c>
      <c r="F241" s="6">
        <v>2.37</v>
      </c>
      <c r="G241" s="6">
        <v>2.56</v>
      </c>
    </row>
    <row r="242">
      <c r="A242" s="6">
        <v>1.0</v>
      </c>
      <c r="B242" s="6">
        <v>4.0</v>
      </c>
      <c r="C242" s="6">
        <v>2019.0</v>
      </c>
      <c r="D242" s="142">
        <f t="shared" si="1"/>
        <v>43469</v>
      </c>
      <c r="E242" s="6">
        <v>2.5</v>
      </c>
      <c r="F242" s="6">
        <v>2.49</v>
      </c>
      <c r="G242" s="6">
        <v>2.67</v>
      </c>
    </row>
    <row r="243">
      <c r="A243" s="6">
        <v>1.0</v>
      </c>
      <c r="B243" s="6">
        <v>7.0</v>
      </c>
      <c r="C243" s="6">
        <v>2019.0</v>
      </c>
      <c r="D243" s="142">
        <f t="shared" si="1"/>
        <v>43472</v>
      </c>
      <c r="E243" s="6">
        <v>2.53</v>
      </c>
      <c r="F243" s="6">
        <v>2.53</v>
      </c>
      <c r="G243" s="6">
        <v>2.7</v>
      </c>
    </row>
    <row r="244">
      <c r="A244" s="6">
        <v>1.0</v>
      </c>
      <c r="B244" s="6">
        <v>8.0</v>
      </c>
      <c r="C244" s="6">
        <v>2019.0</v>
      </c>
      <c r="D244" s="142">
        <f t="shared" si="1"/>
        <v>43473</v>
      </c>
      <c r="E244" s="6">
        <v>2.58</v>
      </c>
      <c r="F244" s="6">
        <v>2.58</v>
      </c>
      <c r="G244" s="6">
        <v>2.73</v>
      </c>
    </row>
    <row r="245">
      <c r="A245" s="6">
        <v>1.0</v>
      </c>
      <c r="B245" s="6">
        <v>9.0</v>
      </c>
      <c r="C245" s="6">
        <v>2019.0</v>
      </c>
      <c r="D245" s="142">
        <f t="shared" si="1"/>
        <v>43474</v>
      </c>
      <c r="E245" s="6">
        <v>2.56</v>
      </c>
      <c r="F245" s="6">
        <v>2.57</v>
      </c>
      <c r="G245" s="6">
        <v>2.74</v>
      </c>
    </row>
    <row r="246">
      <c r="A246" s="6">
        <v>1.0</v>
      </c>
      <c r="B246" s="6">
        <v>10.0</v>
      </c>
      <c r="C246" s="6">
        <v>2019.0</v>
      </c>
      <c r="D246" s="142">
        <f t="shared" si="1"/>
        <v>43475</v>
      </c>
      <c r="E246" s="6">
        <v>2.56</v>
      </c>
      <c r="F246" s="6">
        <v>2.56</v>
      </c>
      <c r="G246" s="6">
        <v>2.74</v>
      </c>
    </row>
    <row r="247">
      <c r="A247" s="6">
        <v>1.0</v>
      </c>
      <c r="B247" s="6">
        <v>11.0</v>
      </c>
      <c r="C247" s="6">
        <v>2019.0</v>
      </c>
      <c r="D247" s="142">
        <f t="shared" si="1"/>
        <v>43476</v>
      </c>
      <c r="E247" s="6">
        <v>2.55</v>
      </c>
      <c r="F247" s="6">
        <v>2.52</v>
      </c>
      <c r="G247" s="6">
        <v>2.71</v>
      </c>
    </row>
    <row r="248">
      <c r="A248" s="6">
        <v>1.0</v>
      </c>
      <c r="B248" s="6">
        <v>14.0</v>
      </c>
      <c r="C248" s="6">
        <v>2019.0</v>
      </c>
      <c r="D248" s="142">
        <f t="shared" si="1"/>
        <v>43479</v>
      </c>
      <c r="E248" s="6">
        <v>2.53</v>
      </c>
      <c r="F248" s="6">
        <v>2.53</v>
      </c>
      <c r="G248" s="6">
        <v>2.71</v>
      </c>
    </row>
    <row r="249">
      <c r="A249" s="6">
        <v>1.0</v>
      </c>
      <c r="B249" s="6">
        <v>15.0</v>
      </c>
      <c r="C249" s="6">
        <v>2019.0</v>
      </c>
      <c r="D249" s="142">
        <f t="shared" si="1"/>
        <v>43480</v>
      </c>
      <c r="E249" s="6">
        <v>2.53</v>
      </c>
      <c r="F249" s="6">
        <v>2.53</v>
      </c>
      <c r="G249" s="6">
        <v>2.72</v>
      </c>
    </row>
    <row r="250">
      <c r="A250" s="6">
        <v>1.0</v>
      </c>
      <c r="B250" s="6">
        <v>16.0</v>
      </c>
      <c r="C250" s="6">
        <v>2019.0</v>
      </c>
      <c r="D250" s="142">
        <f t="shared" si="1"/>
        <v>43481</v>
      </c>
      <c r="E250" s="6">
        <v>2.55</v>
      </c>
      <c r="F250" s="6">
        <v>2.54</v>
      </c>
      <c r="G250" s="6">
        <v>2.73</v>
      </c>
    </row>
    <row r="251">
      <c r="A251" s="6">
        <v>1.0</v>
      </c>
      <c r="B251" s="6">
        <v>17.0</v>
      </c>
      <c r="C251" s="6">
        <v>2019.0</v>
      </c>
      <c r="D251" s="142">
        <f t="shared" si="1"/>
        <v>43482</v>
      </c>
      <c r="E251" s="6">
        <v>2.56</v>
      </c>
      <c r="F251" s="6">
        <v>2.58</v>
      </c>
      <c r="G251" s="6">
        <v>2.75</v>
      </c>
    </row>
    <row r="252">
      <c r="A252" s="6">
        <v>1.0</v>
      </c>
      <c r="B252" s="6">
        <v>18.0</v>
      </c>
      <c r="C252" s="6">
        <v>2019.0</v>
      </c>
      <c r="D252" s="142">
        <f t="shared" si="1"/>
        <v>43483</v>
      </c>
      <c r="E252" s="6">
        <v>2.62</v>
      </c>
      <c r="F252" s="6">
        <v>2.62</v>
      </c>
      <c r="G252" s="6">
        <v>2.79</v>
      </c>
    </row>
    <row r="253">
      <c r="A253" s="6">
        <v>1.0</v>
      </c>
      <c r="B253" s="6">
        <v>22.0</v>
      </c>
      <c r="C253" s="6">
        <v>2019.0</v>
      </c>
      <c r="D253" s="142">
        <f t="shared" si="1"/>
        <v>43487</v>
      </c>
      <c r="E253" s="6">
        <v>2.58</v>
      </c>
      <c r="F253" s="6">
        <v>2.57</v>
      </c>
      <c r="G253" s="6">
        <v>2.74</v>
      </c>
    </row>
    <row r="254">
      <c r="A254" s="6">
        <v>1.0</v>
      </c>
      <c r="B254" s="6">
        <v>23.0</v>
      </c>
      <c r="C254" s="6">
        <v>2019.0</v>
      </c>
      <c r="D254" s="142">
        <f t="shared" si="1"/>
        <v>43488</v>
      </c>
      <c r="E254" s="6">
        <v>2.58</v>
      </c>
      <c r="F254" s="6">
        <v>2.59</v>
      </c>
      <c r="G254" s="6">
        <v>2.76</v>
      </c>
    </row>
    <row r="255">
      <c r="A255" s="6">
        <v>1.0</v>
      </c>
      <c r="B255" s="6">
        <v>24.0</v>
      </c>
      <c r="C255" s="6">
        <v>2019.0</v>
      </c>
      <c r="D255" s="142">
        <f t="shared" si="1"/>
        <v>43489</v>
      </c>
      <c r="E255" s="6">
        <v>2.56</v>
      </c>
      <c r="F255" s="6">
        <v>2.55</v>
      </c>
      <c r="G255" s="6">
        <v>2.72</v>
      </c>
    </row>
    <row r="256">
      <c r="A256" s="6">
        <v>1.0</v>
      </c>
      <c r="B256" s="6">
        <v>25.0</v>
      </c>
      <c r="C256" s="6">
        <v>2019.0</v>
      </c>
      <c r="D256" s="142">
        <f t="shared" si="1"/>
        <v>43490</v>
      </c>
      <c r="E256" s="6">
        <v>2.6</v>
      </c>
      <c r="F256" s="6">
        <v>2.59</v>
      </c>
      <c r="G256" s="6">
        <v>2.76</v>
      </c>
    </row>
    <row r="257">
      <c r="A257" s="6">
        <v>1.0</v>
      </c>
      <c r="B257" s="6">
        <v>28.0</v>
      </c>
      <c r="C257" s="6">
        <v>2019.0</v>
      </c>
      <c r="D257" s="142">
        <f t="shared" si="1"/>
        <v>43493</v>
      </c>
      <c r="E257" s="6">
        <v>2.6</v>
      </c>
      <c r="F257" s="6">
        <v>2.58</v>
      </c>
      <c r="G257" s="6">
        <v>2.75</v>
      </c>
    </row>
    <row r="258">
      <c r="A258" s="6">
        <v>1.0</v>
      </c>
      <c r="B258" s="6">
        <v>29.0</v>
      </c>
      <c r="C258" s="6">
        <v>2019.0</v>
      </c>
      <c r="D258" s="142">
        <f t="shared" si="1"/>
        <v>43494</v>
      </c>
      <c r="E258" s="6">
        <v>2.56</v>
      </c>
      <c r="F258" s="6">
        <v>2.55</v>
      </c>
      <c r="G258" s="6">
        <v>2.72</v>
      </c>
    </row>
    <row r="259">
      <c r="A259" s="6">
        <v>1.0</v>
      </c>
      <c r="B259" s="6">
        <v>30.0</v>
      </c>
      <c r="C259" s="6">
        <v>2019.0</v>
      </c>
      <c r="D259" s="142">
        <f t="shared" si="1"/>
        <v>43495</v>
      </c>
      <c r="E259" s="6">
        <v>2.52</v>
      </c>
      <c r="F259" s="6">
        <v>2.49</v>
      </c>
      <c r="G259" s="6">
        <v>2.7</v>
      </c>
    </row>
    <row r="260">
      <c r="A260" s="6">
        <v>1.0</v>
      </c>
      <c r="B260" s="6">
        <v>31.0</v>
      </c>
      <c r="C260" s="6">
        <v>2019.0</v>
      </c>
      <c r="D260" s="142">
        <f t="shared" si="1"/>
        <v>43496</v>
      </c>
      <c r="E260" s="6">
        <v>2.45</v>
      </c>
      <c r="F260" s="6">
        <v>2.43</v>
      </c>
      <c r="G260" s="6">
        <v>2.63</v>
      </c>
    </row>
    <row r="261">
      <c r="A261" s="6">
        <v>2.0</v>
      </c>
      <c r="B261" s="6">
        <v>1.0</v>
      </c>
      <c r="C261" s="6">
        <v>2019.0</v>
      </c>
      <c r="D261" s="142">
        <f t="shared" si="1"/>
        <v>43497</v>
      </c>
      <c r="E261" s="6">
        <v>2.52</v>
      </c>
      <c r="F261" s="6">
        <v>2.51</v>
      </c>
      <c r="G261" s="6">
        <v>2.7</v>
      </c>
    </row>
    <row r="262">
      <c r="A262" s="6">
        <v>2.0</v>
      </c>
      <c r="B262" s="6">
        <v>4.0</v>
      </c>
      <c r="C262" s="6">
        <v>2019.0</v>
      </c>
      <c r="D262" s="142">
        <f t="shared" si="1"/>
        <v>43500</v>
      </c>
      <c r="E262" s="6">
        <v>2.53</v>
      </c>
      <c r="F262" s="6">
        <v>2.53</v>
      </c>
      <c r="G262" s="6">
        <v>2.73</v>
      </c>
    </row>
    <row r="263">
      <c r="A263" s="6">
        <v>2.0</v>
      </c>
      <c r="B263" s="6">
        <v>5.0</v>
      </c>
      <c r="C263" s="6">
        <v>2019.0</v>
      </c>
      <c r="D263" s="142">
        <f t="shared" si="1"/>
        <v>43501</v>
      </c>
      <c r="E263" s="6">
        <v>2.53</v>
      </c>
      <c r="F263" s="6">
        <v>2.51</v>
      </c>
      <c r="G263" s="6">
        <v>2.71</v>
      </c>
    </row>
    <row r="264">
      <c r="A264" s="6">
        <v>2.0</v>
      </c>
      <c r="B264" s="6">
        <v>6.0</v>
      </c>
      <c r="C264" s="6">
        <v>2019.0</v>
      </c>
      <c r="D264" s="142">
        <f t="shared" si="1"/>
        <v>43502</v>
      </c>
      <c r="E264" s="6">
        <v>2.52</v>
      </c>
      <c r="F264" s="6">
        <v>2.5</v>
      </c>
      <c r="G264" s="6">
        <v>2.7</v>
      </c>
    </row>
    <row r="265">
      <c r="A265" s="6">
        <v>2.0</v>
      </c>
      <c r="B265" s="6">
        <v>7.0</v>
      </c>
      <c r="C265" s="6">
        <v>2019.0</v>
      </c>
      <c r="D265" s="142">
        <f t="shared" si="1"/>
        <v>43503</v>
      </c>
      <c r="E265" s="6">
        <v>2.48</v>
      </c>
      <c r="F265" s="6">
        <v>2.46</v>
      </c>
      <c r="G265" s="6">
        <v>2.65</v>
      </c>
    </row>
    <row r="266">
      <c r="A266" s="6">
        <v>2.0</v>
      </c>
      <c r="B266" s="6">
        <v>8.0</v>
      </c>
      <c r="C266" s="6">
        <v>2019.0</v>
      </c>
      <c r="D266" s="142">
        <f t="shared" si="1"/>
        <v>43504</v>
      </c>
      <c r="E266" s="6">
        <v>2.45</v>
      </c>
      <c r="F266" s="6">
        <v>2.44</v>
      </c>
      <c r="G266" s="6">
        <v>2.63</v>
      </c>
    </row>
    <row r="267">
      <c r="A267" s="6">
        <v>2.0</v>
      </c>
      <c r="B267" s="6">
        <v>11.0</v>
      </c>
      <c r="C267" s="6">
        <v>2019.0</v>
      </c>
      <c r="D267" s="142">
        <f t="shared" si="1"/>
        <v>43507</v>
      </c>
      <c r="E267" s="6">
        <v>2.48</v>
      </c>
      <c r="F267" s="6">
        <v>2.47</v>
      </c>
      <c r="G267" s="6">
        <v>2.65</v>
      </c>
    </row>
    <row r="268">
      <c r="A268" s="6">
        <v>2.0</v>
      </c>
      <c r="B268" s="6">
        <v>12.0</v>
      </c>
      <c r="C268" s="6">
        <v>2019.0</v>
      </c>
      <c r="D268" s="142">
        <f t="shared" si="1"/>
        <v>43508</v>
      </c>
      <c r="E268" s="6">
        <v>2.5</v>
      </c>
      <c r="F268" s="6">
        <v>2.49</v>
      </c>
      <c r="G268" s="6">
        <v>2.68</v>
      </c>
    </row>
    <row r="269">
      <c r="A269" s="6">
        <v>2.0</v>
      </c>
      <c r="B269" s="6">
        <v>13.0</v>
      </c>
      <c r="C269" s="6">
        <v>2019.0</v>
      </c>
      <c r="D269" s="142">
        <f t="shared" si="1"/>
        <v>43509</v>
      </c>
      <c r="E269" s="6">
        <v>2.53</v>
      </c>
      <c r="F269" s="6">
        <v>2.53</v>
      </c>
      <c r="G269" s="6">
        <v>2.71</v>
      </c>
    </row>
    <row r="270">
      <c r="A270" s="6">
        <v>2.0</v>
      </c>
      <c r="B270" s="6">
        <v>14.0</v>
      </c>
      <c r="C270" s="6">
        <v>2019.0</v>
      </c>
      <c r="D270" s="142">
        <f t="shared" si="1"/>
        <v>43510</v>
      </c>
      <c r="E270" s="6">
        <v>2.5</v>
      </c>
      <c r="F270" s="6">
        <v>2.48</v>
      </c>
      <c r="G270" s="6">
        <v>2.66</v>
      </c>
    </row>
    <row r="271">
      <c r="A271" s="6">
        <v>2.0</v>
      </c>
      <c r="B271" s="6">
        <v>15.0</v>
      </c>
      <c r="C271" s="6">
        <v>2019.0</v>
      </c>
      <c r="D271" s="142">
        <f t="shared" si="1"/>
        <v>43511</v>
      </c>
      <c r="E271" s="6">
        <v>2.52</v>
      </c>
      <c r="F271" s="6">
        <v>2.49</v>
      </c>
      <c r="G271" s="6">
        <v>2.66</v>
      </c>
    </row>
    <row r="272">
      <c r="A272" s="6">
        <v>2.0</v>
      </c>
      <c r="B272" s="6">
        <v>19.0</v>
      </c>
      <c r="C272" s="6">
        <v>2019.0</v>
      </c>
      <c r="D272" s="142">
        <f t="shared" si="1"/>
        <v>43515</v>
      </c>
      <c r="E272" s="6">
        <v>2.5</v>
      </c>
      <c r="F272" s="6">
        <v>2.47</v>
      </c>
      <c r="G272" s="6">
        <v>2.65</v>
      </c>
    </row>
    <row r="273">
      <c r="A273" s="6">
        <v>2.0</v>
      </c>
      <c r="B273" s="6">
        <v>20.0</v>
      </c>
      <c r="C273" s="6">
        <v>2019.0</v>
      </c>
      <c r="D273" s="142">
        <f t="shared" si="1"/>
        <v>43516</v>
      </c>
      <c r="E273" s="6">
        <v>2.5</v>
      </c>
      <c r="F273" s="6">
        <v>2.47</v>
      </c>
      <c r="G273" s="6">
        <v>2.65</v>
      </c>
    </row>
    <row r="274">
      <c r="A274" s="6">
        <v>2.0</v>
      </c>
      <c r="B274" s="6">
        <v>21.0</v>
      </c>
      <c r="C274" s="6">
        <v>2019.0</v>
      </c>
      <c r="D274" s="142">
        <f t="shared" si="1"/>
        <v>43517</v>
      </c>
      <c r="E274" s="6">
        <v>2.53</v>
      </c>
      <c r="F274" s="6">
        <v>2.51</v>
      </c>
      <c r="G274" s="6">
        <v>2.69</v>
      </c>
    </row>
    <row r="275">
      <c r="A275" s="6">
        <v>2.0</v>
      </c>
      <c r="B275" s="6">
        <v>22.0</v>
      </c>
      <c r="C275" s="6">
        <v>2019.0</v>
      </c>
      <c r="D275" s="142">
        <f t="shared" si="1"/>
        <v>43518</v>
      </c>
      <c r="E275" s="6">
        <v>2.48</v>
      </c>
      <c r="F275" s="6">
        <v>2.47</v>
      </c>
      <c r="G275" s="6">
        <v>2.65</v>
      </c>
    </row>
    <row r="276">
      <c r="A276" s="6">
        <v>2.0</v>
      </c>
      <c r="B276" s="6">
        <v>25.0</v>
      </c>
      <c r="C276" s="6">
        <v>2019.0</v>
      </c>
      <c r="D276" s="142">
        <f t="shared" si="1"/>
        <v>43521</v>
      </c>
      <c r="E276" s="6">
        <v>2.51</v>
      </c>
      <c r="F276" s="6">
        <v>2.48</v>
      </c>
      <c r="G276" s="6">
        <v>2.67</v>
      </c>
    </row>
    <row r="277">
      <c r="A277" s="6">
        <v>2.0</v>
      </c>
      <c r="B277" s="6">
        <v>26.0</v>
      </c>
      <c r="C277" s="6">
        <v>2019.0</v>
      </c>
      <c r="D277" s="142">
        <f t="shared" si="1"/>
        <v>43522</v>
      </c>
      <c r="E277" s="6">
        <v>2.48</v>
      </c>
      <c r="F277" s="6">
        <v>2.45</v>
      </c>
      <c r="G277" s="6">
        <v>2.64</v>
      </c>
    </row>
    <row r="278">
      <c r="A278" s="6">
        <v>2.0</v>
      </c>
      <c r="B278" s="6">
        <v>27.0</v>
      </c>
      <c r="C278" s="6">
        <v>2019.0</v>
      </c>
      <c r="D278" s="142">
        <f t="shared" si="1"/>
        <v>43523</v>
      </c>
      <c r="E278" s="6">
        <v>2.5</v>
      </c>
      <c r="F278" s="6">
        <v>2.49</v>
      </c>
      <c r="G278" s="6">
        <v>2.69</v>
      </c>
    </row>
    <row r="279">
      <c r="A279" s="6">
        <v>2.0</v>
      </c>
      <c r="B279" s="6">
        <v>28.0</v>
      </c>
      <c r="C279" s="6">
        <v>2019.0</v>
      </c>
      <c r="D279" s="142">
        <f t="shared" si="1"/>
        <v>43524</v>
      </c>
      <c r="E279" s="6">
        <v>2.52</v>
      </c>
      <c r="F279" s="6">
        <v>2.52</v>
      </c>
      <c r="G279" s="6">
        <v>2.73</v>
      </c>
    </row>
    <row r="280">
      <c r="A280" s="6">
        <v>3.0</v>
      </c>
      <c r="B280" s="6">
        <v>1.0</v>
      </c>
      <c r="C280" s="6">
        <v>2019.0</v>
      </c>
      <c r="D280" s="142">
        <f t="shared" si="1"/>
        <v>43525</v>
      </c>
      <c r="E280" s="6">
        <v>2.55</v>
      </c>
      <c r="F280" s="6">
        <v>2.56</v>
      </c>
      <c r="G280" s="6">
        <v>2.76</v>
      </c>
    </row>
    <row r="281">
      <c r="A281" s="6">
        <v>3.0</v>
      </c>
      <c r="B281" s="6">
        <v>4.0</v>
      </c>
      <c r="C281" s="6">
        <v>2019.0</v>
      </c>
      <c r="D281" s="142">
        <f t="shared" si="1"/>
        <v>43528</v>
      </c>
      <c r="E281" s="6">
        <v>2.55</v>
      </c>
      <c r="F281" s="6">
        <v>2.53</v>
      </c>
      <c r="G281" s="6">
        <v>2.72</v>
      </c>
    </row>
    <row r="282">
      <c r="A282" s="6">
        <v>3.0</v>
      </c>
      <c r="B282" s="6">
        <v>5.0</v>
      </c>
      <c r="C282" s="6">
        <v>2019.0</v>
      </c>
      <c r="D282" s="142">
        <f t="shared" si="1"/>
        <v>43529</v>
      </c>
      <c r="E282" s="6">
        <v>2.55</v>
      </c>
      <c r="F282" s="6">
        <v>2.53</v>
      </c>
      <c r="G282" s="6">
        <v>2.72</v>
      </c>
    </row>
    <row r="283">
      <c r="A283" s="6">
        <v>3.0</v>
      </c>
      <c r="B283" s="6">
        <v>6.0</v>
      </c>
      <c r="C283" s="6">
        <v>2019.0</v>
      </c>
      <c r="D283" s="142">
        <f t="shared" si="1"/>
        <v>43530</v>
      </c>
      <c r="E283" s="6">
        <v>2.52</v>
      </c>
      <c r="F283" s="6">
        <v>2.49</v>
      </c>
      <c r="G283" s="6">
        <v>2.69</v>
      </c>
    </row>
    <row r="284">
      <c r="A284" s="6">
        <v>3.0</v>
      </c>
      <c r="B284" s="6">
        <v>7.0</v>
      </c>
      <c r="C284" s="6">
        <v>2019.0</v>
      </c>
      <c r="D284" s="142">
        <f t="shared" si="1"/>
        <v>43531</v>
      </c>
      <c r="E284" s="6">
        <v>2.47</v>
      </c>
      <c r="F284" s="6">
        <v>2.44</v>
      </c>
      <c r="G284" s="6">
        <v>2.64</v>
      </c>
    </row>
    <row r="285">
      <c r="A285" s="6">
        <v>3.0</v>
      </c>
      <c r="B285" s="6">
        <v>8.0</v>
      </c>
      <c r="C285" s="6">
        <v>2019.0</v>
      </c>
      <c r="D285" s="142">
        <f t="shared" si="1"/>
        <v>43532</v>
      </c>
      <c r="E285" s="6">
        <v>2.45</v>
      </c>
      <c r="F285" s="6">
        <v>2.42</v>
      </c>
      <c r="G285" s="6">
        <v>2.62</v>
      </c>
    </row>
    <row r="286">
      <c r="A286" s="6">
        <v>3.0</v>
      </c>
      <c r="B286" s="6">
        <v>11.0</v>
      </c>
      <c r="C286" s="6">
        <v>2019.0</v>
      </c>
      <c r="D286" s="142">
        <f t="shared" si="1"/>
        <v>43535</v>
      </c>
      <c r="E286" s="6">
        <v>2.47</v>
      </c>
      <c r="F286" s="6">
        <v>2.44</v>
      </c>
      <c r="G286" s="6">
        <v>2.64</v>
      </c>
    </row>
    <row r="287">
      <c r="A287" s="6">
        <v>3.0</v>
      </c>
      <c r="B287" s="6">
        <v>12.0</v>
      </c>
      <c r="C287" s="6">
        <v>2019.0</v>
      </c>
      <c r="D287" s="142">
        <f t="shared" si="1"/>
        <v>43536</v>
      </c>
      <c r="E287" s="6">
        <v>2.45</v>
      </c>
      <c r="F287" s="6">
        <v>2.41</v>
      </c>
      <c r="G287" s="6">
        <v>2.61</v>
      </c>
    </row>
    <row r="288">
      <c r="A288" s="6">
        <v>3.0</v>
      </c>
      <c r="B288" s="6">
        <v>13.0</v>
      </c>
      <c r="C288" s="6">
        <v>2019.0</v>
      </c>
      <c r="D288" s="142">
        <f t="shared" si="1"/>
        <v>43537</v>
      </c>
      <c r="E288" s="6">
        <v>2.45</v>
      </c>
      <c r="F288" s="6">
        <v>2.42</v>
      </c>
      <c r="G288" s="6">
        <v>2.61</v>
      </c>
    </row>
    <row r="289">
      <c r="A289" s="6">
        <v>3.0</v>
      </c>
      <c r="B289" s="6">
        <v>14.0</v>
      </c>
      <c r="C289" s="6">
        <v>2019.0</v>
      </c>
      <c r="D289" s="142">
        <f t="shared" si="1"/>
        <v>43538</v>
      </c>
      <c r="E289" s="6">
        <v>2.46</v>
      </c>
      <c r="F289" s="6">
        <v>2.43</v>
      </c>
      <c r="G289" s="6">
        <v>2.63</v>
      </c>
    </row>
    <row r="290">
      <c r="A290" s="6">
        <v>3.0</v>
      </c>
      <c r="B290" s="6">
        <v>15.0</v>
      </c>
      <c r="C290" s="6">
        <v>2019.0</v>
      </c>
      <c r="D290" s="142">
        <f t="shared" si="1"/>
        <v>43539</v>
      </c>
      <c r="E290" s="6">
        <v>2.43</v>
      </c>
      <c r="F290" s="6">
        <v>2.4</v>
      </c>
      <c r="G290" s="6">
        <v>2.59</v>
      </c>
    </row>
    <row r="291">
      <c r="A291" s="6">
        <v>3.0</v>
      </c>
      <c r="B291" s="6">
        <v>18.0</v>
      </c>
      <c r="C291" s="6">
        <v>2019.0</v>
      </c>
      <c r="D291" s="142">
        <f t="shared" si="1"/>
        <v>43542</v>
      </c>
      <c r="E291" s="6">
        <v>2.45</v>
      </c>
      <c r="F291" s="6">
        <v>2.42</v>
      </c>
      <c r="G291" s="6">
        <v>2.6</v>
      </c>
    </row>
    <row r="292">
      <c r="A292" s="6">
        <v>3.0</v>
      </c>
      <c r="B292" s="6">
        <v>19.0</v>
      </c>
      <c r="C292" s="6">
        <v>2019.0</v>
      </c>
      <c r="D292" s="142">
        <f t="shared" si="1"/>
        <v>43543</v>
      </c>
      <c r="E292" s="6">
        <v>2.46</v>
      </c>
      <c r="F292" s="6">
        <v>2.42</v>
      </c>
      <c r="G292" s="6">
        <v>2.61</v>
      </c>
    </row>
    <row r="293">
      <c r="A293" s="6">
        <v>3.0</v>
      </c>
      <c r="B293" s="6">
        <v>20.0</v>
      </c>
      <c r="C293" s="6">
        <v>2019.0</v>
      </c>
      <c r="D293" s="142">
        <f t="shared" si="1"/>
        <v>43544</v>
      </c>
      <c r="E293" s="6">
        <v>2.4</v>
      </c>
      <c r="F293" s="6">
        <v>2.34</v>
      </c>
      <c r="G293" s="6">
        <v>2.54</v>
      </c>
    </row>
    <row r="294">
      <c r="A294" s="6">
        <v>3.0</v>
      </c>
      <c r="B294" s="6">
        <v>21.0</v>
      </c>
      <c r="C294" s="6">
        <v>2019.0</v>
      </c>
      <c r="D294" s="142">
        <f t="shared" si="1"/>
        <v>43545</v>
      </c>
      <c r="E294" s="6">
        <v>2.41</v>
      </c>
      <c r="F294" s="6">
        <v>2.34</v>
      </c>
      <c r="G294" s="6">
        <v>2.54</v>
      </c>
    </row>
    <row r="295">
      <c r="A295" s="6">
        <v>3.0</v>
      </c>
      <c r="B295" s="6">
        <v>22.0</v>
      </c>
      <c r="C295" s="6">
        <v>2019.0</v>
      </c>
      <c r="D295" s="142">
        <f t="shared" si="1"/>
        <v>43546</v>
      </c>
      <c r="E295" s="6">
        <v>2.31</v>
      </c>
      <c r="F295" s="6">
        <v>2.24</v>
      </c>
      <c r="G295" s="6">
        <v>2.44</v>
      </c>
    </row>
    <row r="296">
      <c r="A296" s="6">
        <v>3.0</v>
      </c>
      <c r="B296" s="6">
        <v>25.0</v>
      </c>
      <c r="C296" s="6">
        <v>2019.0</v>
      </c>
      <c r="D296" s="142">
        <f t="shared" si="1"/>
        <v>43549</v>
      </c>
      <c r="E296" s="6">
        <v>2.26</v>
      </c>
      <c r="F296" s="6">
        <v>2.21</v>
      </c>
      <c r="G296" s="6">
        <v>2.43</v>
      </c>
    </row>
    <row r="297">
      <c r="A297" s="6">
        <v>3.0</v>
      </c>
      <c r="B297" s="6">
        <v>26.0</v>
      </c>
      <c r="C297" s="6">
        <v>2019.0</v>
      </c>
      <c r="D297" s="142">
        <f t="shared" si="1"/>
        <v>43550</v>
      </c>
      <c r="E297" s="6">
        <v>2.24</v>
      </c>
      <c r="F297" s="6">
        <v>2.18</v>
      </c>
      <c r="G297" s="6">
        <v>2.41</v>
      </c>
    </row>
    <row r="298">
      <c r="A298" s="6">
        <v>3.0</v>
      </c>
      <c r="B298" s="6">
        <v>27.0</v>
      </c>
      <c r="C298" s="6">
        <v>2019.0</v>
      </c>
      <c r="D298" s="142">
        <f t="shared" si="1"/>
        <v>43551</v>
      </c>
      <c r="E298" s="6">
        <v>2.22</v>
      </c>
      <c r="F298" s="6">
        <v>2.18</v>
      </c>
      <c r="G298" s="6">
        <v>2.39</v>
      </c>
    </row>
    <row r="299">
      <c r="A299" s="6">
        <v>3.0</v>
      </c>
      <c r="B299" s="6">
        <v>28.0</v>
      </c>
      <c r="C299" s="6">
        <v>2019.0</v>
      </c>
      <c r="D299" s="142">
        <f t="shared" si="1"/>
        <v>43552</v>
      </c>
      <c r="E299" s="6">
        <v>2.23</v>
      </c>
      <c r="F299" s="6">
        <v>2.2</v>
      </c>
      <c r="G299" s="6">
        <v>2.39</v>
      </c>
    </row>
    <row r="300">
      <c r="A300" s="6">
        <v>3.0</v>
      </c>
      <c r="B300" s="6">
        <v>29.0</v>
      </c>
      <c r="C300" s="6">
        <v>2019.0</v>
      </c>
      <c r="D300" s="142">
        <f t="shared" si="1"/>
        <v>43553</v>
      </c>
      <c r="E300" s="6">
        <v>2.27</v>
      </c>
      <c r="F300" s="6">
        <v>2.23</v>
      </c>
      <c r="G300" s="6">
        <v>2.41</v>
      </c>
    </row>
    <row r="301">
      <c r="A301" s="6">
        <v>4.0</v>
      </c>
      <c r="B301" s="6">
        <v>1.0</v>
      </c>
      <c r="C301" s="6">
        <v>2019.0</v>
      </c>
      <c r="D301" s="142">
        <f t="shared" si="1"/>
        <v>43556</v>
      </c>
      <c r="E301" s="6">
        <v>2.33</v>
      </c>
      <c r="F301" s="6">
        <v>2.31</v>
      </c>
      <c r="G301" s="6">
        <v>2.49</v>
      </c>
    </row>
    <row r="302">
      <c r="A302" s="6">
        <v>4.0</v>
      </c>
      <c r="B302" s="6">
        <v>2.0</v>
      </c>
      <c r="C302" s="6">
        <v>2019.0</v>
      </c>
      <c r="D302" s="142">
        <f t="shared" si="1"/>
        <v>43557</v>
      </c>
      <c r="E302" s="6">
        <v>2.3</v>
      </c>
      <c r="F302" s="6">
        <v>2.28</v>
      </c>
      <c r="G302" s="6">
        <v>2.48</v>
      </c>
    </row>
    <row r="303">
      <c r="A303" s="6">
        <v>4.0</v>
      </c>
      <c r="B303" s="6">
        <v>3.0</v>
      </c>
      <c r="C303" s="6">
        <v>2019.0</v>
      </c>
      <c r="D303" s="142">
        <f t="shared" si="1"/>
        <v>43558</v>
      </c>
      <c r="E303" s="6">
        <v>2.33</v>
      </c>
      <c r="F303" s="6">
        <v>2.32</v>
      </c>
      <c r="G303" s="6">
        <v>2.52</v>
      </c>
    </row>
    <row r="304">
      <c r="A304" s="6">
        <v>4.0</v>
      </c>
      <c r="B304" s="6">
        <v>4.0</v>
      </c>
      <c r="C304" s="6">
        <v>2019.0</v>
      </c>
      <c r="D304" s="142">
        <f t="shared" si="1"/>
        <v>43559</v>
      </c>
      <c r="E304" s="6">
        <v>2.33</v>
      </c>
      <c r="F304" s="6">
        <v>2.32</v>
      </c>
      <c r="G304" s="6">
        <v>2.51</v>
      </c>
    </row>
    <row r="305">
      <c r="A305" s="6">
        <v>4.0</v>
      </c>
      <c r="B305" s="6">
        <v>5.0</v>
      </c>
      <c r="C305" s="6">
        <v>2019.0</v>
      </c>
      <c r="D305" s="142">
        <f t="shared" si="1"/>
        <v>43560</v>
      </c>
      <c r="E305" s="6">
        <v>2.35</v>
      </c>
      <c r="F305" s="6">
        <v>2.31</v>
      </c>
      <c r="G305" s="6">
        <v>2.5</v>
      </c>
    </row>
    <row r="306">
      <c r="A306" s="6">
        <v>4.0</v>
      </c>
      <c r="B306" s="6">
        <v>8.0</v>
      </c>
      <c r="C306" s="6">
        <v>2019.0</v>
      </c>
      <c r="D306" s="142">
        <f t="shared" si="1"/>
        <v>43563</v>
      </c>
      <c r="E306" s="6">
        <v>2.36</v>
      </c>
      <c r="F306" s="6">
        <v>2.33</v>
      </c>
      <c r="G306" s="6">
        <v>2.52</v>
      </c>
    </row>
    <row r="307">
      <c r="A307" s="6">
        <v>4.0</v>
      </c>
      <c r="B307" s="6">
        <v>9.0</v>
      </c>
      <c r="C307" s="6">
        <v>2019.0</v>
      </c>
      <c r="D307" s="142">
        <f t="shared" si="1"/>
        <v>43564</v>
      </c>
      <c r="E307" s="6">
        <v>2.35</v>
      </c>
      <c r="F307" s="6">
        <v>2.31</v>
      </c>
      <c r="G307" s="6">
        <v>2.51</v>
      </c>
    </row>
    <row r="308">
      <c r="A308" s="6">
        <v>4.0</v>
      </c>
      <c r="B308" s="6">
        <v>10.0</v>
      </c>
      <c r="C308" s="6">
        <v>2019.0</v>
      </c>
      <c r="D308" s="142">
        <f t="shared" si="1"/>
        <v>43565</v>
      </c>
      <c r="E308" s="6">
        <v>2.31</v>
      </c>
      <c r="F308" s="6">
        <v>2.28</v>
      </c>
      <c r="G308" s="6">
        <v>2.48</v>
      </c>
    </row>
    <row r="309">
      <c r="A309" s="6">
        <v>4.0</v>
      </c>
      <c r="B309" s="6">
        <v>11.0</v>
      </c>
      <c r="C309" s="6">
        <v>2019.0</v>
      </c>
      <c r="D309" s="142">
        <f t="shared" si="1"/>
        <v>43566</v>
      </c>
      <c r="E309" s="6">
        <v>2.35</v>
      </c>
      <c r="F309" s="6">
        <v>2.31</v>
      </c>
      <c r="G309" s="6">
        <v>2.51</v>
      </c>
    </row>
    <row r="310">
      <c r="A310" s="6">
        <v>4.0</v>
      </c>
      <c r="B310" s="6">
        <v>12.0</v>
      </c>
      <c r="C310" s="6">
        <v>2019.0</v>
      </c>
      <c r="D310" s="142">
        <f t="shared" si="1"/>
        <v>43567</v>
      </c>
      <c r="E310" s="6">
        <v>2.4</v>
      </c>
      <c r="F310" s="6">
        <v>2.38</v>
      </c>
      <c r="G310" s="6">
        <v>2.56</v>
      </c>
    </row>
    <row r="311">
      <c r="A311" s="6">
        <v>4.0</v>
      </c>
      <c r="B311" s="6">
        <v>15.0</v>
      </c>
      <c r="C311" s="6">
        <v>2019.0</v>
      </c>
      <c r="D311" s="142">
        <f t="shared" si="1"/>
        <v>43570</v>
      </c>
      <c r="E311" s="6">
        <v>2.4</v>
      </c>
      <c r="F311" s="6">
        <v>2.37</v>
      </c>
      <c r="G311" s="6">
        <v>2.55</v>
      </c>
    </row>
    <row r="312">
      <c r="A312" s="6">
        <v>4.0</v>
      </c>
      <c r="B312" s="6">
        <v>16.0</v>
      </c>
      <c r="C312" s="6">
        <v>2019.0</v>
      </c>
      <c r="D312" s="142">
        <f t="shared" si="1"/>
        <v>43571</v>
      </c>
      <c r="E312" s="6">
        <v>2.41</v>
      </c>
      <c r="F312" s="6">
        <v>2.41</v>
      </c>
      <c r="G312" s="6">
        <v>2.6</v>
      </c>
    </row>
    <row r="313">
      <c r="A313" s="6">
        <v>4.0</v>
      </c>
      <c r="B313" s="6">
        <v>17.0</v>
      </c>
      <c r="C313" s="6">
        <v>2019.0</v>
      </c>
      <c r="D313" s="142">
        <f t="shared" si="1"/>
        <v>43572</v>
      </c>
      <c r="E313" s="6">
        <v>2.4</v>
      </c>
      <c r="F313" s="6">
        <v>2.4</v>
      </c>
      <c r="G313" s="6">
        <v>2.59</v>
      </c>
    </row>
    <row r="314">
      <c r="A314" s="6">
        <v>4.0</v>
      </c>
      <c r="B314" s="6">
        <v>18.0</v>
      </c>
      <c r="C314" s="6">
        <v>2019.0</v>
      </c>
      <c r="D314" s="142">
        <f t="shared" si="1"/>
        <v>43573</v>
      </c>
      <c r="E314" s="6">
        <v>2.38</v>
      </c>
      <c r="F314" s="6">
        <v>2.38</v>
      </c>
      <c r="G314" s="6">
        <v>2.57</v>
      </c>
    </row>
    <row r="315">
      <c r="A315" s="6">
        <v>4.0</v>
      </c>
      <c r="B315" s="6">
        <v>22.0</v>
      </c>
      <c r="C315" s="6">
        <v>2019.0</v>
      </c>
      <c r="D315" s="142">
        <f t="shared" si="1"/>
        <v>43577</v>
      </c>
      <c r="E315" s="6">
        <v>2.38</v>
      </c>
      <c r="F315" s="6">
        <v>2.39</v>
      </c>
      <c r="G315" s="6">
        <v>2.59</v>
      </c>
    </row>
    <row r="316">
      <c r="A316" s="6">
        <v>4.0</v>
      </c>
      <c r="B316" s="6">
        <v>23.0</v>
      </c>
      <c r="C316" s="6">
        <v>2019.0</v>
      </c>
      <c r="D316" s="142">
        <f t="shared" si="1"/>
        <v>43578</v>
      </c>
      <c r="E316" s="6">
        <v>2.36</v>
      </c>
      <c r="F316" s="6">
        <v>2.36</v>
      </c>
      <c r="G316" s="6">
        <v>2.57</v>
      </c>
    </row>
    <row r="317">
      <c r="A317" s="6">
        <v>4.0</v>
      </c>
      <c r="B317" s="6">
        <v>24.0</v>
      </c>
      <c r="C317" s="6">
        <v>2019.0</v>
      </c>
      <c r="D317" s="142">
        <f t="shared" si="1"/>
        <v>43579</v>
      </c>
      <c r="E317" s="6">
        <v>2.32</v>
      </c>
      <c r="F317" s="6">
        <v>2.32</v>
      </c>
      <c r="G317" s="6">
        <v>2.53</v>
      </c>
    </row>
    <row r="318">
      <c r="A318" s="6">
        <v>4.0</v>
      </c>
      <c r="B318" s="6">
        <v>25.0</v>
      </c>
      <c r="C318" s="6">
        <v>2019.0</v>
      </c>
      <c r="D318" s="142">
        <f t="shared" si="1"/>
        <v>43580</v>
      </c>
      <c r="E318" s="6">
        <v>2.33</v>
      </c>
      <c r="F318" s="6">
        <v>2.33</v>
      </c>
      <c r="G318" s="6">
        <v>2.54</v>
      </c>
    </row>
    <row r="319">
      <c r="A319" s="6">
        <v>4.0</v>
      </c>
      <c r="B319" s="6">
        <v>26.0</v>
      </c>
      <c r="C319" s="6">
        <v>2019.0</v>
      </c>
      <c r="D319" s="142">
        <f t="shared" si="1"/>
        <v>43581</v>
      </c>
      <c r="E319" s="6">
        <v>2.28</v>
      </c>
      <c r="F319" s="6">
        <v>2.29</v>
      </c>
      <c r="G319" s="6">
        <v>2.51</v>
      </c>
    </row>
    <row r="320">
      <c r="A320" s="6">
        <v>4.0</v>
      </c>
      <c r="B320" s="6">
        <v>29.0</v>
      </c>
      <c r="C320" s="6">
        <v>2019.0</v>
      </c>
      <c r="D320" s="142">
        <f t="shared" si="1"/>
        <v>43584</v>
      </c>
      <c r="E320" s="6">
        <v>2.3</v>
      </c>
      <c r="F320" s="6">
        <v>2.32</v>
      </c>
      <c r="G320" s="6">
        <v>2.54</v>
      </c>
    </row>
    <row r="321">
      <c r="A321" s="6">
        <v>4.0</v>
      </c>
      <c r="B321" s="6">
        <v>30.0</v>
      </c>
      <c r="C321" s="6">
        <v>2019.0</v>
      </c>
      <c r="D321" s="142">
        <f t="shared" si="1"/>
        <v>43585</v>
      </c>
      <c r="E321" s="6">
        <v>2.27</v>
      </c>
      <c r="F321" s="6">
        <v>2.28</v>
      </c>
      <c r="G321" s="6">
        <v>2.51</v>
      </c>
    </row>
    <row r="322">
      <c r="A322" s="6">
        <v>5.0</v>
      </c>
      <c r="B322" s="6">
        <v>1.0</v>
      </c>
      <c r="C322" s="6">
        <v>2019.0</v>
      </c>
      <c r="D322" s="142">
        <f t="shared" si="1"/>
        <v>43586</v>
      </c>
      <c r="E322" s="6">
        <v>2.31</v>
      </c>
      <c r="F322" s="6">
        <v>2.31</v>
      </c>
      <c r="G322" s="6">
        <v>2.52</v>
      </c>
    </row>
    <row r="323">
      <c r="A323" s="6">
        <v>5.0</v>
      </c>
      <c r="B323" s="6">
        <v>2.0</v>
      </c>
      <c r="C323" s="6">
        <v>2019.0</v>
      </c>
      <c r="D323" s="142">
        <f t="shared" si="1"/>
        <v>43587</v>
      </c>
      <c r="E323" s="6">
        <v>2.35</v>
      </c>
      <c r="F323" s="6">
        <v>2.34</v>
      </c>
      <c r="G323" s="6">
        <v>2.55</v>
      </c>
    </row>
    <row r="324">
      <c r="A324" s="6">
        <v>5.0</v>
      </c>
      <c r="B324" s="6">
        <v>3.0</v>
      </c>
      <c r="C324" s="6">
        <v>2019.0</v>
      </c>
      <c r="D324" s="142">
        <f t="shared" si="1"/>
        <v>43588</v>
      </c>
      <c r="E324" s="6">
        <v>2.33</v>
      </c>
      <c r="F324" s="6">
        <v>2.33</v>
      </c>
      <c r="G324" s="6">
        <v>2.54</v>
      </c>
    </row>
    <row r="325">
      <c r="A325" s="6">
        <v>5.0</v>
      </c>
      <c r="B325" s="6">
        <v>6.0</v>
      </c>
      <c r="C325" s="6">
        <v>2019.0</v>
      </c>
      <c r="D325" s="142">
        <f t="shared" si="1"/>
        <v>43591</v>
      </c>
      <c r="E325" s="6">
        <v>2.31</v>
      </c>
      <c r="F325" s="6">
        <v>2.3</v>
      </c>
      <c r="G325" s="6">
        <v>2.51</v>
      </c>
    </row>
    <row r="326">
      <c r="A326" s="6">
        <v>5.0</v>
      </c>
      <c r="B326" s="6">
        <v>7.0</v>
      </c>
      <c r="C326" s="6">
        <v>2019.0</v>
      </c>
      <c r="D326" s="142">
        <f t="shared" si="1"/>
        <v>43592</v>
      </c>
      <c r="E326" s="6">
        <v>2.28</v>
      </c>
      <c r="F326" s="6">
        <v>2.25</v>
      </c>
      <c r="G326" s="6">
        <v>2.45</v>
      </c>
    </row>
    <row r="327">
      <c r="A327" s="6">
        <v>5.0</v>
      </c>
      <c r="B327" s="6">
        <v>8.0</v>
      </c>
      <c r="C327" s="6">
        <v>2019.0</v>
      </c>
      <c r="D327" s="142">
        <f t="shared" si="1"/>
        <v>43593</v>
      </c>
      <c r="E327" s="6">
        <v>2.3</v>
      </c>
      <c r="F327" s="6">
        <v>2.28</v>
      </c>
      <c r="G327" s="6">
        <v>2.49</v>
      </c>
    </row>
    <row r="328">
      <c r="A328" s="6">
        <v>5.0</v>
      </c>
      <c r="B328" s="6">
        <v>9.0</v>
      </c>
      <c r="C328" s="6">
        <v>2019.0</v>
      </c>
      <c r="D328" s="142">
        <f t="shared" si="1"/>
        <v>43594</v>
      </c>
      <c r="E328" s="6">
        <v>2.26</v>
      </c>
      <c r="F328" s="6">
        <v>2.25</v>
      </c>
      <c r="G328" s="6">
        <v>2.45</v>
      </c>
    </row>
    <row r="329">
      <c r="A329" s="6">
        <v>5.0</v>
      </c>
      <c r="B329" s="6">
        <v>10.0</v>
      </c>
      <c r="C329" s="6">
        <v>2019.0</v>
      </c>
      <c r="D329" s="142">
        <f t="shared" si="1"/>
        <v>43595</v>
      </c>
      <c r="E329" s="6">
        <v>2.26</v>
      </c>
      <c r="F329" s="6">
        <v>2.26</v>
      </c>
      <c r="G329" s="6">
        <v>2.47</v>
      </c>
    </row>
    <row r="330">
      <c r="A330" s="6">
        <v>5.0</v>
      </c>
      <c r="B330" s="6">
        <v>13.0</v>
      </c>
      <c r="C330" s="6">
        <v>2019.0</v>
      </c>
      <c r="D330" s="142">
        <f t="shared" si="1"/>
        <v>43598</v>
      </c>
      <c r="E330" s="6">
        <v>2.18</v>
      </c>
      <c r="F330" s="6">
        <v>2.18</v>
      </c>
      <c r="G330" s="6">
        <v>2.4</v>
      </c>
    </row>
    <row r="331">
      <c r="A331" s="6">
        <v>5.0</v>
      </c>
      <c r="B331" s="6">
        <v>14.0</v>
      </c>
      <c r="C331" s="6">
        <v>2019.0</v>
      </c>
      <c r="D331" s="142">
        <f t="shared" si="1"/>
        <v>43599</v>
      </c>
      <c r="E331" s="6">
        <v>2.2</v>
      </c>
      <c r="F331" s="6">
        <v>2.2</v>
      </c>
      <c r="G331" s="6">
        <v>2.42</v>
      </c>
    </row>
    <row r="332">
      <c r="A332" s="6">
        <v>5.0</v>
      </c>
      <c r="B332" s="6">
        <v>15.0</v>
      </c>
      <c r="C332" s="6">
        <v>2019.0</v>
      </c>
      <c r="D332" s="142">
        <f t="shared" si="1"/>
        <v>43600</v>
      </c>
      <c r="E332" s="6">
        <v>2.16</v>
      </c>
      <c r="F332" s="6">
        <v>2.15</v>
      </c>
      <c r="G332" s="6">
        <v>2.37</v>
      </c>
    </row>
    <row r="333">
      <c r="A333" s="6">
        <v>5.0</v>
      </c>
      <c r="B333" s="6">
        <v>16.0</v>
      </c>
      <c r="C333" s="6">
        <v>2019.0</v>
      </c>
      <c r="D333" s="142">
        <f t="shared" si="1"/>
        <v>43601</v>
      </c>
      <c r="E333" s="6">
        <v>2.2</v>
      </c>
      <c r="F333" s="6">
        <v>2.18</v>
      </c>
      <c r="G333" s="6">
        <v>2.4</v>
      </c>
    </row>
    <row r="334">
      <c r="A334" s="6">
        <v>5.0</v>
      </c>
      <c r="B334" s="6">
        <v>17.0</v>
      </c>
      <c r="C334" s="6">
        <v>2019.0</v>
      </c>
      <c r="D334" s="142">
        <f t="shared" si="1"/>
        <v>43602</v>
      </c>
      <c r="E334" s="6">
        <v>2.2</v>
      </c>
      <c r="F334" s="6">
        <v>2.17</v>
      </c>
      <c r="G334" s="6">
        <v>2.39</v>
      </c>
    </row>
    <row r="335">
      <c r="A335" s="6">
        <v>5.0</v>
      </c>
      <c r="B335" s="6">
        <v>20.0</v>
      </c>
      <c r="C335" s="6">
        <v>2019.0</v>
      </c>
      <c r="D335" s="142">
        <f t="shared" si="1"/>
        <v>43605</v>
      </c>
      <c r="E335" s="6">
        <v>2.21</v>
      </c>
      <c r="F335" s="6">
        <v>2.21</v>
      </c>
      <c r="G335" s="6">
        <v>2.41</v>
      </c>
    </row>
    <row r="336">
      <c r="A336" s="6">
        <v>5.0</v>
      </c>
      <c r="B336" s="6">
        <v>21.0</v>
      </c>
      <c r="C336" s="6">
        <v>2019.0</v>
      </c>
      <c r="D336" s="142">
        <f t="shared" si="1"/>
        <v>43606</v>
      </c>
      <c r="E336" s="6">
        <v>2.26</v>
      </c>
      <c r="F336" s="6">
        <v>2.23</v>
      </c>
      <c r="G336" s="6">
        <v>2.43</v>
      </c>
    </row>
    <row r="337">
      <c r="A337" s="6">
        <v>5.0</v>
      </c>
      <c r="B337" s="6">
        <v>22.0</v>
      </c>
      <c r="C337" s="6">
        <v>2019.0</v>
      </c>
      <c r="D337" s="142">
        <f t="shared" si="1"/>
        <v>43607</v>
      </c>
      <c r="E337" s="6">
        <v>2.23</v>
      </c>
      <c r="F337" s="6">
        <v>2.19</v>
      </c>
      <c r="G337" s="6">
        <v>2.39</v>
      </c>
    </row>
    <row r="338">
      <c r="A338" s="6">
        <v>5.0</v>
      </c>
      <c r="B338" s="6">
        <v>23.0</v>
      </c>
      <c r="C338" s="6">
        <v>2019.0</v>
      </c>
      <c r="D338" s="142">
        <f t="shared" si="1"/>
        <v>43608</v>
      </c>
      <c r="E338" s="6">
        <v>2.12</v>
      </c>
      <c r="F338" s="6">
        <v>2.11</v>
      </c>
      <c r="G338" s="6">
        <v>2.31</v>
      </c>
    </row>
    <row r="339">
      <c r="A339" s="6">
        <v>5.0</v>
      </c>
      <c r="B339" s="6">
        <v>24.0</v>
      </c>
      <c r="C339" s="6">
        <v>2019.0</v>
      </c>
      <c r="D339" s="142">
        <f t="shared" si="1"/>
        <v>43609</v>
      </c>
      <c r="E339" s="6">
        <v>2.16</v>
      </c>
      <c r="F339" s="6">
        <v>2.12</v>
      </c>
      <c r="G339" s="6">
        <v>2.32</v>
      </c>
    </row>
    <row r="340">
      <c r="A340" s="6">
        <v>5.0</v>
      </c>
      <c r="B340" s="6">
        <v>28.0</v>
      </c>
      <c r="C340" s="6">
        <v>2019.0</v>
      </c>
      <c r="D340" s="142">
        <f t="shared" si="1"/>
        <v>43613</v>
      </c>
      <c r="E340" s="6">
        <v>2.12</v>
      </c>
      <c r="F340" s="6">
        <v>2.06</v>
      </c>
      <c r="G340" s="6">
        <v>2.26</v>
      </c>
    </row>
    <row r="341">
      <c r="A341" s="6">
        <v>5.0</v>
      </c>
      <c r="B341" s="6">
        <v>29.0</v>
      </c>
      <c r="C341" s="6">
        <v>2019.0</v>
      </c>
      <c r="D341" s="142">
        <f t="shared" si="1"/>
        <v>43614</v>
      </c>
      <c r="E341" s="6">
        <v>2.09</v>
      </c>
      <c r="F341" s="6">
        <v>2.05</v>
      </c>
      <c r="G341" s="6">
        <v>2.25</v>
      </c>
    </row>
    <row r="342">
      <c r="A342" s="6">
        <v>5.0</v>
      </c>
      <c r="B342" s="6">
        <v>30.0</v>
      </c>
      <c r="C342" s="6">
        <v>2019.0</v>
      </c>
      <c r="D342" s="142">
        <f t="shared" si="1"/>
        <v>43615</v>
      </c>
      <c r="E342" s="6">
        <v>2.06</v>
      </c>
      <c r="F342" s="6">
        <v>2.03</v>
      </c>
      <c r="G342" s="6">
        <v>2.22</v>
      </c>
    </row>
    <row r="343">
      <c r="A343" s="6">
        <v>5.0</v>
      </c>
      <c r="B343" s="6">
        <v>31.0</v>
      </c>
      <c r="C343" s="6">
        <v>2019.0</v>
      </c>
      <c r="D343" s="142">
        <f t="shared" si="1"/>
        <v>43616</v>
      </c>
      <c r="E343" s="6">
        <v>1.95</v>
      </c>
      <c r="F343" s="6">
        <v>1.93</v>
      </c>
      <c r="G343" s="6">
        <v>2.14</v>
      </c>
    </row>
    <row r="344">
      <c r="A344" s="6">
        <v>6.0</v>
      </c>
      <c r="B344" s="6">
        <v>3.0</v>
      </c>
      <c r="C344" s="6">
        <v>2019.0</v>
      </c>
      <c r="D344" s="142">
        <f t="shared" si="1"/>
        <v>43619</v>
      </c>
      <c r="E344" s="6">
        <v>1.82</v>
      </c>
      <c r="F344" s="6">
        <v>1.83</v>
      </c>
      <c r="G344" s="6">
        <v>2.07</v>
      </c>
    </row>
    <row r="345">
      <c r="A345" s="6">
        <v>6.0</v>
      </c>
      <c r="B345" s="6">
        <v>4.0</v>
      </c>
      <c r="C345" s="6">
        <v>2019.0</v>
      </c>
      <c r="D345" s="142">
        <f t="shared" si="1"/>
        <v>43620</v>
      </c>
      <c r="E345" s="6">
        <v>1.88</v>
      </c>
      <c r="F345" s="6">
        <v>1.89</v>
      </c>
      <c r="G345" s="6">
        <v>2.12</v>
      </c>
    </row>
    <row r="346">
      <c r="A346" s="6">
        <v>6.0</v>
      </c>
      <c r="B346" s="6">
        <v>5.0</v>
      </c>
      <c r="C346" s="6">
        <v>2019.0</v>
      </c>
      <c r="D346" s="142">
        <f t="shared" si="1"/>
        <v>43621</v>
      </c>
      <c r="E346" s="6">
        <v>1.83</v>
      </c>
      <c r="F346" s="6">
        <v>1.86</v>
      </c>
      <c r="G346" s="6">
        <v>2.12</v>
      </c>
    </row>
    <row r="347">
      <c r="A347" s="6">
        <v>6.0</v>
      </c>
      <c r="B347" s="6">
        <v>6.0</v>
      </c>
      <c r="C347" s="6">
        <v>2019.0</v>
      </c>
      <c r="D347" s="142">
        <f t="shared" si="1"/>
        <v>43622</v>
      </c>
      <c r="E347" s="6">
        <v>1.88</v>
      </c>
      <c r="F347" s="6">
        <v>1.88</v>
      </c>
      <c r="G347" s="6">
        <v>2.12</v>
      </c>
    </row>
    <row r="348">
      <c r="A348" s="6">
        <v>6.0</v>
      </c>
      <c r="B348" s="6">
        <v>7.0</v>
      </c>
      <c r="C348" s="6">
        <v>2019.0</v>
      </c>
      <c r="D348" s="142">
        <f t="shared" si="1"/>
        <v>43623</v>
      </c>
      <c r="E348" s="6">
        <v>1.85</v>
      </c>
      <c r="F348" s="6">
        <v>1.85</v>
      </c>
      <c r="G348" s="6">
        <v>2.09</v>
      </c>
    </row>
    <row r="349">
      <c r="A349" s="6">
        <v>6.0</v>
      </c>
      <c r="B349" s="6">
        <v>10.0</v>
      </c>
      <c r="C349" s="6">
        <v>2019.0</v>
      </c>
      <c r="D349" s="142">
        <f t="shared" si="1"/>
        <v>43626</v>
      </c>
      <c r="E349" s="6">
        <v>1.9</v>
      </c>
      <c r="F349" s="6">
        <v>1.91</v>
      </c>
      <c r="G349" s="6">
        <v>2.15</v>
      </c>
    </row>
    <row r="350">
      <c r="A350" s="6">
        <v>6.0</v>
      </c>
      <c r="B350" s="6">
        <v>11.0</v>
      </c>
      <c r="C350" s="6">
        <v>2019.0</v>
      </c>
      <c r="D350" s="142">
        <f t="shared" si="1"/>
        <v>43627</v>
      </c>
      <c r="E350" s="6">
        <v>1.93</v>
      </c>
      <c r="F350" s="6">
        <v>1.92</v>
      </c>
      <c r="G350" s="6">
        <v>2.15</v>
      </c>
    </row>
    <row r="351">
      <c r="A351" s="6">
        <v>6.0</v>
      </c>
      <c r="B351" s="6">
        <v>12.0</v>
      </c>
      <c r="C351" s="6">
        <v>2019.0</v>
      </c>
      <c r="D351" s="142">
        <f t="shared" si="1"/>
        <v>43628</v>
      </c>
      <c r="E351" s="6">
        <v>1.88</v>
      </c>
      <c r="F351" s="6">
        <v>1.88</v>
      </c>
      <c r="G351" s="6">
        <v>2.13</v>
      </c>
    </row>
    <row r="352">
      <c r="A352" s="6">
        <v>6.0</v>
      </c>
      <c r="B352" s="6">
        <v>13.0</v>
      </c>
      <c r="C352" s="6">
        <v>2019.0</v>
      </c>
      <c r="D352" s="142">
        <f t="shared" si="1"/>
        <v>43629</v>
      </c>
      <c r="E352" s="6">
        <v>1.83</v>
      </c>
      <c r="F352" s="6">
        <v>1.84</v>
      </c>
      <c r="G352" s="6">
        <v>2.1</v>
      </c>
    </row>
    <row r="353">
      <c r="A353" s="6">
        <v>6.0</v>
      </c>
      <c r="B353" s="6">
        <v>14.0</v>
      </c>
      <c r="C353" s="6">
        <v>2019.0</v>
      </c>
      <c r="D353" s="142">
        <f t="shared" si="1"/>
        <v>43630</v>
      </c>
      <c r="E353" s="6">
        <v>1.84</v>
      </c>
      <c r="F353" s="6">
        <v>1.85</v>
      </c>
      <c r="G353" s="6">
        <v>2.09</v>
      </c>
    </row>
    <row r="354">
      <c r="A354" s="6">
        <v>6.0</v>
      </c>
      <c r="B354" s="6">
        <v>17.0</v>
      </c>
      <c r="C354" s="6">
        <v>2019.0</v>
      </c>
      <c r="D354" s="142">
        <f t="shared" si="1"/>
        <v>43633</v>
      </c>
      <c r="E354" s="6">
        <v>1.86</v>
      </c>
      <c r="F354" s="6">
        <v>1.85</v>
      </c>
      <c r="G354" s="6">
        <v>2.09</v>
      </c>
    </row>
    <row r="355">
      <c r="A355" s="6">
        <v>6.0</v>
      </c>
      <c r="B355" s="6">
        <v>18.0</v>
      </c>
      <c r="C355" s="6">
        <v>2019.0</v>
      </c>
      <c r="D355" s="142">
        <f t="shared" si="1"/>
        <v>43634</v>
      </c>
      <c r="E355" s="6">
        <v>1.86</v>
      </c>
      <c r="F355" s="6">
        <v>1.83</v>
      </c>
      <c r="G355" s="6">
        <v>2.06</v>
      </c>
    </row>
    <row r="356">
      <c r="A356" s="6">
        <v>6.0</v>
      </c>
      <c r="B356" s="6">
        <v>19.0</v>
      </c>
      <c r="C356" s="6">
        <v>2019.0</v>
      </c>
      <c r="D356" s="142">
        <f t="shared" si="1"/>
        <v>43635</v>
      </c>
      <c r="E356" s="6">
        <v>1.74</v>
      </c>
      <c r="F356" s="6">
        <v>1.77</v>
      </c>
      <c r="G356" s="6">
        <v>2.03</v>
      </c>
    </row>
    <row r="357">
      <c r="A357" s="6">
        <v>6.0</v>
      </c>
      <c r="B357" s="6">
        <v>20.0</v>
      </c>
      <c r="C357" s="6">
        <v>2019.0</v>
      </c>
      <c r="D357" s="142">
        <f t="shared" si="1"/>
        <v>43636</v>
      </c>
      <c r="E357" s="6">
        <v>1.72</v>
      </c>
      <c r="F357" s="6">
        <v>1.74</v>
      </c>
      <c r="G357" s="6">
        <v>2.01</v>
      </c>
    </row>
    <row r="358">
      <c r="A358" s="6">
        <v>6.0</v>
      </c>
      <c r="B358" s="6">
        <v>21.0</v>
      </c>
      <c r="C358" s="6">
        <v>2019.0</v>
      </c>
      <c r="D358" s="142">
        <f t="shared" si="1"/>
        <v>43637</v>
      </c>
      <c r="E358" s="6">
        <v>1.77</v>
      </c>
      <c r="F358" s="6">
        <v>1.8</v>
      </c>
      <c r="G358" s="6">
        <v>2.07</v>
      </c>
    </row>
    <row r="359">
      <c r="A359" s="6">
        <v>6.0</v>
      </c>
      <c r="B359" s="6">
        <v>24.0</v>
      </c>
      <c r="C359" s="6">
        <v>2019.0</v>
      </c>
      <c r="D359" s="142">
        <f t="shared" si="1"/>
        <v>43640</v>
      </c>
      <c r="E359" s="6">
        <v>1.72</v>
      </c>
      <c r="F359" s="6">
        <v>1.75</v>
      </c>
      <c r="G359" s="6">
        <v>2.02</v>
      </c>
    </row>
    <row r="360">
      <c r="A360" s="6">
        <v>6.0</v>
      </c>
      <c r="B360" s="6">
        <v>25.0</v>
      </c>
      <c r="C360" s="6">
        <v>2019.0</v>
      </c>
      <c r="D360" s="142">
        <f t="shared" si="1"/>
        <v>43641</v>
      </c>
      <c r="E360" s="6">
        <v>1.71</v>
      </c>
      <c r="F360" s="6">
        <v>1.73</v>
      </c>
      <c r="G360" s="6">
        <v>2.0</v>
      </c>
    </row>
    <row r="361">
      <c r="A361" s="6">
        <v>6.0</v>
      </c>
      <c r="B361" s="6">
        <v>26.0</v>
      </c>
      <c r="C361" s="6">
        <v>2019.0</v>
      </c>
      <c r="D361" s="142">
        <f t="shared" si="1"/>
        <v>43642</v>
      </c>
      <c r="E361" s="6">
        <v>1.77</v>
      </c>
      <c r="F361" s="6">
        <v>1.8</v>
      </c>
      <c r="G361" s="6">
        <v>2.05</v>
      </c>
    </row>
    <row r="362">
      <c r="A362" s="6">
        <v>6.0</v>
      </c>
      <c r="B362" s="6">
        <v>27.0</v>
      </c>
      <c r="C362" s="6">
        <v>2019.0</v>
      </c>
      <c r="D362" s="142">
        <f t="shared" si="1"/>
        <v>43643</v>
      </c>
      <c r="E362" s="6">
        <v>1.74</v>
      </c>
      <c r="F362" s="6">
        <v>1.76</v>
      </c>
      <c r="G362" s="6">
        <v>2.01</v>
      </c>
    </row>
    <row r="363">
      <c r="A363" s="6">
        <v>6.0</v>
      </c>
      <c r="B363" s="6">
        <v>28.0</v>
      </c>
      <c r="C363" s="6">
        <v>2019.0</v>
      </c>
      <c r="D363" s="142">
        <f t="shared" si="1"/>
        <v>43644</v>
      </c>
      <c r="E363" s="6">
        <v>1.75</v>
      </c>
      <c r="F363" s="6">
        <v>1.76</v>
      </c>
      <c r="G363" s="6">
        <v>2.0</v>
      </c>
    </row>
    <row r="364">
      <c r="A364" s="6">
        <v>7.0</v>
      </c>
      <c r="B364" s="6">
        <v>1.0</v>
      </c>
      <c r="C364" s="6">
        <v>2019.0</v>
      </c>
      <c r="D364" s="142">
        <f t="shared" si="1"/>
        <v>43647</v>
      </c>
      <c r="E364" s="6">
        <v>1.78</v>
      </c>
      <c r="F364" s="6">
        <v>1.79</v>
      </c>
      <c r="G364" s="6">
        <v>2.03</v>
      </c>
    </row>
    <row r="365">
      <c r="A365" s="6">
        <v>7.0</v>
      </c>
      <c r="B365" s="6">
        <v>2.0</v>
      </c>
      <c r="C365" s="6">
        <v>2019.0</v>
      </c>
      <c r="D365" s="142">
        <f t="shared" si="1"/>
        <v>43648</v>
      </c>
      <c r="E365" s="6">
        <v>1.77</v>
      </c>
      <c r="F365" s="6">
        <v>1.75</v>
      </c>
      <c r="G365" s="6">
        <v>1.98</v>
      </c>
    </row>
    <row r="366">
      <c r="A366" s="6">
        <v>7.0</v>
      </c>
      <c r="B366" s="6">
        <v>3.0</v>
      </c>
      <c r="C366" s="6">
        <v>2019.0</v>
      </c>
      <c r="D366" s="142">
        <f t="shared" si="1"/>
        <v>43649</v>
      </c>
      <c r="E366" s="6">
        <v>1.77</v>
      </c>
      <c r="F366" s="6">
        <v>1.74</v>
      </c>
      <c r="G366" s="6">
        <v>1.96</v>
      </c>
    </row>
    <row r="367">
      <c r="A367" s="6">
        <v>7.0</v>
      </c>
      <c r="B367" s="6">
        <v>5.0</v>
      </c>
      <c r="C367" s="6">
        <v>2019.0</v>
      </c>
      <c r="D367" s="142">
        <f t="shared" si="1"/>
        <v>43651</v>
      </c>
      <c r="E367" s="6">
        <v>1.87</v>
      </c>
      <c r="F367" s="6">
        <v>1.84</v>
      </c>
      <c r="G367" s="6">
        <v>2.04</v>
      </c>
    </row>
    <row r="368">
      <c r="A368" s="6">
        <v>7.0</v>
      </c>
      <c r="B368" s="6">
        <v>8.0</v>
      </c>
      <c r="C368" s="6">
        <v>2019.0</v>
      </c>
      <c r="D368" s="142">
        <f t="shared" si="1"/>
        <v>43654</v>
      </c>
      <c r="E368" s="6">
        <v>1.88</v>
      </c>
      <c r="F368" s="6">
        <v>1.86</v>
      </c>
      <c r="G368" s="6">
        <v>2.05</v>
      </c>
    </row>
    <row r="369">
      <c r="A369" s="6">
        <v>7.0</v>
      </c>
      <c r="B369" s="6">
        <v>9.0</v>
      </c>
      <c r="C369" s="6">
        <v>2019.0</v>
      </c>
      <c r="D369" s="142">
        <f t="shared" si="1"/>
        <v>43655</v>
      </c>
      <c r="E369" s="6">
        <v>1.92</v>
      </c>
      <c r="F369" s="6">
        <v>1.88</v>
      </c>
      <c r="G369" s="6">
        <v>2.07</v>
      </c>
    </row>
    <row r="370">
      <c r="A370" s="6">
        <v>7.0</v>
      </c>
      <c r="B370" s="6">
        <v>10.0</v>
      </c>
      <c r="C370" s="6">
        <v>2019.0</v>
      </c>
      <c r="D370" s="142">
        <f t="shared" si="1"/>
        <v>43656</v>
      </c>
      <c r="E370" s="6">
        <v>1.82</v>
      </c>
      <c r="F370" s="6">
        <v>1.82</v>
      </c>
      <c r="G370" s="6">
        <v>2.07</v>
      </c>
    </row>
    <row r="371">
      <c r="A371" s="6">
        <v>7.0</v>
      </c>
      <c r="B371" s="6">
        <v>11.0</v>
      </c>
      <c r="C371" s="6">
        <v>2019.0</v>
      </c>
      <c r="D371" s="142">
        <f t="shared" si="1"/>
        <v>43657</v>
      </c>
      <c r="E371" s="6">
        <v>1.85</v>
      </c>
      <c r="F371" s="6">
        <v>1.88</v>
      </c>
      <c r="G371" s="6">
        <v>2.13</v>
      </c>
    </row>
    <row r="372">
      <c r="A372" s="6">
        <v>7.0</v>
      </c>
      <c r="B372" s="6">
        <v>12.0</v>
      </c>
      <c r="C372" s="6">
        <v>2019.0</v>
      </c>
      <c r="D372" s="142">
        <f t="shared" si="1"/>
        <v>43658</v>
      </c>
      <c r="E372" s="6">
        <v>1.84</v>
      </c>
      <c r="F372" s="6">
        <v>1.86</v>
      </c>
      <c r="G372" s="6">
        <v>2.12</v>
      </c>
    </row>
    <row r="373">
      <c r="A373" s="6">
        <v>7.0</v>
      </c>
      <c r="B373" s="6">
        <v>15.0</v>
      </c>
      <c r="C373" s="6">
        <v>2019.0</v>
      </c>
      <c r="D373" s="142">
        <f t="shared" si="1"/>
        <v>43661</v>
      </c>
      <c r="E373" s="6">
        <v>1.83</v>
      </c>
      <c r="F373" s="6">
        <v>1.84</v>
      </c>
      <c r="G373" s="6">
        <v>2.09</v>
      </c>
    </row>
    <row r="374">
      <c r="A374" s="6">
        <v>7.0</v>
      </c>
      <c r="B374" s="6">
        <v>16.0</v>
      </c>
      <c r="C374" s="6">
        <v>2019.0</v>
      </c>
      <c r="D374" s="142">
        <f t="shared" si="1"/>
        <v>43662</v>
      </c>
      <c r="E374" s="6">
        <v>1.87</v>
      </c>
      <c r="F374" s="6">
        <v>1.88</v>
      </c>
      <c r="G374" s="6">
        <v>2.13</v>
      </c>
    </row>
    <row r="375">
      <c r="A375" s="6">
        <v>7.0</v>
      </c>
      <c r="B375" s="6">
        <v>17.0</v>
      </c>
      <c r="C375" s="6">
        <v>2019.0</v>
      </c>
      <c r="D375" s="142">
        <f t="shared" si="1"/>
        <v>43663</v>
      </c>
      <c r="E375" s="6">
        <v>1.83</v>
      </c>
      <c r="F375" s="6">
        <v>1.83</v>
      </c>
      <c r="G375" s="6">
        <v>2.06</v>
      </c>
    </row>
    <row r="376">
      <c r="A376" s="6">
        <v>7.0</v>
      </c>
      <c r="B376" s="6">
        <v>18.0</v>
      </c>
      <c r="C376" s="6">
        <v>2019.0</v>
      </c>
      <c r="D376" s="142">
        <f t="shared" si="1"/>
        <v>43664</v>
      </c>
      <c r="E376" s="6">
        <v>1.77</v>
      </c>
      <c r="F376" s="6">
        <v>1.78</v>
      </c>
      <c r="G376" s="6">
        <v>2.04</v>
      </c>
    </row>
    <row r="377">
      <c r="A377" s="6">
        <v>7.0</v>
      </c>
      <c r="B377" s="6">
        <v>19.0</v>
      </c>
      <c r="C377" s="6">
        <v>2019.0</v>
      </c>
      <c r="D377" s="142">
        <f t="shared" si="1"/>
        <v>43665</v>
      </c>
      <c r="E377" s="6">
        <v>1.8</v>
      </c>
      <c r="F377" s="6">
        <v>1.8</v>
      </c>
      <c r="G377" s="6">
        <v>2.05</v>
      </c>
    </row>
    <row r="378">
      <c r="A378" s="6">
        <v>7.0</v>
      </c>
      <c r="B378" s="6">
        <v>22.0</v>
      </c>
      <c r="C378" s="6">
        <v>2019.0</v>
      </c>
      <c r="D378" s="142">
        <f t="shared" si="1"/>
        <v>43668</v>
      </c>
      <c r="E378" s="6">
        <v>1.8</v>
      </c>
      <c r="F378" s="6">
        <v>1.8</v>
      </c>
      <c r="G378" s="6">
        <v>2.05</v>
      </c>
    </row>
    <row r="379">
      <c r="A379" s="6">
        <v>7.0</v>
      </c>
      <c r="B379" s="6">
        <v>23.0</v>
      </c>
      <c r="C379" s="6">
        <v>2019.0</v>
      </c>
      <c r="D379" s="142">
        <f t="shared" si="1"/>
        <v>43669</v>
      </c>
      <c r="E379" s="6">
        <v>1.83</v>
      </c>
      <c r="F379" s="6">
        <v>1.83</v>
      </c>
      <c r="G379" s="6">
        <v>2.08</v>
      </c>
    </row>
    <row r="380">
      <c r="A380" s="6">
        <v>7.0</v>
      </c>
      <c r="B380" s="6">
        <v>24.0</v>
      </c>
      <c r="C380" s="6">
        <v>2019.0</v>
      </c>
      <c r="D380" s="142">
        <f t="shared" si="1"/>
        <v>43670</v>
      </c>
      <c r="E380" s="6">
        <v>1.83</v>
      </c>
      <c r="F380" s="6">
        <v>1.82</v>
      </c>
      <c r="G380" s="6">
        <v>2.05</v>
      </c>
    </row>
    <row r="381">
      <c r="A381" s="6">
        <v>7.0</v>
      </c>
      <c r="B381" s="6">
        <v>25.0</v>
      </c>
      <c r="C381" s="6">
        <v>2019.0</v>
      </c>
      <c r="D381" s="142">
        <f t="shared" si="1"/>
        <v>43671</v>
      </c>
      <c r="E381" s="6">
        <v>1.86</v>
      </c>
      <c r="F381" s="6">
        <v>1.85</v>
      </c>
      <c r="G381" s="6">
        <v>2.08</v>
      </c>
    </row>
    <row r="382">
      <c r="A382" s="6">
        <v>7.0</v>
      </c>
      <c r="B382" s="6">
        <v>26.0</v>
      </c>
      <c r="C382" s="6">
        <v>2019.0</v>
      </c>
      <c r="D382" s="142">
        <f t="shared" si="1"/>
        <v>43672</v>
      </c>
      <c r="E382" s="6">
        <v>1.86</v>
      </c>
      <c r="F382" s="6">
        <v>1.85</v>
      </c>
      <c r="G382" s="6">
        <v>2.08</v>
      </c>
    </row>
    <row r="383">
      <c r="A383" s="6">
        <v>7.0</v>
      </c>
      <c r="B383" s="6">
        <v>29.0</v>
      </c>
      <c r="C383" s="6">
        <v>2019.0</v>
      </c>
      <c r="D383" s="142">
        <f t="shared" si="1"/>
        <v>43675</v>
      </c>
      <c r="E383" s="6">
        <v>1.85</v>
      </c>
      <c r="F383" s="6">
        <v>1.84</v>
      </c>
      <c r="G383" s="6">
        <v>2.06</v>
      </c>
    </row>
    <row r="384">
      <c r="A384" s="6">
        <v>7.0</v>
      </c>
      <c r="B384" s="6">
        <v>30.0</v>
      </c>
      <c r="C384" s="6">
        <v>2019.0</v>
      </c>
      <c r="D384" s="142">
        <f t="shared" si="1"/>
        <v>43676</v>
      </c>
      <c r="E384" s="6">
        <v>1.85</v>
      </c>
      <c r="F384" s="6">
        <v>1.84</v>
      </c>
      <c r="G384" s="6">
        <v>2.06</v>
      </c>
    </row>
    <row r="385">
      <c r="A385" s="6">
        <v>7.0</v>
      </c>
      <c r="B385" s="6">
        <v>31.0</v>
      </c>
      <c r="C385" s="6">
        <v>2019.0</v>
      </c>
      <c r="D385" s="142">
        <f t="shared" si="1"/>
        <v>43677</v>
      </c>
      <c r="E385" s="6">
        <v>1.89</v>
      </c>
      <c r="F385" s="6">
        <v>1.84</v>
      </c>
      <c r="G385" s="6">
        <v>2.02</v>
      </c>
    </row>
    <row r="386">
      <c r="A386" s="6">
        <v>8.0</v>
      </c>
      <c r="B386" s="6">
        <v>1.0</v>
      </c>
      <c r="C386" s="6">
        <v>2019.0</v>
      </c>
      <c r="D386" s="142">
        <f t="shared" si="1"/>
        <v>43678</v>
      </c>
      <c r="E386" s="6">
        <v>1.73</v>
      </c>
      <c r="F386" s="6">
        <v>1.68</v>
      </c>
      <c r="G386" s="6">
        <v>1.9</v>
      </c>
    </row>
    <row r="387">
      <c r="A387" s="6">
        <v>8.0</v>
      </c>
      <c r="B387" s="6">
        <v>2.0</v>
      </c>
      <c r="C387" s="6">
        <v>2019.0</v>
      </c>
      <c r="D387" s="142">
        <f t="shared" si="1"/>
        <v>43679</v>
      </c>
      <c r="E387" s="6">
        <v>1.72</v>
      </c>
      <c r="F387" s="6">
        <v>1.66</v>
      </c>
      <c r="G387" s="6">
        <v>1.86</v>
      </c>
    </row>
    <row r="388">
      <c r="A388" s="6">
        <v>8.0</v>
      </c>
      <c r="B388" s="6">
        <v>5.0</v>
      </c>
      <c r="C388" s="6">
        <v>2019.0</v>
      </c>
      <c r="D388" s="142">
        <f t="shared" si="1"/>
        <v>43682</v>
      </c>
      <c r="E388" s="6">
        <v>1.59</v>
      </c>
      <c r="F388" s="6">
        <v>1.55</v>
      </c>
      <c r="G388" s="6">
        <v>1.75</v>
      </c>
    </row>
    <row r="389">
      <c r="A389" s="6">
        <v>8.0</v>
      </c>
      <c r="B389" s="6">
        <v>6.0</v>
      </c>
      <c r="C389" s="6">
        <v>2019.0</v>
      </c>
      <c r="D389" s="142">
        <f t="shared" si="1"/>
        <v>43683</v>
      </c>
      <c r="E389" s="6">
        <v>1.6</v>
      </c>
      <c r="F389" s="6">
        <v>1.53</v>
      </c>
      <c r="G389" s="6">
        <v>1.73</v>
      </c>
    </row>
    <row r="390">
      <c r="A390" s="6">
        <v>8.0</v>
      </c>
      <c r="B390" s="6">
        <v>7.0</v>
      </c>
      <c r="C390" s="6">
        <v>2019.0</v>
      </c>
      <c r="D390" s="142">
        <f t="shared" si="1"/>
        <v>43684</v>
      </c>
      <c r="E390" s="6">
        <v>1.59</v>
      </c>
      <c r="F390" s="6">
        <v>1.52</v>
      </c>
      <c r="G390" s="6">
        <v>1.71</v>
      </c>
    </row>
    <row r="391">
      <c r="A391" s="6">
        <v>8.0</v>
      </c>
      <c r="B391" s="6">
        <v>8.0</v>
      </c>
      <c r="C391" s="6">
        <v>2019.0</v>
      </c>
      <c r="D391" s="142">
        <f t="shared" si="1"/>
        <v>43685</v>
      </c>
      <c r="E391" s="6">
        <v>1.62</v>
      </c>
      <c r="F391" s="6">
        <v>1.54</v>
      </c>
      <c r="G391" s="6">
        <v>1.72</v>
      </c>
    </row>
    <row r="392">
      <c r="A392" s="6">
        <v>8.0</v>
      </c>
      <c r="B392" s="6">
        <v>9.0</v>
      </c>
      <c r="C392" s="6">
        <v>2019.0</v>
      </c>
      <c r="D392" s="142">
        <f t="shared" si="1"/>
        <v>43686</v>
      </c>
      <c r="E392" s="6">
        <v>1.63</v>
      </c>
      <c r="F392" s="6">
        <v>1.57</v>
      </c>
      <c r="G392" s="6">
        <v>1.74</v>
      </c>
    </row>
    <row r="393">
      <c r="A393" s="6">
        <v>8.0</v>
      </c>
      <c r="B393" s="6">
        <v>12.0</v>
      </c>
      <c r="C393" s="6">
        <v>2019.0</v>
      </c>
      <c r="D393" s="142">
        <f t="shared" si="1"/>
        <v>43689</v>
      </c>
      <c r="E393" s="6">
        <v>1.58</v>
      </c>
      <c r="F393" s="6">
        <v>1.49</v>
      </c>
      <c r="G393" s="6">
        <v>1.65</v>
      </c>
    </row>
    <row r="394">
      <c r="A394" s="6">
        <v>8.0</v>
      </c>
      <c r="B394" s="6">
        <v>13.0</v>
      </c>
      <c r="C394" s="6">
        <v>2019.0</v>
      </c>
      <c r="D394" s="142">
        <f t="shared" si="1"/>
        <v>43690</v>
      </c>
      <c r="E394" s="6">
        <v>1.66</v>
      </c>
      <c r="F394" s="6">
        <v>1.57</v>
      </c>
      <c r="G394" s="6">
        <v>1.68</v>
      </c>
    </row>
    <row r="395">
      <c r="A395" s="6">
        <v>8.0</v>
      </c>
      <c r="B395" s="6">
        <v>14.0</v>
      </c>
      <c r="C395" s="6">
        <v>2019.0</v>
      </c>
      <c r="D395" s="142">
        <f t="shared" si="1"/>
        <v>43691</v>
      </c>
      <c r="E395" s="6">
        <v>1.58</v>
      </c>
      <c r="F395" s="6">
        <v>1.51</v>
      </c>
      <c r="G395" s="6">
        <v>1.59</v>
      </c>
    </row>
    <row r="396">
      <c r="A396" s="6">
        <v>8.0</v>
      </c>
      <c r="B396" s="6">
        <v>15.0</v>
      </c>
      <c r="C396" s="6">
        <v>2019.0</v>
      </c>
      <c r="D396" s="142">
        <f t="shared" si="1"/>
        <v>43692</v>
      </c>
      <c r="E396" s="6">
        <v>1.48</v>
      </c>
      <c r="F396" s="6">
        <v>1.42</v>
      </c>
      <c r="G396" s="6">
        <v>1.52</v>
      </c>
    </row>
    <row r="397">
      <c r="A397" s="6">
        <v>8.0</v>
      </c>
      <c r="B397" s="6">
        <v>16.0</v>
      </c>
      <c r="C397" s="6">
        <v>2019.0</v>
      </c>
      <c r="D397" s="142">
        <f t="shared" si="1"/>
        <v>43693</v>
      </c>
      <c r="E397" s="6">
        <v>1.48</v>
      </c>
      <c r="F397" s="6">
        <v>1.42</v>
      </c>
      <c r="G397" s="6">
        <v>1.55</v>
      </c>
    </row>
    <row r="398">
      <c r="A398" s="6">
        <v>8.0</v>
      </c>
      <c r="B398" s="6">
        <v>19.0</v>
      </c>
      <c r="C398" s="6">
        <v>2019.0</v>
      </c>
      <c r="D398" s="142">
        <f t="shared" si="1"/>
        <v>43696</v>
      </c>
      <c r="E398" s="6">
        <v>1.53</v>
      </c>
      <c r="F398" s="6">
        <v>1.47</v>
      </c>
      <c r="G398" s="6">
        <v>1.6</v>
      </c>
    </row>
    <row r="399">
      <c r="A399" s="6">
        <v>8.0</v>
      </c>
      <c r="B399" s="6">
        <v>20.0</v>
      </c>
      <c r="C399" s="6">
        <v>2019.0</v>
      </c>
      <c r="D399" s="142">
        <f t="shared" si="1"/>
        <v>43697</v>
      </c>
      <c r="E399" s="6">
        <v>1.5</v>
      </c>
      <c r="F399" s="6">
        <v>1.42</v>
      </c>
      <c r="G399" s="6">
        <v>1.55</v>
      </c>
    </row>
    <row r="400">
      <c r="A400" s="6">
        <v>8.0</v>
      </c>
      <c r="B400" s="6">
        <v>21.0</v>
      </c>
      <c r="C400" s="6">
        <v>2019.0</v>
      </c>
      <c r="D400" s="142">
        <f t="shared" si="1"/>
        <v>43698</v>
      </c>
      <c r="E400" s="6">
        <v>1.56</v>
      </c>
      <c r="F400" s="6">
        <v>1.47</v>
      </c>
      <c r="G400" s="6">
        <v>1.59</v>
      </c>
    </row>
    <row r="401">
      <c r="A401" s="6">
        <v>8.0</v>
      </c>
      <c r="B401" s="6">
        <v>22.0</v>
      </c>
      <c r="C401" s="6">
        <v>2019.0</v>
      </c>
      <c r="D401" s="142">
        <f t="shared" si="1"/>
        <v>43699</v>
      </c>
      <c r="E401" s="6">
        <v>1.61</v>
      </c>
      <c r="F401" s="6">
        <v>1.5</v>
      </c>
      <c r="G401" s="6">
        <v>1.62</v>
      </c>
    </row>
    <row r="402">
      <c r="A402" s="6">
        <v>8.0</v>
      </c>
      <c r="B402" s="6">
        <v>23.0</v>
      </c>
      <c r="C402" s="6">
        <v>2019.0</v>
      </c>
      <c r="D402" s="142">
        <f t="shared" si="1"/>
        <v>43700</v>
      </c>
      <c r="E402" s="6">
        <v>1.51</v>
      </c>
      <c r="F402" s="6">
        <v>1.4</v>
      </c>
      <c r="G402" s="6">
        <v>1.52</v>
      </c>
    </row>
    <row r="403">
      <c r="A403" s="6">
        <v>8.0</v>
      </c>
      <c r="B403" s="6">
        <v>26.0</v>
      </c>
      <c r="C403" s="6">
        <v>2019.0</v>
      </c>
      <c r="D403" s="142">
        <f t="shared" si="1"/>
        <v>43703</v>
      </c>
      <c r="E403" s="6">
        <v>1.54</v>
      </c>
      <c r="F403" s="6">
        <v>1.43</v>
      </c>
      <c r="G403" s="6">
        <v>1.54</v>
      </c>
    </row>
    <row r="404">
      <c r="A404" s="6">
        <v>8.0</v>
      </c>
      <c r="B404" s="6">
        <v>27.0</v>
      </c>
      <c r="C404" s="6">
        <v>2019.0</v>
      </c>
      <c r="D404" s="142">
        <f t="shared" si="1"/>
        <v>43704</v>
      </c>
      <c r="E404" s="6">
        <v>1.53</v>
      </c>
      <c r="F404" s="6">
        <v>1.4</v>
      </c>
      <c r="G404" s="6">
        <v>1.49</v>
      </c>
    </row>
    <row r="405">
      <c r="A405" s="6">
        <v>8.0</v>
      </c>
      <c r="B405" s="6">
        <v>28.0</v>
      </c>
      <c r="C405" s="6">
        <v>2019.0</v>
      </c>
      <c r="D405" s="142">
        <f t="shared" si="1"/>
        <v>43705</v>
      </c>
      <c r="E405" s="6">
        <v>1.5</v>
      </c>
      <c r="F405" s="6">
        <v>1.37</v>
      </c>
      <c r="G405" s="6">
        <v>1.47</v>
      </c>
    </row>
    <row r="406">
      <c r="A406" s="6">
        <v>8.0</v>
      </c>
      <c r="B406" s="6">
        <v>29.0</v>
      </c>
      <c r="C406" s="6">
        <v>2019.0</v>
      </c>
      <c r="D406" s="142">
        <f t="shared" si="1"/>
        <v>43706</v>
      </c>
      <c r="E406" s="6">
        <v>1.53</v>
      </c>
      <c r="F406" s="6">
        <v>1.4</v>
      </c>
      <c r="G406" s="6">
        <v>1.5</v>
      </c>
    </row>
    <row r="407">
      <c r="A407" s="6">
        <v>8.0</v>
      </c>
      <c r="B407" s="6">
        <v>30.0</v>
      </c>
      <c r="C407" s="6">
        <v>2019.0</v>
      </c>
      <c r="D407" s="142">
        <f t="shared" si="1"/>
        <v>43707</v>
      </c>
      <c r="E407" s="6">
        <v>1.5</v>
      </c>
      <c r="F407" s="6">
        <v>1.39</v>
      </c>
      <c r="G407" s="6">
        <v>1.5</v>
      </c>
    </row>
    <row r="408">
      <c r="A408" s="6">
        <v>9.0</v>
      </c>
      <c r="B408" s="6">
        <v>3.0</v>
      </c>
      <c r="C408" s="6">
        <v>2019.0</v>
      </c>
      <c r="D408" s="142">
        <f t="shared" si="1"/>
        <v>43711</v>
      </c>
      <c r="E408" s="6">
        <v>1.47</v>
      </c>
      <c r="F408" s="6">
        <v>1.35</v>
      </c>
      <c r="G408" s="6">
        <v>1.47</v>
      </c>
    </row>
    <row r="409">
      <c r="A409" s="6">
        <v>9.0</v>
      </c>
      <c r="B409" s="6">
        <v>4.0</v>
      </c>
      <c r="C409" s="6">
        <v>2019.0</v>
      </c>
      <c r="D409" s="142">
        <f t="shared" si="1"/>
        <v>43712</v>
      </c>
      <c r="E409" s="6">
        <v>1.43</v>
      </c>
      <c r="F409" s="6">
        <v>1.32</v>
      </c>
      <c r="G409" s="6">
        <v>1.47</v>
      </c>
    </row>
    <row r="410">
      <c r="A410" s="6">
        <v>9.0</v>
      </c>
      <c r="B410" s="6">
        <v>5.0</v>
      </c>
      <c r="C410" s="6">
        <v>2019.0</v>
      </c>
      <c r="D410" s="142">
        <f t="shared" si="1"/>
        <v>43713</v>
      </c>
      <c r="E410" s="6">
        <v>1.55</v>
      </c>
      <c r="F410" s="6">
        <v>1.43</v>
      </c>
      <c r="G410" s="6">
        <v>1.57</v>
      </c>
    </row>
    <row r="411">
      <c r="A411" s="6">
        <v>9.0</v>
      </c>
      <c r="B411" s="6">
        <v>6.0</v>
      </c>
      <c r="C411" s="6">
        <v>2019.0</v>
      </c>
      <c r="D411" s="142">
        <f t="shared" si="1"/>
        <v>43714</v>
      </c>
      <c r="E411" s="6">
        <v>1.53</v>
      </c>
      <c r="F411" s="6">
        <v>1.42</v>
      </c>
      <c r="G411" s="6">
        <v>1.55</v>
      </c>
    </row>
    <row r="412">
      <c r="A412" s="6">
        <v>9.0</v>
      </c>
      <c r="B412" s="6">
        <v>9.0</v>
      </c>
      <c r="C412" s="6">
        <v>2019.0</v>
      </c>
      <c r="D412" s="142">
        <f t="shared" si="1"/>
        <v>43717</v>
      </c>
      <c r="E412" s="6">
        <v>1.58</v>
      </c>
      <c r="F412" s="6">
        <v>1.49</v>
      </c>
      <c r="G412" s="6">
        <v>1.63</v>
      </c>
    </row>
    <row r="413">
      <c r="A413" s="6">
        <v>9.0</v>
      </c>
      <c r="B413" s="6">
        <v>10.0</v>
      </c>
      <c r="C413" s="6">
        <v>2019.0</v>
      </c>
      <c r="D413" s="142">
        <f t="shared" si="1"/>
        <v>43718</v>
      </c>
      <c r="E413" s="6">
        <v>1.67</v>
      </c>
      <c r="F413" s="6">
        <v>1.58</v>
      </c>
      <c r="G413" s="6">
        <v>1.72</v>
      </c>
    </row>
    <row r="414">
      <c r="A414" s="6">
        <v>9.0</v>
      </c>
      <c r="B414" s="6">
        <v>11.0</v>
      </c>
      <c r="C414" s="6">
        <v>2019.0</v>
      </c>
      <c r="D414" s="142">
        <f t="shared" si="1"/>
        <v>43719</v>
      </c>
      <c r="E414" s="6">
        <v>1.68</v>
      </c>
      <c r="F414" s="6">
        <v>1.6</v>
      </c>
      <c r="G414" s="6">
        <v>1.75</v>
      </c>
    </row>
    <row r="415">
      <c r="A415" s="6">
        <v>9.0</v>
      </c>
      <c r="B415" s="6">
        <v>12.0</v>
      </c>
      <c r="C415" s="6">
        <v>2019.0</v>
      </c>
      <c r="D415" s="142">
        <f t="shared" si="1"/>
        <v>43720</v>
      </c>
      <c r="E415" s="6">
        <v>1.72</v>
      </c>
      <c r="F415" s="6">
        <v>1.65</v>
      </c>
      <c r="G415" s="6">
        <v>1.79</v>
      </c>
    </row>
    <row r="416">
      <c r="A416" s="6">
        <v>9.0</v>
      </c>
      <c r="B416" s="6">
        <v>13.0</v>
      </c>
      <c r="C416" s="6">
        <v>2019.0</v>
      </c>
      <c r="D416" s="142">
        <f t="shared" si="1"/>
        <v>43721</v>
      </c>
      <c r="E416" s="6">
        <v>1.79</v>
      </c>
      <c r="F416" s="6">
        <v>1.75</v>
      </c>
      <c r="G416" s="6">
        <v>1.9</v>
      </c>
    </row>
    <row r="417">
      <c r="A417" s="6">
        <v>9.0</v>
      </c>
      <c r="B417" s="6">
        <v>16.0</v>
      </c>
      <c r="C417" s="6">
        <v>2019.0</v>
      </c>
      <c r="D417" s="142">
        <f t="shared" si="1"/>
        <v>43724</v>
      </c>
      <c r="E417" s="6">
        <v>1.74</v>
      </c>
      <c r="F417" s="6">
        <v>1.69</v>
      </c>
      <c r="G417" s="6">
        <v>1.84</v>
      </c>
    </row>
    <row r="418">
      <c r="A418" s="6">
        <v>9.0</v>
      </c>
      <c r="B418" s="6">
        <v>17.0</v>
      </c>
      <c r="C418" s="6">
        <v>2019.0</v>
      </c>
      <c r="D418" s="142">
        <f t="shared" si="1"/>
        <v>43725</v>
      </c>
      <c r="E418" s="6">
        <v>1.72</v>
      </c>
      <c r="F418" s="6">
        <v>1.66</v>
      </c>
      <c r="G418" s="6">
        <v>1.81</v>
      </c>
    </row>
    <row r="419">
      <c r="A419" s="6">
        <v>9.0</v>
      </c>
      <c r="B419" s="6">
        <v>18.0</v>
      </c>
      <c r="C419" s="6">
        <v>2019.0</v>
      </c>
      <c r="D419" s="142">
        <f t="shared" si="1"/>
        <v>43726</v>
      </c>
      <c r="E419" s="6">
        <v>1.77</v>
      </c>
      <c r="F419" s="6">
        <v>1.68</v>
      </c>
      <c r="G419" s="6">
        <v>1.8</v>
      </c>
    </row>
    <row r="420">
      <c r="A420" s="6">
        <v>9.0</v>
      </c>
      <c r="B420" s="6">
        <v>19.0</v>
      </c>
      <c r="C420" s="6">
        <v>2019.0</v>
      </c>
      <c r="D420" s="142">
        <f t="shared" si="1"/>
        <v>43727</v>
      </c>
      <c r="E420" s="6">
        <v>1.74</v>
      </c>
      <c r="F420" s="6">
        <v>1.66</v>
      </c>
      <c r="G420" s="6">
        <v>1.79</v>
      </c>
    </row>
    <row r="421">
      <c r="A421" s="6">
        <v>9.0</v>
      </c>
      <c r="B421" s="6">
        <v>20.0</v>
      </c>
      <c r="C421" s="6">
        <v>2019.0</v>
      </c>
      <c r="D421" s="142">
        <f t="shared" si="1"/>
        <v>43728</v>
      </c>
      <c r="E421" s="6">
        <v>1.69</v>
      </c>
      <c r="F421" s="6">
        <v>1.61</v>
      </c>
      <c r="G421" s="6">
        <v>1.74</v>
      </c>
    </row>
    <row r="422">
      <c r="A422" s="6">
        <v>9.0</v>
      </c>
      <c r="B422" s="6">
        <v>23.0</v>
      </c>
      <c r="C422" s="6">
        <v>2019.0</v>
      </c>
      <c r="D422" s="142">
        <f t="shared" si="1"/>
        <v>43731</v>
      </c>
      <c r="E422" s="6">
        <v>1.68</v>
      </c>
      <c r="F422" s="6">
        <v>1.59</v>
      </c>
      <c r="G422" s="6">
        <v>1.72</v>
      </c>
    </row>
    <row r="423">
      <c r="A423" s="6">
        <v>9.0</v>
      </c>
      <c r="B423" s="6">
        <v>24.0</v>
      </c>
      <c r="C423" s="6">
        <v>2019.0</v>
      </c>
      <c r="D423" s="142">
        <f t="shared" si="1"/>
        <v>43732</v>
      </c>
      <c r="E423" s="6">
        <v>1.6</v>
      </c>
      <c r="F423" s="6">
        <v>1.52</v>
      </c>
      <c r="G423" s="6">
        <v>1.64</v>
      </c>
    </row>
    <row r="424">
      <c r="A424" s="6">
        <v>9.0</v>
      </c>
      <c r="B424" s="6">
        <v>25.0</v>
      </c>
      <c r="C424" s="6">
        <v>2019.0</v>
      </c>
      <c r="D424" s="142">
        <f t="shared" si="1"/>
        <v>43733</v>
      </c>
      <c r="E424" s="6">
        <v>1.68</v>
      </c>
      <c r="F424" s="6">
        <v>1.6</v>
      </c>
      <c r="G424" s="6">
        <v>1.73</v>
      </c>
    </row>
    <row r="425">
      <c r="A425" s="6">
        <v>9.0</v>
      </c>
      <c r="B425" s="6">
        <v>26.0</v>
      </c>
      <c r="C425" s="6">
        <v>2019.0</v>
      </c>
      <c r="D425" s="142">
        <f t="shared" si="1"/>
        <v>43734</v>
      </c>
      <c r="E425" s="6">
        <v>1.66</v>
      </c>
      <c r="F425" s="6">
        <v>1.59</v>
      </c>
      <c r="G425" s="6">
        <v>1.7</v>
      </c>
    </row>
    <row r="426">
      <c r="A426" s="6">
        <v>9.0</v>
      </c>
      <c r="B426" s="6">
        <v>27.0</v>
      </c>
      <c r="C426" s="6">
        <v>2019.0</v>
      </c>
      <c r="D426" s="142">
        <f t="shared" si="1"/>
        <v>43735</v>
      </c>
      <c r="E426" s="6">
        <v>1.63</v>
      </c>
      <c r="F426" s="6">
        <v>1.56</v>
      </c>
      <c r="G426" s="6">
        <v>1.69</v>
      </c>
    </row>
    <row r="427">
      <c r="A427" s="6">
        <v>9.0</v>
      </c>
      <c r="B427" s="6">
        <v>30.0</v>
      </c>
      <c r="C427" s="6">
        <v>2019.0</v>
      </c>
      <c r="D427" s="142">
        <f t="shared" si="1"/>
        <v>43738</v>
      </c>
      <c r="E427" s="6">
        <v>1.63</v>
      </c>
      <c r="F427" s="6">
        <v>1.55</v>
      </c>
      <c r="G427" s="6">
        <v>1.68</v>
      </c>
    </row>
    <row r="428">
      <c r="A428" s="6">
        <v>10.0</v>
      </c>
      <c r="B428" s="6">
        <v>1.0</v>
      </c>
      <c r="C428" s="6">
        <v>2019.0</v>
      </c>
      <c r="D428" s="142">
        <f t="shared" si="1"/>
        <v>43739</v>
      </c>
      <c r="E428" s="6">
        <v>1.56</v>
      </c>
      <c r="F428" s="6">
        <v>1.51</v>
      </c>
      <c r="G428" s="6">
        <v>1.65</v>
      </c>
    </row>
    <row r="429">
      <c r="A429" s="6">
        <v>10.0</v>
      </c>
      <c r="B429" s="6">
        <v>2.0</v>
      </c>
      <c r="C429" s="6">
        <v>2019.0</v>
      </c>
      <c r="D429" s="142">
        <f t="shared" si="1"/>
        <v>43740</v>
      </c>
      <c r="E429" s="6">
        <v>1.48</v>
      </c>
      <c r="F429" s="6">
        <v>1.43</v>
      </c>
      <c r="G429" s="6">
        <v>1.6</v>
      </c>
    </row>
    <row r="430">
      <c r="A430" s="6">
        <v>10.0</v>
      </c>
      <c r="B430" s="6">
        <v>3.0</v>
      </c>
      <c r="C430" s="6">
        <v>2019.0</v>
      </c>
      <c r="D430" s="142">
        <f t="shared" si="1"/>
        <v>43741</v>
      </c>
      <c r="E430" s="6">
        <v>1.39</v>
      </c>
      <c r="F430" s="6">
        <v>1.34</v>
      </c>
      <c r="G430" s="6">
        <v>1.54</v>
      </c>
    </row>
    <row r="431">
      <c r="A431" s="6">
        <v>10.0</v>
      </c>
      <c r="B431" s="6">
        <v>4.0</v>
      </c>
      <c r="C431" s="6">
        <v>2019.0</v>
      </c>
      <c r="D431" s="142">
        <f t="shared" si="1"/>
        <v>43742</v>
      </c>
      <c r="E431" s="6">
        <v>1.4</v>
      </c>
      <c r="F431" s="6">
        <v>1.34</v>
      </c>
      <c r="G431" s="6">
        <v>1.52</v>
      </c>
    </row>
    <row r="432">
      <c r="A432" s="6">
        <v>10.0</v>
      </c>
      <c r="B432" s="6">
        <v>7.0</v>
      </c>
      <c r="C432" s="6">
        <v>2019.0</v>
      </c>
      <c r="D432" s="142">
        <f t="shared" si="1"/>
        <v>43745</v>
      </c>
      <c r="E432" s="6">
        <v>1.46</v>
      </c>
      <c r="F432" s="6">
        <v>1.38</v>
      </c>
      <c r="G432" s="6">
        <v>1.56</v>
      </c>
    </row>
    <row r="433">
      <c r="A433" s="6">
        <v>10.0</v>
      </c>
      <c r="B433" s="6">
        <v>8.0</v>
      </c>
      <c r="C433" s="6">
        <v>2019.0</v>
      </c>
      <c r="D433" s="142">
        <f t="shared" si="1"/>
        <v>43746</v>
      </c>
      <c r="E433" s="6">
        <v>1.42</v>
      </c>
      <c r="F433" s="6">
        <v>1.36</v>
      </c>
      <c r="G433" s="6">
        <v>1.54</v>
      </c>
    </row>
    <row r="434">
      <c r="A434" s="6">
        <v>10.0</v>
      </c>
      <c r="B434" s="6">
        <v>9.0</v>
      </c>
      <c r="C434" s="6">
        <v>2019.0</v>
      </c>
      <c r="D434" s="142">
        <f t="shared" si="1"/>
        <v>43747</v>
      </c>
      <c r="E434" s="6">
        <v>1.47</v>
      </c>
      <c r="F434" s="6">
        <v>1.4</v>
      </c>
      <c r="G434" s="6">
        <v>1.59</v>
      </c>
    </row>
    <row r="435">
      <c r="A435" s="6">
        <v>10.0</v>
      </c>
      <c r="B435" s="6">
        <v>10.0</v>
      </c>
      <c r="C435" s="6">
        <v>2019.0</v>
      </c>
      <c r="D435" s="142">
        <f t="shared" si="1"/>
        <v>43748</v>
      </c>
      <c r="E435" s="6">
        <v>1.53</v>
      </c>
      <c r="F435" s="6">
        <v>1.48</v>
      </c>
      <c r="G435" s="6">
        <v>1.67</v>
      </c>
    </row>
    <row r="436">
      <c r="A436" s="6">
        <v>10.0</v>
      </c>
      <c r="B436" s="6">
        <v>11.0</v>
      </c>
      <c r="C436" s="6">
        <v>2019.0</v>
      </c>
      <c r="D436" s="142">
        <f t="shared" si="1"/>
        <v>43749</v>
      </c>
      <c r="E436" s="6">
        <v>1.63</v>
      </c>
      <c r="F436" s="6">
        <v>1.59</v>
      </c>
      <c r="G436" s="6">
        <v>1.76</v>
      </c>
    </row>
    <row r="437">
      <c r="A437" s="6">
        <v>10.0</v>
      </c>
      <c r="B437" s="6">
        <v>15.0</v>
      </c>
      <c r="C437" s="6">
        <v>2019.0</v>
      </c>
      <c r="D437" s="142">
        <f t="shared" si="1"/>
        <v>43753</v>
      </c>
      <c r="E437" s="6">
        <v>1.61</v>
      </c>
      <c r="F437" s="6">
        <v>1.59</v>
      </c>
      <c r="G437" s="6">
        <v>1.77</v>
      </c>
    </row>
    <row r="438">
      <c r="A438" s="6">
        <v>10.0</v>
      </c>
      <c r="B438" s="6">
        <v>16.0</v>
      </c>
      <c r="C438" s="6">
        <v>2019.0</v>
      </c>
      <c r="D438" s="142">
        <f t="shared" si="1"/>
        <v>43754</v>
      </c>
      <c r="E438" s="6">
        <v>1.58</v>
      </c>
      <c r="F438" s="6">
        <v>1.57</v>
      </c>
      <c r="G438" s="6">
        <v>1.75</v>
      </c>
    </row>
    <row r="439">
      <c r="A439" s="6">
        <v>10.0</v>
      </c>
      <c r="B439" s="6">
        <v>17.0</v>
      </c>
      <c r="C439" s="6">
        <v>2019.0</v>
      </c>
      <c r="D439" s="142">
        <f t="shared" si="1"/>
        <v>43755</v>
      </c>
      <c r="E439" s="6">
        <v>1.6</v>
      </c>
      <c r="F439" s="6">
        <v>1.57</v>
      </c>
      <c r="G439" s="6">
        <v>1.76</v>
      </c>
    </row>
    <row r="440">
      <c r="A440" s="6">
        <v>10.0</v>
      </c>
      <c r="B440" s="6">
        <v>18.0</v>
      </c>
      <c r="C440" s="6">
        <v>2019.0</v>
      </c>
      <c r="D440" s="142">
        <f t="shared" si="1"/>
        <v>43756</v>
      </c>
      <c r="E440" s="6">
        <v>1.58</v>
      </c>
      <c r="F440" s="6">
        <v>1.56</v>
      </c>
      <c r="G440" s="6">
        <v>1.76</v>
      </c>
    </row>
    <row r="441">
      <c r="A441" s="6">
        <v>10.0</v>
      </c>
      <c r="B441" s="6">
        <v>21.0</v>
      </c>
      <c r="C441" s="6">
        <v>2019.0</v>
      </c>
      <c r="D441" s="142">
        <f t="shared" si="1"/>
        <v>43759</v>
      </c>
      <c r="E441" s="6">
        <v>1.62</v>
      </c>
      <c r="F441" s="6">
        <v>1.61</v>
      </c>
      <c r="G441" s="6">
        <v>1.8</v>
      </c>
    </row>
    <row r="442">
      <c r="A442" s="6">
        <v>10.0</v>
      </c>
      <c r="B442" s="6">
        <v>22.0</v>
      </c>
      <c r="C442" s="6">
        <v>2019.0</v>
      </c>
      <c r="D442" s="142">
        <f t="shared" si="1"/>
        <v>43760</v>
      </c>
      <c r="E442" s="6">
        <v>1.6</v>
      </c>
      <c r="F442" s="6">
        <v>1.6</v>
      </c>
      <c r="G442" s="6">
        <v>1.78</v>
      </c>
    </row>
    <row r="443">
      <c r="A443" s="6">
        <v>10.0</v>
      </c>
      <c r="B443" s="6">
        <v>23.0</v>
      </c>
      <c r="C443" s="6">
        <v>2019.0</v>
      </c>
      <c r="D443" s="142">
        <f t="shared" si="1"/>
        <v>43761</v>
      </c>
      <c r="E443" s="6">
        <v>1.58</v>
      </c>
      <c r="F443" s="6">
        <v>1.58</v>
      </c>
      <c r="G443" s="6">
        <v>1.77</v>
      </c>
    </row>
    <row r="444">
      <c r="A444" s="6">
        <v>10.0</v>
      </c>
      <c r="B444" s="6">
        <v>24.0</v>
      </c>
      <c r="C444" s="6">
        <v>2019.0</v>
      </c>
      <c r="D444" s="142">
        <f t="shared" si="1"/>
        <v>43762</v>
      </c>
      <c r="E444" s="6">
        <v>1.58</v>
      </c>
      <c r="F444" s="6">
        <v>1.58</v>
      </c>
      <c r="G444" s="6">
        <v>1.77</v>
      </c>
    </row>
    <row r="445">
      <c r="A445" s="6">
        <v>10.0</v>
      </c>
      <c r="B445" s="6">
        <v>25.0</v>
      </c>
      <c r="C445" s="6">
        <v>2019.0</v>
      </c>
      <c r="D445" s="142">
        <f t="shared" si="1"/>
        <v>43763</v>
      </c>
      <c r="E445" s="6">
        <v>1.63</v>
      </c>
      <c r="F445" s="6">
        <v>1.62</v>
      </c>
      <c r="G445" s="6">
        <v>1.8</v>
      </c>
    </row>
    <row r="446">
      <c r="A446" s="6">
        <v>10.0</v>
      </c>
      <c r="B446" s="6">
        <v>28.0</v>
      </c>
      <c r="C446" s="6">
        <v>2019.0</v>
      </c>
      <c r="D446" s="142">
        <f t="shared" si="1"/>
        <v>43766</v>
      </c>
      <c r="E446" s="6">
        <v>1.64</v>
      </c>
      <c r="F446" s="6">
        <v>1.66</v>
      </c>
      <c r="G446" s="6">
        <v>1.85</v>
      </c>
    </row>
    <row r="447">
      <c r="A447" s="6">
        <v>10.0</v>
      </c>
      <c r="B447" s="6">
        <v>29.0</v>
      </c>
      <c r="C447" s="6">
        <v>2019.0</v>
      </c>
      <c r="D447" s="142">
        <f t="shared" si="1"/>
        <v>43767</v>
      </c>
      <c r="E447" s="6">
        <v>1.64</v>
      </c>
      <c r="F447" s="6">
        <v>1.66</v>
      </c>
      <c r="G447" s="6">
        <v>1.84</v>
      </c>
    </row>
    <row r="448">
      <c r="A448" s="6">
        <v>10.0</v>
      </c>
      <c r="B448" s="6">
        <v>30.0</v>
      </c>
      <c r="C448" s="6">
        <v>2019.0</v>
      </c>
      <c r="D448" s="142">
        <f t="shared" si="1"/>
        <v>43768</v>
      </c>
      <c r="E448" s="6">
        <v>1.61</v>
      </c>
      <c r="F448" s="6">
        <v>1.61</v>
      </c>
      <c r="G448" s="6">
        <v>1.78</v>
      </c>
    </row>
    <row r="449">
      <c r="A449" s="6">
        <v>10.0</v>
      </c>
      <c r="B449" s="6">
        <v>31.0</v>
      </c>
      <c r="C449" s="6">
        <v>2019.0</v>
      </c>
      <c r="D449" s="142">
        <f t="shared" si="1"/>
        <v>43769</v>
      </c>
      <c r="E449" s="6">
        <v>1.52</v>
      </c>
      <c r="F449" s="6">
        <v>1.51</v>
      </c>
      <c r="G449" s="6">
        <v>1.69</v>
      </c>
    </row>
    <row r="450">
      <c r="A450" s="6">
        <v>11.0</v>
      </c>
      <c r="B450" s="6">
        <v>1.0</v>
      </c>
      <c r="C450" s="6">
        <v>2019.0</v>
      </c>
      <c r="D450" s="142">
        <f t="shared" si="1"/>
        <v>43770</v>
      </c>
      <c r="E450" s="6">
        <v>1.56</v>
      </c>
      <c r="F450" s="6">
        <v>1.55</v>
      </c>
      <c r="G450" s="6">
        <v>1.73</v>
      </c>
    </row>
    <row r="451">
      <c r="A451" s="6">
        <v>11.0</v>
      </c>
      <c r="B451" s="6">
        <v>4.0</v>
      </c>
      <c r="C451" s="6">
        <v>2019.0</v>
      </c>
      <c r="D451" s="142">
        <f t="shared" si="1"/>
        <v>43773</v>
      </c>
      <c r="E451" s="6">
        <v>1.6</v>
      </c>
      <c r="F451" s="6">
        <v>1.6</v>
      </c>
      <c r="G451" s="6">
        <v>1.79</v>
      </c>
    </row>
    <row r="452">
      <c r="A452" s="6">
        <v>11.0</v>
      </c>
      <c r="B452" s="6">
        <v>5.0</v>
      </c>
      <c r="C452" s="6">
        <v>2019.0</v>
      </c>
      <c r="D452" s="142">
        <f t="shared" si="1"/>
        <v>43774</v>
      </c>
      <c r="E452" s="6">
        <v>1.63</v>
      </c>
      <c r="F452" s="6">
        <v>1.66</v>
      </c>
      <c r="G452" s="6">
        <v>1.86</v>
      </c>
    </row>
    <row r="453">
      <c r="A453" s="6">
        <v>11.0</v>
      </c>
      <c r="B453" s="6">
        <v>6.0</v>
      </c>
      <c r="C453" s="6">
        <v>2019.0</v>
      </c>
      <c r="D453" s="142">
        <f t="shared" si="1"/>
        <v>43775</v>
      </c>
      <c r="E453" s="6">
        <v>1.61</v>
      </c>
      <c r="F453" s="6">
        <v>1.63</v>
      </c>
      <c r="G453" s="6">
        <v>1.81</v>
      </c>
    </row>
    <row r="454">
      <c r="A454" s="6">
        <v>11.0</v>
      </c>
      <c r="B454" s="6">
        <v>7.0</v>
      </c>
      <c r="C454" s="6">
        <v>2019.0</v>
      </c>
      <c r="D454" s="142">
        <f t="shared" si="1"/>
        <v>43776</v>
      </c>
      <c r="E454" s="6">
        <v>1.68</v>
      </c>
      <c r="F454" s="6">
        <v>1.74</v>
      </c>
      <c r="G454" s="6">
        <v>1.92</v>
      </c>
    </row>
    <row r="455">
      <c r="A455" s="6">
        <v>11.0</v>
      </c>
      <c r="B455" s="6">
        <v>8.0</v>
      </c>
      <c r="C455" s="6">
        <v>2019.0</v>
      </c>
      <c r="D455" s="142">
        <f t="shared" si="1"/>
        <v>43777</v>
      </c>
      <c r="E455" s="6">
        <v>1.68</v>
      </c>
      <c r="F455" s="6">
        <v>1.74</v>
      </c>
      <c r="G455" s="6">
        <v>1.94</v>
      </c>
    </row>
    <row r="456">
      <c r="A456" s="6">
        <v>11.0</v>
      </c>
      <c r="B456" s="6">
        <v>12.0</v>
      </c>
      <c r="C456" s="6">
        <v>2019.0</v>
      </c>
      <c r="D456" s="142">
        <f t="shared" si="1"/>
        <v>43781</v>
      </c>
      <c r="E456" s="6">
        <v>1.66</v>
      </c>
      <c r="F456" s="6">
        <v>1.73</v>
      </c>
      <c r="G456" s="6">
        <v>1.92</v>
      </c>
    </row>
    <row r="457">
      <c r="A457" s="6">
        <v>11.0</v>
      </c>
      <c r="B457" s="6">
        <v>13.0</v>
      </c>
      <c r="C457" s="6">
        <v>2019.0</v>
      </c>
      <c r="D457" s="142">
        <f t="shared" si="1"/>
        <v>43782</v>
      </c>
      <c r="E457" s="6">
        <v>1.63</v>
      </c>
      <c r="F457" s="6">
        <v>1.69</v>
      </c>
      <c r="G457" s="6">
        <v>1.88</v>
      </c>
    </row>
    <row r="458">
      <c r="A458" s="6">
        <v>11.0</v>
      </c>
      <c r="B458" s="6">
        <v>14.0</v>
      </c>
      <c r="C458" s="6">
        <v>2019.0</v>
      </c>
      <c r="D458" s="142">
        <f t="shared" si="1"/>
        <v>43783</v>
      </c>
      <c r="E458" s="6">
        <v>1.58</v>
      </c>
      <c r="F458" s="6">
        <v>1.63</v>
      </c>
      <c r="G458" s="6">
        <v>1.82</v>
      </c>
    </row>
    <row r="459">
      <c r="A459" s="6">
        <v>11.0</v>
      </c>
      <c r="B459" s="6">
        <v>15.0</v>
      </c>
      <c r="C459" s="6">
        <v>2019.0</v>
      </c>
      <c r="D459" s="142">
        <f t="shared" si="1"/>
        <v>43784</v>
      </c>
      <c r="E459" s="6">
        <v>1.61</v>
      </c>
      <c r="F459" s="6">
        <v>1.65</v>
      </c>
      <c r="G459" s="6">
        <v>1.84</v>
      </c>
    </row>
    <row r="460">
      <c r="A460" s="6">
        <v>11.0</v>
      </c>
      <c r="B460" s="6">
        <v>18.0</v>
      </c>
      <c r="C460" s="6">
        <v>2019.0</v>
      </c>
      <c r="D460" s="142">
        <f t="shared" si="1"/>
        <v>43787</v>
      </c>
      <c r="E460" s="6">
        <v>1.6</v>
      </c>
      <c r="F460" s="6">
        <v>1.63</v>
      </c>
      <c r="G460" s="6">
        <v>1.81</v>
      </c>
    </row>
    <row r="461">
      <c r="A461" s="6">
        <v>11.0</v>
      </c>
      <c r="B461" s="6">
        <v>19.0</v>
      </c>
      <c r="C461" s="6">
        <v>2019.0</v>
      </c>
      <c r="D461" s="142">
        <f t="shared" si="1"/>
        <v>43788</v>
      </c>
      <c r="E461" s="6">
        <v>1.6</v>
      </c>
      <c r="F461" s="6">
        <v>1.63</v>
      </c>
      <c r="G461" s="6">
        <v>1.79</v>
      </c>
    </row>
    <row r="462">
      <c r="A462" s="6">
        <v>11.0</v>
      </c>
      <c r="B462" s="6">
        <v>20.0</v>
      </c>
      <c r="C462" s="6">
        <v>2019.0</v>
      </c>
      <c r="D462" s="142">
        <f t="shared" si="1"/>
        <v>43789</v>
      </c>
      <c r="E462" s="6">
        <v>1.56</v>
      </c>
      <c r="F462" s="6">
        <v>1.58</v>
      </c>
      <c r="G462" s="6">
        <v>1.73</v>
      </c>
    </row>
    <row r="463">
      <c r="A463" s="6">
        <v>11.0</v>
      </c>
      <c r="B463" s="6">
        <v>21.0</v>
      </c>
      <c r="C463" s="6">
        <v>2019.0</v>
      </c>
      <c r="D463" s="142">
        <f t="shared" si="1"/>
        <v>43790</v>
      </c>
      <c r="E463" s="6">
        <v>1.6</v>
      </c>
      <c r="F463" s="6">
        <v>1.62</v>
      </c>
      <c r="G463" s="6">
        <v>1.77</v>
      </c>
    </row>
    <row r="464">
      <c r="A464" s="6">
        <v>11.0</v>
      </c>
      <c r="B464" s="6">
        <v>22.0</v>
      </c>
      <c r="C464" s="6">
        <v>2019.0</v>
      </c>
      <c r="D464" s="142">
        <f t="shared" si="1"/>
        <v>43791</v>
      </c>
      <c r="E464" s="6">
        <v>1.61</v>
      </c>
      <c r="F464" s="6">
        <v>1.62</v>
      </c>
      <c r="G464" s="6">
        <v>1.77</v>
      </c>
    </row>
    <row r="465">
      <c r="A465" s="6">
        <v>11.0</v>
      </c>
      <c r="B465" s="6">
        <v>25.0</v>
      </c>
      <c r="C465" s="6">
        <v>2019.0</v>
      </c>
      <c r="D465" s="142">
        <f t="shared" si="1"/>
        <v>43794</v>
      </c>
      <c r="E465" s="6">
        <v>1.61</v>
      </c>
      <c r="F465" s="6">
        <v>1.62</v>
      </c>
      <c r="G465" s="6">
        <v>1.76</v>
      </c>
    </row>
    <row r="466">
      <c r="A466" s="6">
        <v>11.0</v>
      </c>
      <c r="B466" s="6">
        <v>26.0</v>
      </c>
      <c r="C466" s="6">
        <v>2019.0</v>
      </c>
      <c r="D466" s="142">
        <f t="shared" si="1"/>
        <v>43795</v>
      </c>
      <c r="E466" s="6">
        <v>1.58</v>
      </c>
      <c r="F466" s="6">
        <v>1.58</v>
      </c>
      <c r="G466" s="6">
        <v>1.74</v>
      </c>
    </row>
    <row r="467">
      <c r="A467" s="6">
        <v>11.0</v>
      </c>
      <c r="B467" s="6">
        <v>27.0</v>
      </c>
      <c r="C467" s="6">
        <v>2019.0</v>
      </c>
      <c r="D467" s="142">
        <f t="shared" si="1"/>
        <v>43796</v>
      </c>
      <c r="E467" s="6">
        <v>1.63</v>
      </c>
      <c r="F467" s="6">
        <v>1.63</v>
      </c>
      <c r="G467" s="6">
        <v>1.77</v>
      </c>
    </row>
    <row r="468">
      <c r="A468" s="6">
        <v>11.0</v>
      </c>
      <c r="B468" s="6">
        <v>29.0</v>
      </c>
      <c r="C468" s="6">
        <v>2019.0</v>
      </c>
      <c r="D468" s="142">
        <f t="shared" si="1"/>
        <v>43798</v>
      </c>
      <c r="E468" s="6">
        <v>1.61</v>
      </c>
      <c r="F468" s="6">
        <v>1.62</v>
      </c>
      <c r="G468" s="6">
        <v>1.78</v>
      </c>
    </row>
    <row r="469">
      <c r="A469" s="6">
        <v>12.0</v>
      </c>
      <c r="B469" s="6">
        <v>2.0</v>
      </c>
      <c r="C469" s="6">
        <v>2019.0</v>
      </c>
      <c r="D469" s="142">
        <f t="shared" si="1"/>
        <v>43801</v>
      </c>
      <c r="E469" s="6">
        <v>1.61</v>
      </c>
      <c r="F469" s="6">
        <v>1.65</v>
      </c>
      <c r="G469" s="6">
        <v>1.83</v>
      </c>
    </row>
    <row r="470">
      <c r="A470" s="6">
        <v>12.0</v>
      </c>
      <c r="B470" s="6">
        <v>3.0</v>
      </c>
      <c r="C470" s="6">
        <v>2019.0</v>
      </c>
      <c r="D470" s="142">
        <f t="shared" si="1"/>
        <v>43802</v>
      </c>
      <c r="E470" s="6">
        <v>1.53</v>
      </c>
      <c r="F470" s="6">
        <v>1.54</v>
      </c>
      <c r="G470" s="6">
        <v>1.72</v>
      </c>
    </row>
    <row r="471">
      <c r="A471" s="6">
        <v>12.0</v>
      </c>
      <c r="B471" s="6">
        <v>4.0</v>
      </c>
      <c r="C471" s="6">
        <v>2019.0</v>
      </c>
      <c r="D471" s="142">
        <f t="shared" si="1"/>
        <v>43803</v>
      </c>
      <c r="E471" s="6">
        <v>1.58</v>
      </c>
      <c r="F471" s="6">
        <v>1.6</v>
      </c>
      <c r="G471" s="6">
        <v>1.77</v>
      </c>
    </row>
    <row r="472">
      <c r="A472" s="6">
        <v>12.0</v>
      </c>
      <c r="B472" s="6">
        <v>5.0</v>
      </c>
      <c r="C472" s="6">
        <v>2019.0</v>
      </c>
      <c r="D472" s="142">
        <f t="shared" si="1"/>
        <v>43804</v>
      </c>
      <c r="E472" s="6">
        <v>1.58</v>
      </c>
      <c r="F472" s="6">
        <v>1.62</v>
      </c>
      <c r="G472" s="6">
        <v>1.8</v>
      </c>
    </row>
    <row r="473">
      <c r="A473" s="6">
        <v>12.0</v>
      </c>
      <c r="B473" s="6">
        <v>6.0</v>
      </c>
      <c r="C473" s="6">
        <v>2019.0</v>
      </c>
      <c r="D473" s="142">
        <f t="shared" si="1"/>
        <v>43805</v>
      </c>
      <c r="E473" s="6">
        <v>1.61</v>
      </c>
      <c r="F473" s="6">
        <v>1.67</v>
      </c>
      <c r="G473" s="6">
        <v>1.84</v>
      </c>
    </row>
    <row r="474">
      <c r="A474" s="6">
        <v>12.0</v>
      </c>
      <c r="B474" s="6">
        <v>9.0</v>
      </c>
      <c r="C474" s="6">
        <v>2019.0</v>
      </c>
      <c r="D474" s="142">
        <f t="shared" si="1"/>
        <v>43808</v>
      </c>
      <c r="E474" s="6">
        <v>1.63</v>
      </c>
      <c r="F474" s="6">
        <v>1.67</v>
      </c>
      <c r="G474" s="6">
        <v>1.83</v>
      </c>
    </row>
    <row r="475">
      <c r="A475" s="6">
        <v>12.0</v>
      </c>
      <c r="B475" s="6">
        <v>10.0</v>
      </c>
      <c r="C475" s="6">
        <v>2019.0</v>
      </c>
      <c r="D475" s="142">
        <f t="shared" si="1"/>
        <v>43809</v>
      </c>
      <c r="E475" s="6">
        <v>1.65</v>
      </c>
      <c r="F475" s="6">
        <v>1.68</v>
      </c>
      <c r="G475" s="6">
        <v>1.85</v>
      </c>
    </row>
    <row r="476">
      <c r="A476" s="6">
        <v>12.0</v>
      </c>
      <c r="B476" s="6">
        <v>11.0</v>
      </c>
      <c r="C476" s="6">
        <v>2019.0</v>
      </c>
      <c r="D476" s="142">
        <f t="shared" si="1"/>
        <v>43810</v>
      </c>
      <c r="E476" s="6">
        <v>1.61</v>
      </c>
      <c r="F476" s="6">
        <v>1.64</v>
      </c>
      <c r="G476" s="6">
        <v>1.79</v>
      </c>
    </row>
    <row r="477">
      <c r="A477" s="6">
        <v>12.0</v>
      </c>
      <c r="B477" s="6">
        <v>12.0</v>
      </c>
      <c r="C477" s="6">
        <v>2019.0</v>
      </c>
      <c r="D477" s="142">
        <f t="shared" si="1"/>
        <v>43811</v>
      </c>
      <c r="E477" s="6">
        <v>1.66</v>
      </c>
      <c r="F477" s="6">
        <v>1.73</v>
      </c>
      <c r="G477" s="6">
        <v>1.9</v>
      </c>
    </row>
    <row r="478">
      <c r="A478" s="6">
        <v>12.0</v>
      </c>
      <c r="B478" s="6">
        <v>13.0</v>
      </c>
      <c r="C478" s="6">
        <v>2019.0</v>
      </c>
      <c r="D478" s="142">
        <f t="shared" si="1"/>
        <v>43812</v>
      </c>
      <c r="E478" s="6">
        <v>1.61</v>
      </c>
      <c r="F478" s="6">
        <v>1.66</v>
      </c>
      <c r="G478" s="6">
        <v>1.82</v>
      </c>
    </row>
    <row r="479">
      <c r="A479" s="6">
        <v>12.0</v>
      </c>
      <c r="B479" s="6">
        <v>16.0</v>
      </c>
      <c r="C479" s="6">
        <v>2019.0</v>
      </c>
      <c r="D479" s="142">
        <f t="shared" si="1"/>
        <v>43815</v>
      </c>
      <c r="E479" s="6">
        <v>1.65</v>
      </c>
      <c r="F479" s="6">
        <v>1.72</v>
      </c>
      <c r="G479" s="6">
        <v>1.89</v>
      </c>
    </row>
    <row r="480">
      <c r="A480" s="6">
        <v>12.0</v>
      </c>
      <c r="B480" s="6">
        <v>17.0</v>
      </c>
      <c r="C480" s="6">
        <v>2019.0</v>
      </c>
      <c r="D480" s="142">
        <f t="shared" si="1"/>
        <v>43816</v>
      </c>
      <c r="E480" s="6">
        <v>1.63</v>
      </c>
      <c r="F480" s="6">
        <v>1.71</v>
      </c>
      <c r="G480" s="6">
        <v>1.89</v>
      </c>
    </row>
    <row r="481">
      <c r="A481" s="6">
        <v>12.0</v>
      </c>
      <c r="B481" s="6">
        <v>18.0</v>
      </c>
      <c r="C481" s="6">
        <v>2019.0</v>
      </c>
      <c r="D481" s="142">
        <f t="shared" si="1"/>
        <v>43817</v>
      </c>
      <c r="E481" s="6">
        <v>1.63</v>
      </c>
      <c r="F481" s="6">
        <v>1.74</v>
      </c>
      <c r="G481" s="6">
        <v>1.92</v>
      </c>
    </row>
    <row r="482">
      <c r="A482" s="6">
        <v>12.0</v>
      </c>
      <c r="B482" s="6">
        <v>19.0</v>
      </c>
      <c r="C482" s="6">
        <v>2019.0</v>
      </c>
      <c r="D482" s="142">
        <f t="shared" si="1"/>
        <v>43818</v>
      </c>
      <c r="E482" s="6">
        <v>1.62</v>
      </c>
      <c r="F482" s="6">
        <v>1.73</v>
      </c>
      <c r="G482" s="6">
        <v>1.92</v>
      </c>
    </row>
    <row r="483">
      <c r="A483" s="6">
        <v>12.0</v>
      </c>
      <c r="B483" s="6">
        <v>20.0</v>
      </c>
      <c r="C483" s="6">
        <v>2019.0</v>
      </c>
      <c r="D483" s="142">
        <f t="shared" si="1"/>
        <v>43819</v>
      </c>
      <c r="E483" s="6">
        <v>1.63</v>
      </c>
      <c r="F483" s="6">
        <v>1.73</v>
      </c>
      <c r="G483" s="6">
        <v>1.92</v>
      </c>
    </row>
    <row r="484">
      <c r="A484" s="6">
        <v>12.0</v>
      </c>
      <c r="B484" s="6">
        <v>23.0</v>
      </c>
      <c r="C484" s="6">
        <v>2019.0</v>
      </c>
      <c r="D484" s="142">
        <f t="shared" si="1"/>
        <v>43822</v>
      </c>
      <c r="E484" s="6">
        <v>1.64</v>
      </c>
      <c r="F484" s="6">
        <v>1.75</v>
      </c>
      <c r="G484" s="6">
        <v>1.93</v>
      </c>
    </row>
    <row r="485">
      <c r="A485" s="6">
        <v>12.0</v>
      </c>
      <c r="B485" s="6">
        <v>24.0</v>
      </c>
      <c r="C485" s="6">
        <v>2019.0</v>
      </c>
      <c r="D485" s="142">
        <f t="shared" si="1"/>
        <v>43823</v>
      </c>
      <c r="E485" s="6">
        <v>1.62</v>
      </c>
      <c r="F485" s="6">
        <v>1.72</v>
      </c>
      <c r="G485" s="6">
        <v>1.9</v>
      </c>
    </row>
    <row r="486">
      <c r="A486" s="6">
        <v>12.0</v>
      </c>
      <c r="B486" s="6">
        <v>26.0</v>
      </c>
      <c r="C486" s="6">
        <v>2019.0</v>
      </c>
      <c r="D486" s="142">
        <f t="shared" si="1"/>
        <v>43825</v>
      </c>
      <c r="E486" s="6">
        <v>1.64</v>
      </c>
      <c r="F486" s="6">
        <v>1.72</v>
      </c>
      <c r="G486" s="6">
        <v>1.9</v>
      </c>
    </row>
    <row r="487">
      <c r="A487" s="6">
        <v>12.0</v>
      </c>
      <c r="B487" s="6">
        <v>27.0</v>
      </c>
      <c r="C487" s="6">
        <v>2019.0</v>
      </c>
      <c r="D487" s="142">
        <f t="shared" si="1"/>
        <v>43826</v>
      </c>
      <c r="E487" s="6">
        <v>1.59</v>
      </c>
      <c r="F487" s="6">
        <v>1.68</v>
      </c>
      <c r="G487" s="6">
        <v>1.88</v>
      </c>
    </row>
    <row r="488">
      <c r="A488" s="6">
        <v>12.0</v>
      </c>
      <c r="B488" s="6">
        <v>30.0</v>
      </c>
      <c r="C488" s="6">
        <v>2019.0</v>
      </c>
      <c r="D488" s="142">
        <f t="shared" si="1"/>
        <v>43829</v>
      </c>
      <c r="E488" s="6">
        <v>1.58</v>
      </c>
      <c r="F488" s="6">
        <v>1.68</v>
      </c>
      <c r="G488" s="6">
        <v>1.9</v>
      </c>
    </row>
    <row r="489">
      <c r="A489" s="6">
        <v>12.0</v>
      </c>
      <c r="B489" s="6">
        <v>31.0</v>
      </c>
      <c r="C489" s="6">
        <v>2019.0</v>
      </c>
      <c r="D489" s="142">
        <f t="shared" si="1"/>
        <v>43830</v>
      </c>
      <c r="E489" s="6">
        <v>1.58</v>
      </c>
      <c r="F489" s="6">
        <v>1.69</v>
      </c>
      <c r="G489" s="6">
        <v>1.92</v>
      </c>
    </row>
    <row r="490">
      <c r="A490" s="6">
        <v>1.0</v>
      </c>
      <c r="B490" s="6">
        <v>2.0</v>
      </c>
      <c r="C490" s="6">
        <v>2018.0</v>
      </c>
      <c r="D490" s="142">
        <f t="shared" si="1"/>
        <v>43102</v>
      </c>
      <c r="E490" s="6">
        <v>1.92</v>
      </c>
      <c r="F490" s="6">
        <v>2.25</v>
      </c>
      <c r="G490" s="6">
        <v>2.46</v>
      </c>
    </row>
    <row r="491">
      <c r="A491" s="6">
        <v>1.0</v>
      </c>
      <c r="B491" s="6">
        <v>3.0</v>
      </c>
      <c r="C491" s="6">
        <v>2018.0</v>
      </c>
      <c r="D491" s="142">
        <f t="shared" si="1"/>
        <v>43103</v>
      </c>
      <c r="E491" s="6">
        <v>1.94</v>
      </c>
      <c r="F491" s="6">
        <v>2.25</v>
      </c>
      <c r="G491" s="6">
        <v>2.44</v>
      </c>
    </row>
    <row r="492">
      <c r="A492" s="6">
        <v>1.0</v>
      </c>
      <c r="B492" s="6">
        <v>4.0</v>
      </c>
      <c r="C492" s="6">
        <v>2018.0</v>
      </c>
      <c r="D492" s="142">
        <f t="shared" si="1"/>
        <v>43104</v>
      </c>
      <c r="E492" s="6">
        <v>1.96</v>
      </c>
      <c r="F492" s="6">
        <v>2.27</v>
      </c>
      <c r="G492" s="6">
        <v>2.46</v>
      </c>
    </row>
    <row r="493">
      <c r="A493" s="6">
        <v>1.0</v>
      </c>
      <c r="B493" s="6">
        <v>5.0</v>
      </c>
      <c r="C493" s="6">
        <v>2018.0</v>
      </c>
      <c r="D493" s="142">
        <f t="shared" si="1"/>
        <v>43105</v>
      </c>
      <c r="E493" s="6">
        <v>1.96</v>
      </c>
      <c r="F493" s="6">
        <v>2.29</v>
      </c>
      <c r="G493" s="6">
        <v>2.47</v>
      </c>
    </row>
    <row r="494">
      <c r="A494" s="6">
        <v>1.0</v>
      </c>
      <c r="B494" s="6">
        <v>8.0</v>
      </c>
      <c r="C494" s="6">
        <v>2018.0</v>
      </c>
      <c r="D494" s="142">
        <f t="shared" si="1"/>
        <v>43108</v>
      </c>
      <c r="E494" s="6">
        <v>1.96</v>
      </c>
      <c r="F494" s="6">
        <v>2.29</v>
      </c>
      <c r="G494" s="6">
        <v>2.49</v>
      </c>
    </row>
    <row r="495">
      <c r="A495" s="6">
        <v>1.0</v>
      </c>
      <c r="B495" s="6">
        <v>9.0</v>
      </c>
      <c r="C495" s="6">
        <v>2018.0</v>
      </c>
      <c r="D495" s="142">
        <f t="shared" si="1"/>
        <v>43109</v>
      </c>
      <c r="E495" s="6">
        <v>1.98</v>
      </c>
      <c r="F495" s="6">
        <v>2.33</v>
      </c>
      <c r="G495" s="6">
        <v>2.55</v>
      </c>
    </row>
    <row r="496">
      <c r="A496" s="6">
        <v>1.0</v>
      </c>
      <c r="B496" s="6">
        <v>10.0</v>
      </c>
      <c r="C496" s="6">
        <v>2018.0</v>
      </c>
      <c r="D496" s="142">
        <f t="shared" si="1"/>
        <v>43110</v>
      </c>
      <c r="E496" s="6">
        <v>1.98</v>
      </c>
      <c r="F496" s="6">
        <v>2.32</v>
      </c>
      <c r="G496" s="6">
        <v>2.55</v>
      </c>
    </row>
    <row r="497">
      <c r="A497" s="6">
        <v>1.0</v>
      </c>
      <c r="B497" s="6">
        <v>11.0</v>
      </c>
      <c r="C497" s="6">
        <v>2018.0</v>
      </c>
      <c r="D497" s="142">
        <f t="shared" si="1"/>
        <v>43111</v>
      </c>
      <c r="E497" s="6">
        <v>1.98</v>
      </c>
      <c r="F497" s="6">
        <v>2.32</v>
      </c>
      <c r="G497" s="6">
        <v>2.54</v>
      </c>
    </row>
    <row r="498">
      <c r="A498" s="6">
        <v>1.0</v>
      </c>
      <c r="B498" s="6">
        <v>12.0</v>
      </c>
      <c r="C498" s="6">
        <v>2018.0</v>
      </c>
      <c r="D498" s="142">
        <f t="shared" si="1"/>
        <v>43112</v>
      </c>
      <c r="E498" s="6">
        <v>1.99</v>
      </c>
      <c r="F498" s="6">
        <v>2.35</v>
      </c>
      <c r="G498" s="6">
        <v>2.55</v>
      </c>
    </row>
    <row r="499">
      <c r="A499" s="6">
        <v>1.0</v>
      </c>
      <c r="B499" s="6">
        <v>16.0</v>
      </c>
      <c r="C499" s="6">
        <v>2018.0</v>
      </c>
      <c r="D499" s="142">
        <f t="shared" si="1"/>
        <v>43116</v>
      </c>
      <c r="E499" s="6">
        <v>2.03</v>
      </c>
      <c r="F499" s="6">
        <v>2.36</v>
      </c>
      <c r="G499" s="6">
        <v>2.54</v>
      </c>
    </row>
    <row r="500">
      <c r="A500" s="6">
        <v>1.0</v>
      </c>
      <c r="B500" s="6">
        <v>17.0</v>
      </c>
      <c r="C500" s="6">
        <v>2018.0</v>
      </c>
      <c r="D500" s="142">
        <f t="shared" si="1"/>
        <v>43117</v>
      </c>
      <c r="E500" s="6">
        <v>2.05</v>
      </c>
      <c r="F500" s="6">
        <v>2.39</v>
      </c>
      <c r="G500" s="6">
        <v>2.57</v>
      </c>
    </row>
    <row r="501">
      <c r="A501" s="6">
        <v>1.0</v>
      </c>
      <c r="B501" s="6">
        <v>18.0</v>
      </c>
      <c r="C501" s="6">
        <v>2018.0</v>
      </c>
      <c r="D501" s="142">
        <f t="shared" si="1"/>
        <v>43118</v>
      </c>
      <c r="E501" s="6">
        <v>2.05</v>
      </c>
      <c r="F501" s="6">
        <v>2.43</v>
      </c>
      <c r="G501" s="6">
        <v>2.62</v>
      </c>
    </row>
    <row r="502">
      <c r="A502" s="6">
        <v>1.0</v>
      </c>
      <c r="B502" s="6">
        <v>19.0</v>
      </c>
      <c r="C502" s="6">
        <v>2018.0</v>
      </c>
      <c r="D502" s="142">
        <f t="shared" si="1"/>
        <v>43119</v>
      </c>
      <c r="E502" s="6">
        <v>2.06</v>
      </c>
      <c r="F502" s="6">
        <v>2.45</v>
      </c>
      <c r="G502" s="6">
        <v>2.64</v>
      </c>
    </row>
    <row r="503">
      <c r="A503" s="6">
        <v>1.0</v>
      </c>
      <c r="B503" s="6">
        <v>22.0</v>
      </c>
      <c r="C503" s="6">
        <v>2018.0</v>
      </c>
      <c r="D503" s="142">
        <f t="shared" si="1"/>
        <v>43122</v>
      </c>
      <c r="E503" s="6">
        <v>2.08</v>
      </c>
      <c r="F503" s="6">
        <v>2.46</v>
      </c>
      <c r="G503" s="6">
        <v>2.66</v>
      </c>
    </row>
    <row r="504">
      <c r="A504" s="6">
        <v>1.0</v>
      </c>
      <c r="B504" s="6">
        <v>23.0</v>
      </c>
      <c r="C504" s="6">
        <v>2018.0</v>
      </c>
      <c r="D504" s="142">
        <f t="shared" si="1"/>
        <v>43123</v>
      </c>
      <c r="E504" s="6">
        <v>2.06</v>
      </c>
      <c r="F504" s="6">
        <v>2.43</v>
      </c>
      <c r="G504" s="6">
        <v>2.63</v>
      </c>
    </row>
    <row r="505">
      <c r="A505" s="6">
        <v>1.0</v>
      </c>
      <c r="B505" s="6">
        <v>24.0</v>
      </c>
      <c r="C505" s="6">
        <v>2018.0</v>
      </c>
      <c r="D505" s="142">
        <f t="shared" si="1"/>
        <v>43124</v>
      </c>
      <c r="E505" s="6">
        <v>2.08</v>
      </c>
      <c r="F505" s="6">
        <v>2.43</v>
      </c>
      <c r="G505" s="6">
        <v>2.65</v>
      </c>
    </row>
    <row r="506">
      <c r="A506" s="6">
        <v>1.0</v>
      </c>
      <c r="B506" s="6">
        <v>25.0</v>
      </c>
      <c r="C506" s="6">
        <v>2018.0</v>
      </c>
      <c r="D506" s="142">
        <f t="shared" si="1"/>
        <v>43125</v>
      </c>
      <c r="E506" s="6">
        <v>2.08</v>
      </c>
      <c r="F506" s="6">
        <v>2.41</v>
      </c>
      <c r="G506" s="6">
        <v>2.63</v>
      </c>
    </row>
    <row r="507">
      <c r="A507" s="6">
        <v>1.0</v>
      </c>
      <c r="B507" s="6">
        <v>26.0</v>
      </c>
      <c r="C507" s="6">
        <v>2018.0</v>
      </c>
      <c r="D507" s="142">
        <f t="shared" si="1"/>
        <v>43126</v>
      </c>
      <c r="E507" s="6">
        <v>2.13</v>
      </c>
      <c r="F507" s="6">
        <v>2.47</v>
      </c>
      <c r="G507" s="6">
        <v>2.66</v>
      </c>
    </row>
    <row r="508">
      <c r="A508" s="6">
        <v>1.0</v>
      </c>
      <c r="B508" s="6">
        <v>29.0</v>
      </c>
      <c r="C508" s="6">
        <v>2018.0</v>
      </c>
      <c r="D508" s="142">
        <f t="shared" si="1"/>
        <v>43129</v>
      </c>
      <c r="E508" s="6">
        <v>2.11</v>
      </c>
      <c r="F508" s="6">
        <v>2.49</v>
      </c>
      <c r="G508" s="6">
        <v>2.7</v>
      </c>
    </row>
    <row r="509">
      <c r="A509" s="6">
        <v>1.0</v>
      </c>
      <c r="B509" s="6">
        <v>30.0</v>
      </c>
      <c r="C509" s="6">
        <v>2018.0</v>
      </c>
      <c r="D509" s="142">
        <f t="shared" si="1"/>
        <v>43130</v>
      </c>
      <c r="E509" s="6">
        <v>2.13</v>
      </c>
      <c r="F509" s="6">
        <v>2.51</v>
      </c>
      <c r="G509" s="6">
        <v>2.73</v>
      </c>
    </row>
    <row r="510">
      <c r="A510" s="6">
        <v>1.0</v>
      </c>
      <c r="B510" s="6">
        <v>31.0</v>
      </c>
      <c r="C510" s="6">
        <v>2018.0</v>
      </c>
      <c r="D510" s="142">
        <f t="shared" si="1"/>
        <v>43131</v>
      </c>
      <c r="E510" s="6">
        <v>2.14</v>
      </c>
      <c r="F510" s="6">
        <v>2.52</v>
      </c>
      <c r="G510" s="6">
        <v>2.72</v>
      </c>
    </row>
    <row r="511">
      <c r="A511" s="6">
        <v>2.0</v>
      </c>
      <c r="B511" s="6">
        <v>1.0</v>
      </c>
      <c r="C511" s="6">
        <v>2018.0</v>
      </c>
      <c r="D511" s="142">
        <f t="shared" si="1"/>
        <v>43132</v>
      </c>
      <c r="E511" s="6">
        <v>2.16</v>
      </c>
      <c r="F511" s="6">
        <v>2.56</v>
      </c>
      <c r="G511" s="6">
        <v>2.78</v>
      </c>
    </row>
    <row r="512">
      <c r="A512" s="6">
        <v>2.0</v>
      </c>
      <c r="B512" s="6">
        <v>2.0</v>
      </c>
      <c r="C512" s="6">
        <v>2018.0</v>
      </c>
      <c r="D512" s="142">
        <f t="shared" si="1"/>
        <v>43133</v>
      </c>
      <c r="E512" s="6">
        <v>2.15</v>
      </c>
      <c r="F512" s="6">
        <v>2.58</v>
      </c>
      <c r="G512" s="6">
        <v>2.84</v>
      </c>
    </row>
    <row r="513">
      <c r="A513" s="6">
        <v>2.0</v>
      </c>
      <c r="B513" s="6">
        <v>5.0</v>
      </c>
      <c r="C513" s="6">
        <v>2018.0</v>
      </c>
      <c r="D513" s="142">
        <f t="shared" si="1"/>
        <v>43136</v>
      </c>
      <c r="E513" s="6">
        <v>2.08</v>
      </c>
      <c r="F513" s="6">
        <v>2.5</v>
      </c>
      <c r="G513" s="6">
        <v>2.77</v>
      </c>
    </row>
    <row r="514">
      <c r="A514" s="6">
        <v>2.0</v>
      </c>
      <c r="B514" s="6">
        <v>6.0</v>
      </c>
      <c r="C514" s="6">
        <v>2018.0</v>
      </c>
      <c r="D514" s="142">
        <f t="shared" si="1"/>
        <v>43137</v>
      </c>
      <c r="E514" s="6">
        <v>2.1</v>
      </c>
      <c r="F514" s="6">
        <v>2.52</v>
      </c>
      <c r="G514" s="6">
        <v>2.79</v>
      </c>
    </row>
    <row r="515">
      <c r="A515" s="6">
        <v>2.0</v>
      </c>
      <c r="B515" s="6">
        <v>7.0</v>
      </c>
      <c r="C515" s="6">
        <v>2018.0</v>
      </c>
      <c r="D515" s="142">
        <f t="shared" si="1"/>
        <v>43138</v>
      </c>
      <c r="E515" s="6">
        <v>2.15</v>
      </c>
      <c r="F515" s="6">
        <v>2.57</v>
      </c>
      <c r="G515" s="6">
        <v>2.84</v>
      </c>
    </row>
    <row r="516">
      <c r="A516" s="6">
        <v>2.0</v>
      </c>
      <c r="B516" s="6">
        <v>8.0</v>
      </c>
      <c r="C516" s="6">
        <v>2018.0</v>
      </c>
      <c r="D516" s="142">
        <f t="shared" si="1"/>
        <v>43139</v>
      </c>
      <c r="E516" s="6">
        <v>2.13</v>
      </c>
      <c r="F516" s="6">
        <v>2.57</v>
      </c>
      <c r="G516" s="6">
        <v>2.85</v>
      </c>
    </row>
    <row r="517">
      <c r="A517" s="6">
        <v>2.0</v>
      </c>
      <c r="B517" s="6">
        <v>9.0</v>
      </c>
      <c r="C517" s="6">
        <v>2018.0</v>
      </c>
      <c r="D517" s="142">
        <f t="shared" si="1"/>
        <v>43140</v>
      </c>
      <c r="E517" s="6">
        <v>2.05</v>
      </c>
      <c r="F517" s="6">
        <v>2.52</v>
      </c>
      <c r="G517" s="6">
        <v>2.83</v>
      </c>
    </row>
    <row r="518">
      <c r="A518" s="6">
        <v>2.0</v>
      </c>
      <c r="B518" s="6">
        <v>12.0</v>
      </c>
      <c r="C518" s="6">
        <v>2018.0</v>
      </c>
      <c r="D518" s="142">
        <f t="shared" si="1"/>
        <v>43143</v>
      </c>
      <c r="E518" s="6">
        <v>2.09</v>
      </c>
      <c r="F518" s="6">
        <v>2.56</v>
      </c>
      <c r="G518" s="6">
        <v>2.86</v>
      </c>
    </row>
    <row r="519">
      <c r="A519" s="6">
        <v>2.0</v>
      </c>
      <c r="B519" s="6">
        <v>13.0</v>
      </c>
      <c r="C519" s="6">
        <v>2018.0</v>
      </c>
      <c r="D519" s="142">
        <f t="shared" si="1"/>
        <v>43144</v>
      </c>
      <c r="E519" s="6">
        <v>2.1</v>
      </c>
      <c r="F519" s="6">
        <v>2.54</v>
      </c>
      <c r="G519" s="6">
        <v>2.83</v>
      </c>
    </row>
    <row r="520">
      <c r="A520" s="6">
        <v>2.0</v>
      </c>
      <c r="B520" s="6">
        <v>14.0</v>
      </c>
      <c r="C520" s="6">
        <v>2018.0</v>
      </c>
      <c r="D520" s="142">
        <f t="shared" si="1"/>
        <v>43145</v>
      </c>
      <c r="E520" s="6">
        <v>2.17</v>
      </c>
      <c r="F520" s="6">
        <v>2.65</v>
      </c>
      <c r="G520" s="6">
        <v>2.91</v>
      </c>
    </row>
    <row r="521">
      <c r="A521" s="6">
        <v>2.0</v>
      </c>
      <c r="B521" s="6">
        <v>15.0</v>
      </c>
      <c r="C521" s="6">
        <v>2018.0</v>
      </c>
      <c r="D521" s="142">
        <f t="shared" si="1"/>
        <v>43146</v>
      </c>
      <c r="E521" s="6">
        <v>2.19</v>
      </c>
      <c r="F521" s="6">
        <v>2.65</v>
      </c>
      <c r="G521" s="6">
        <v>2.9</v>
      </c>
    </row>
    <row r="522">
      <c r="A522" s="6">
        <v>2.0</v>
      </c>
      <c r="B522" s="6">
        <v>16.0</v>
      </c>
      <c r="C522" s="6">
        <v>2018.0</v>
      </c>
      <c r="D522" s="142">
        <f t="shared" si="1"/>
        <v>43147</v>
      </c>
      <c r="E522" s="6">
        <v>2.21</v>
      </c>
      <c r="F522" s="6">
        <v>2.63</v>
      </c>
      <c r="G522" s="6">
        <v>2.87</v>
      </c>
    </row>
    <row r="523">
      <c r="A523" s="6">
        <v>2.0</v>
      </c>
      <c r="B523" s="6">
        <v>20.0</v>
      </c>
      <c r="C523" s="6">
        <v>2018.0</v>
      </c>
      <c r="D523" s="142">
        <f t="shared" si="1"/>
        <v>43151</v>
      </c>
      <c r="E523" s="6">
        <v>2.25</v>
      </c>
      <c r="F523" s="6">
        <v>2.65</v>
      </c>
      <c r="G523" s="6">
        <v>2.88</v>
      </c>
    </row>
    <row r="524">
      <c r="A524" s="6">
        <v>2.0</v>
      </c>
      <c r="B524" s="6">
        <v>21.0</v>
      </c>
      <c r="C524" s="6">
        <v>2018.0</v>
      </c>
      <c r="D524" s="142">
        <f t="shared" si="1"/>
        <v>43152</v>
      </c>
      <c r="E524" s="6">
        <v>2.26</v>
      </c>
      <c r="F524" s="6">
        <v>2.69</v>
      </c>
      <c r="G524" s="6">
        <v>2.94</v>
      </c>
    </row>
    <row r="525">
      <c r="A525" s="6">
        <v>2.0</v>
      </c>
      <c r="B525" s="6">
        <v>22.0</v>
      </c>
      <c r="C525" s="6">
        <v>2018.0</v>
      </c>
      <c r="D525" s="142">
        <f t="shared" si="1"/>
        <v>43153</v>
      </c>
      <c r="E525" s="6">
        <v>2.25</v>
      </c>
      <c r="F525" s="6">
        <v>2.66</v>
      </c>
      <c r="G525" s="6">
        <v>2.92</v>
      </c>
    </row>
    <row r="526">
      <c r="A526" s="6">
        <v>2.0</v>
      </c>
      <c r="B526" s="6">
        <v>23.0</v>
      </c>
      <c r="C526" s="6">
        <v>2018.0</v>
      </c>
      <c r="D526" s="142">
        <f t="shared" si="1"/>
        <v>43154</v>
      </c>
      <c r="E526" s="6">
        <v>2.25</v>
      </c>
      <c r="F526" s="6">
        <v>2.62</v>
      </c>
      <c r="G526" s="6">
        <v>2.88</v>
      </c>
    </row>
    <row r="527">
      <c r="A527" s="6">
        <v>2.0</v>
      </c>
      <c r="B527" s="6">
        <v>26.0</v>
      </c>
      <c r="C527" s="6">
        <v>2018.0</v>
      </c>
      <c r="D527" s="142">
        <f t="shared" si="1"/>
        <v>43157</v>
      </c>
      <c r="E527" s="6">
        <v>2.22</v>
      </c>
      <c r="F527" s="6">
        <v>2.6</v>
      </c>
      <c r="G527" s="6">
        <v>2.86</v>
      </c>
    </row>
    <row r="528">
      <c r="A528" s="6">
        <v>2.0</v>
      </c>
      <c r="B528" s="6">
        <v>27.0</v>
      </c>
      <c r="C528" s="6">
        <v>2018.0</v>
      </c>
      <c r="D528" s="142">
        <f t="shared" si="1"/>
        <v>43158</v>
      </c>
      <c r="E528" s="6">
        <v>2.27</v>
      </c>
      <c r="F528" s="6">
        <v>2.67</v>
      </c>
      <c r="G528" s="6">
        <v>2.9</v>
      </c>
    </row>
    <row r="529">
      <c r="A529" s="6">
        <v>2.0</v>
      </c>
      <c r="B529" s="6">
        <v>28.0</v>
      </c>
      <c r="C529" s="6">
        <v>2018.0</v>
      </c>
      <c r="D529" s="142">
        <f t="shared" si="1"/>
        <v>43159</v>
      </c>
      <c r="E529" s="6">
        <v>2.25</v>
      </c>
      <c r="F529" s="6">
        <v>2.65</v>
      </c>
      <c r="G529" s="6">
        <v>2.87</v>
      </c>
    </row>
    <row r="530">
      <c r="A530" s="6">
        <v>3.0</v>
      </c>
      <c r="B530" s="6">
        <v>1.0</v>
      </c>
      <c r="C530" s="6">
        <v>2018.0</v>
      </c>
      <c r="D530" s="142">
        <f t="shared" si="1"/>
        <v>43160</v>
      </c>
      <c r="E530" s="6">
        <v>2.22</v>
      </c>
      <c r="F530" s="6">
        <v>2.58</v>
      </c>
      <c r="G530" s="6">
        <v>2.81</v>
      </c>
    </row>
    <row r="531">
      <c r="A531" s="6">
        <v>3.0</v>
      </c>
      <c r="B531" s="6">
        <v>2.0</v>
      </c>
      <c r="C531" s="6">
        <v>2018.0</v>
      </c>
      <c r="D531" s="142">
        <f t="shared" si="1"/>
        <v>43161</v>
      </c>
      <c r="E531" s="6">
        <v>2.25</v>
      </c>
      <c r="F531" s="6">
        <v>2.63</v>
      </c>
      <c r="G531" s="6">
        <v>2.86</v>
      </c>
    </row>
    <row r="532">
      <c r="A532" s="6">
        <v>3.0</v>
      </c>
      <c r="B532" s="6">
        <v>5.0</v>
      </c>
      <c r="C532" s="6">
        <v>2018.0</v>
      </c>
      <c r="D532" s="142">
        <f t="shared" si="1"/>
        <v>43164</v>
      </c>
      <c r="E532" s="6">
        <v>2.24</v>
      </c>
      <c r="F532" s="6">
        <v>2.65</v>
      </c>
      <c r="G532" s="6">
        <v>2.88</v>
      </c>
    </row>
    <row r="533">
      <c r="A533" s="6">
        <v>3.0</v>
      </c>
      <c r="B533" s="6">
        <v>6.0</v>
      </c>
      <c r="C533" s="6">
        <v>2018.0</v>
      </c>
      <c r="D533" s="142">
        <f t="shared" si="1"/>
        <v>43165</v>
      </c>
      <c r="E533" s="6">
        <v>2.25</v>
      </c>
      <c r="F533" s="6">
        <v>2.65</v>
      </c>
      <c r="G533" s="6">
        <v>2.88</v>
      </c>
    </row>
    <row r="534">
      <c r="A534" s="6">
        <v>3.0</v>
      </c>
      <c r="B534" s="6">
        <v>7.0</v>
      </c>
      <c r="C534" s="6">
        <v>2018.0</v>
      </c>
      <c r="D534" s="142">
        <f t="shared" si="1"/>
        <v>43166</v>
      </c>
      <c r="E534" s="6">
        <v>2.25</v>
      </c>
      <c r="F534" s="6">
        <v>2.65</v>
      </c>
      <c r="G534" s="6">
        <v>2.89</v>
      </c>
    </row>
    <row r="535">
      <c r="A535" s="6">
        <v>3.0</v>
      </c>
      <c r="B535" s="6">
        <v>8.0</v>
      </c>
      <c r="C535" s="6">
        <v>2018.0</v>
      </c>
      <c r="D535" s="142">
        <f t="shared" si="1"/>
        <v>43167</v>
      </c>
      <c r="E535" s="6">
        <v>2.25</v>
      </c>
      <c r="F535" s="6">
        <v>2.63</v>
      </c>
      <c r="G535" s="6">
        <v>2.86</v>
      </c>
    </row>
    <row r="536">
      <c r="A536" s="6">
        <v>3.0</v>
      </c>
      <c r="B536" s="6">
        <v>9.0</v>
      </c>
      <c r="C536" s="6">
        <v>2018.0</v>
      </c>
      <c r="D536" s="142">
        <f t="shared" si="1"/>
        <v>43168</v>
      </c>
      <c r="E536" s="6">
        <v>2.27</v>
      </c>
      <c r="F536" s="6">
        <v>2.65</v>
      </c>
      <c r="G536" s="6">
        <v>2.9</v>
      </c>
    </row>
    <row r="537">
      <c r="A537" s="6">
        <v>3.0</v>
      </c>
      <c r="B537" s="6">
        <v>12.0</v>
      </c>
      <c r="C537" s="6">
        <v>2018.0</v>
      </c>
      <c r="D537" s="142">
        <f t="shared" si="1"/>
        <v>43171</v>
      </c>
      <c r="E537" s="6">
        <v>2.27</v>
      </c>
      <c r="F537" s="6">
        <v>2.64</v>
      </c>
      <c r="G537" s="6">
        <v>2.87</v>
      </c>
    </row>
    <row r="538">
      <c r="A538" s="6">
        <v>3.0</v>
      </c>
      <c r="B538" s="6">
        <v>13.0</v>
      </c>
      <c r="C538" s="6">
        <v>2018.0</v>
      </c>
      <c r="D538" s="142">
        <f t="shared" si="1"/>
        <v>43172</v>
      </c>
      <c r="E538" s="6">
        <v>2.26</v>
      </c>
      <c r="F538" s="6">
        <v>2.62</v>
      </c>
      <c r="G538" s="6">
        <v>2.84</v>
      </c>
    </row>
    <row r="539">
      <c r="A539" s="6">
        <v>3.0</v>
      </c>
      <c r="B539" s="6">
        <v>14.0</v>
      </c>
      <c r="C539" s="6">
        <v>2018.0</v>
      </c>
      <c r="D539" s="142">
        <f t="shared" si="1"/>
        <v>43173</v>
      </c>
      <c r="E539" s="6">
        <v>2.26</v>
      </c>
      <c r="F539" s="6">
        <v>2.61</v>
      </c>
      <c r="G539" s="6">
        <v>2.81</v>
      </c>
    </row>
    <row r="540">
      <c r="A540" s="6">
        <v>3.0</v>
      </c>
      <c r="B540" s="6">
        <v>15.0</v>
      </c>
      <c r="C540" s="6">
        <v>2018.0</v>
      </c>
      <c r="D540" s="142">
        <f t="shared" si="1"/>
        <v>43174</v>
      </c>
      <c r="E540" s="6">
        <v>2.29</v>
      </c>
      <c r="F540" s="6">
        <v>2.62</v>
      </c>
      <c r="G540" s="6">
        <v>2.82</v>
      </c>
    </row>
    <row r="541">
      <c r="A541" s="6">
        <v>3.0</v>
      </c>
      <c r="B541" s="6">
        <v>16.0</v>
      </c>
      <c r="C541" s="6">
        <v>2018.0</v>
      </c>
      <c r="D541" s="142">
        <f t="shared" si="1"/>
        <v>43175</v>
      </c>
      <c r="E541" s="6">
        <v>2.31</v>
      </c>
      <c r="F541" s="6">
        <v>2.65</v>
      </c>
      <c r="G541" s="6">
        <v>2.85</v>
      </c>
    </row>
    <row r="542">
      <c r="A542" s="6">
        <v>3.0</v>
      </c>
      <c r="B542" s="6">
        <v>19.0</v>
      </c>
      <c r="C542" s="6">
        <v>2018.0</v>
      </c>
      <c r="D542" s="142">
        <f t="shared" si="1"/>
        <v>43178</v>
      </c>
      <c r="E542" s="6">
        <v>2.31</v>
      </c>
      <c r="F542" s="6">
        <v>2.65</v>
      </c>
      <c r="G542" s="6">
        <v>2.85</v>
      </c>
    </row>
    <row r="543">
      <c r="A543" s="6">
        <v>3.0</v>
      </c>
      <c r="B543" s="6">
        <v>20.0</v>
      </c>
      <c r="C543" s="6">
        <v>2018.0</v>
      </c>
      <c r="D543" s="142">
        <f t="shared" si="1"/>
        <v>43179</v>
      </c>
      <c r="E543" s="6">
        <v>2.34</v>
      </c>
      <c r="F543" s="6">
        <v>2.69</v>
      </c>
      <c r="G543" s="6">
        <v>2.89</v>
      </c>
    </row>
    <row r="544">
      <c r="A544" s="6">
        <v>3.0</v>
      </c>
      <c r="B544" s="6">
        <v>21.0</v>
      </c>
      <c r="C544" s="6">
        <v>2018.0</v>
      </c>
      <c r="D544" s="142">
        <f t="shared" si="1"/>
        <v>43180</v>
      </c>
      <c r="E544" s="6">
        <v>2.31</v>
      </c>
      <c r="F544" s="6">
        <v>2.69</v>
      </c>
      <c r="G544" s="6">
        <v>2.89</v>
      </c>
    </row>
    <row r="545">
      <c r="A545" s="6">
        <v>3.0</v>
      </c>
      <c r="B545" s="6">
        <v>22.0</v>
      </c>
      <c r="C545" s="6">
        <v>2018.0</v>
      </c>
      <c r="D545" s="142">
        <f t="shared" si="1"/>
        <v>43181</v>
      </c>
      <c r="E545" s="6">
        <v>2.29</v>
      </c>
      <c r="F545" s="6">
        <v>2.63</v>
      </c>
      <c r="G545" s="6">
        <v>2.83</v>
      </c>
    </row>
    <row r="546">
      <c r="A546" s="6">
        <v>3.0</v>
      </c>
      <c r="B546" s="6">
        <v>23.0</v>
      </c>
      <c r="C546" s="6">
        <v>2018.0</v>
      </c>
      <c r="D546" s="142">
        <f t="shared" si="1"/>
        <v>43182</v>
      </c>
      <c r="E546" s="6">
        <v>2.28</v>
      </c>
      <c r="F546" s="6">
        <v>2.61</v>
      </c>
      <c r="G546" s="6">
        <v>2.82</v>
      </c>
    </row>
    <row r="547">
      <c r="A547" s="6">
        <v>3.0</v>
      </c>
      <c r="B547" s="6">
        <v>26.0</v>
      </c>
      <c r="C547" s="6">
        <v>2018.0</v>
      </c>
      <c r="D547" s="142">
        <f t="shared" si="1"/>
        <v>43185</v>
      </c>
      <c r="E547" s="6">
        <v>2.33</v>
      </c>
      <c r="F547" s="6">
        <v>2.64</v>
      </c>
      <c r="G547" s="6">
        <v>2.85</v>
      </c>
    </row>
    <row r="548">
      <c r="A548" s="6">
        <v>3.0</v>
      </c>
      <c r="B548" s="6">
        <v>27.0</v>
      </c>
      <c r="C548" s="6">
        <v>2018.0</v>
      </c>
      <c r="D548" s="142">
        <f t="shared" si="1"/>
        <v>43186</v>
      </c>
      <c r="E548" s="6">
        <v>2.26</v>
      </c>
      <c r="F548" s="6">
        <v>2.58</v>
      </c>
      <c r="G548" s="6">
        <v>2.78</v>
      </c>
    </row>
    <row r="549">
      <c r="A549" s="6">
        <v>3.0</v>
      </c>
      <c r="B549" s="6">
        <v>28.0</v>
      </c>
      <c r="C549" s="6">
        <v>2018.0</v>
      </c>
      <c r="D549" s="142">
        <f t="shared" si="1"/>
        <v>43187</v>
      </c>
      <c r="E549" s="6">
        <v>2.28</v>
      </c>
      <c r="F549" s="6">
        <v>2.59</v>
      </c>
      <c r="G549" s="6">
        <v>2.77</v>
      </c>
    </row>
    <row r="550">
      <c r="A550" s="6">
        <v>3.0</v>
      </c>
      <c r="B550" s="6">
        <v>29.0</v>
      </c>
      <c r="C550" s="6">
        <v>2018.0</v>
      </c>
      <c r="D550" s="142">
        <f t="shared" si="1"/>
        <v>43188</v>
      </c>
      <c r="E550" s="6">
        <v>2.27</v>
      </c>
      <c r="F550" s="6">
        <v>2.56</v>
      </c>
      <c r="G550" s="6">
        <v>2.74</v>
      </c>
    </row>
    <row r="551">
      <c r="A551" s="6">
        <v>4.0</v>
      </c>
      <c r="B551" s="6">
        <v>2.0</v>
      </c>
      <c r="C551" s="6">
        <v>2018.0</v>
      </c>
      <c r="D551" s="142">
        <f t="shared" si="1"/>
        <v>43192</v>
      </c>
      <c r="E551" s="6">
        <v>2.25</v>
      </c>
      <c r="F551" s="6">
        <v>2.55</v>
      </c>
      <c r="G551" s="6">
        <v>2.73</v>
      </c>
    </row>
    <row r="552">
      <c r="A552" s="6">
        <v>4.0</v>
      </c>
      <c r="B552" s="6">
        <v>3.0</v>
      </c>
      <c r="C552" s="6">
        <v>2018.0</v>
      </c>
      <c r="D552" s="142">
        <f t="shared" si="1"/>
        <v>43193</v>
      </c>
      <c r="E552" s="6">
        <v>2.28</v>
      </c>
      <c r="F552" s="6">
        <v>2.6</v>
      </c>
      <c r="G552" s="6">
        <v>2.79</v>
      </c>
    </row>
    <row r="553">
      <c r="A553" s="6">
        <v>4.0</v>
      </c>
      <c r="B553" s="6">
        <v>4.0</v>
      </c>
      <c r="C553" s="6">
        <v>2018.0</v>
      </c>
      <c r="D553" s="142">
        <f t="shared" si="1"/>
        <v>43194</v>
      </c>
      <c r="E553" s="6">
        <v>2.28</v>
      </c>
      <c r="F553" s="6">
        <v>2.61</v>
      </c>
      <c r="G553" s="6">
        <v>2.79</v>
      </c>
    </row>
    <row r="554">
      <c r="A554" s="6">
        <v>4.0</v>
      </c>
      <c r="B554" s="6">
        <v>5.0</v>
      </c>
      <c r="C554" s="6">
        <v>2018.0</v>
      </c>
      <c r="D554" s="142">
        <f t="shared" si="1"/>
        <v>43195</v>
      </c>
      <c r="E554" s="6">
        <v>2.3</v>
      </c>
      <c r="F554" s="6">
        <v>2.64</v>
      </c>
      <c r="G554" s="6">
        <v>2.83</v>
      </c>
    </row>
    <row r="555">
      <c r="A555" s="6">
        <v>4.0</v>
      </c>
      <c r="B555" s="6">
        <v>6.0</v>
      </c>
      <c r="C555" s="6">
        <v>2018.0</v>
      </c>
      <c r="D555" s="142">
        <f t="shared" si="1"/>
        <v>43196</v>
      </c>
      <c r="E555" s="6">
        <v>2.27</v>
      </c>
      <c r="F555" s="6">
        <v>2.58</v>
      </c>
      <c r="G555" s="6">
        <v>2.77</v>
      </c>
    </row>
    <row r="556">
      <c r="A556" s="6">
        <v>4.0</v>
      </c>
      <c r="B556" s="6">
        <v>9.0</v>
      </c>
      <c r="C556" s="6">
        <v>2018.0</v>
      </c>
      <c r="D556" s="142">
        <f t="shared" si="1"/>
        <v>43199</v>
      </c>
      <c r="E556" s="6">
        <v>2.29</v>
      </c>
      <c r="F556" s="6">
        <v>2.6</v>
      </c>
      <c r="G556" s="6">
        <v>2.78</v>
      </c>
    </row>
    <row r="557">
      <c r="A557" s="6">
        <v>4.0</v>
      </c>
      <c r="B557" s="6">
        <v>10.0</v>
      </c>
      <c r="C557" s="6">
        <v>2018.0</v>
      </c>
      <c r="D557" s="142">
        <f t="shared" si="1"/>
        <v>43200</v>
      </c>
      <c r="E557" s="6">
        <v>2.32</v>
      </c>
      <c r="F557" s="6">
        <v>2.62</v>
      </c>
      <c r="G557" s="6">
        <v>2.8</v>
      </c>
    </row>
    <row r="558">
      <c r="A558" s="6">
        <v>4.0</v>
      </c>
      <c r="B558" s="6">
        <v>11.0</v>
      </c>
      <c r="C558" s="6">
        <v>2018.0</v>
      </c>
      <c r="D558" s="142">
        <f t="shared" si="1"/>
        <v>43201</v>
      </c>
      <c r="E558" s="6">
        <v>2.32</v>
      </c>
      <c r="F558" s="6">
        <v>2.62</v>
      </c>
      <c r="G558" s="6">
        <v>2.79</v>
      </c>
    </row>
    <row r="559">
      <c r="A559" s="6">
        <v>4.0</v>
      </c>
      <c r="B559" s="6">
        <v>12.0</v>
      </c>
      <c r="C559" s="6">
        <v>2018.0</v>
      </c>
      <c r="D559" s="142">
        <f t="shared" si="1"/>
        <v>43202</v>
      </c>
      <c r="E559" s="6">
        <v>2.34</v>
      </c>
      <c r="F559" s="6">
        <v>2.67</v>
      </c>
      <c r="G559" s="6">
        <v>2.83</v>
      </c>
    </row>
    <row r="560">
      <c r="A560" s="6">
        <v>4.0</v>
      </c>
      <c r="B560" s="6">
        <v>13.0</v>
      </c>
      <c r="C560" s="6">
        <v>2018.0</v>
      </c>
      <c r="D560" s="142">
        <f t="shared" si="1"/>
        <v>43203</v>
      </c>
      <c r="E560" s="6">
        <v>2.37</v>
      </c>
      <c r="F560" s="6">
        <v>2.67</v>
      </c>
      <c r="G560" s="6">
        <v>2.82</v>
      </c>
    </row>
    <row r="561">
      <c r="A561" s="6">
        <v>4.0</v>
      </c>
      <c r="B561" s="6">
        <v>16.0</v>
      </c>
      <c r="C561" s="6">
        <v>2018.0</v>
      </c>
      <c r="D561" s="142">
        <f t="shared" si="1"/>
        <v>43206</v>
      </c>
      <c r="E561" s="6">
        <v>2.39</v>
      </c>
      <c r="F561" s="6">
        <v>2.69</v>
      </c>
      <c r="G561" s="6">
        <v>2.83</v>
      </c>
    </row>
    <row r="562">
      <c r="A562" s="6">
        <v>4.0</v>
      </c>
      <c r="B562" s="6">
        <v>17.0</v>
      </c>
      <c r="C562" s="6">
        <v>2018.0</v>
      </c>
      <c r="D562" s="142">
        <f t="shared" si="1"/>
        <v>43207</v>
      </c>
      <c r="E562" s="6">
        <v>2.41</v>
      </c>
      <c r="F562" s="6">
        <v>2.68</v>
      </c>
      <c r="G562" s="6">
        <v>2.82</v>
      </c>
    </row>
    <row r="563">
      <c r="A563" s="6">
        <v>4.0</v>
      </c>
      <c r="B563" s="6">
        <v>18.0</v>
      </c>
      <c r="C563" s="6">
        <v>2018.0</v>
      </c>
      <c r="D563" s="142">
        <f t="shared" si="1"/>
        <v>43208</v>
      </c>
      <c r="E563" s="6">
        <v>2.42</v>
      </c>
      <c r="F563" s="6">
        <v>2.73</v>
      </c>
      <c r="G563" s="6">
        <v>2.87</v>
      </c>
    </row>
    <row r="564">
      <c r="A564" s="6">
        <v>4.0</v>
      </c>
      <c r="B564" s="6">
        <v>19.0</v>
      </c>
      <c r="C564" s="6">
        <v>2018.0</v>
      </c>
      <c r="D564" s="142">
        <f t="shared" si="1"/>
        <v>43209</v>
      </c>
      <c r="E564" s="6">
        <v>2.44</v>
      </c>
      <c r="F564" s="6">
        <v>2.77</v>
      </c>
      <c r="G564" s="6">
        <v>2.92</v>
      </c>
    </row>
    <row r="565">
      <c r="A565" s="6">
        <v>4.0</v>
      </c>
      <c r="B565" s="6">
        <v>20.0</v>
      </c>
      <c r="C565" s="6">
        <v>2018.0</v>
      </c>
      <c r="D565" s="142">
        <f t="shared" si="1"/>
        <v>43210</v>
      </c>
      <c r="E565" s="6">
        <v>2.46</v>
      </c>
      <c r="F565" s="6">
        <v>2.8</v>
      </c>
      <c r="G565" s="6">
        <v>2.96</v>
      </c>
    </row>
    <row r="566">
      <c r="A566" s="6">
        <v>4.0</v>
      </c>
      <c r="B566" s="6">
        <v>23.0</v>
      </c>
      <c r="C566" s="6">
        <v>2018.0</v>
      </c>
      <c r="D566" s="142">
        <f t="shared" si="1"/>
        <v>43213</v>
      </c>
      <c r="E566" s="6">
        <v>2.49</v>
      </c>
      <c r="F566" s="6">
        <v>2.83</v>
      </c>
      <c r="G566" s="6">
        <v>2.98</v>
      </c>
    </row>
    <row r="567">
      <c r="A567" s="6">
        <v>4.0</v>
      </c>
      <c r="B567" s="6">
        <v>24.0</v>
      </c>
      <c r="C567" s="6">
        <v>2018.0</v>
      </c>
      <c r="D567" s="142">
        <f t="shared" si="1"/>
        <v>43214</v>
      </c>
      <c r="E567" s="6">
        <v>2.48</v>
      </c>
      <c r="F567" s="6">
        <v>2.83</v>
      </c>
      <c r="G567" s="6">
        <v>3.0</v>
      </c>
    </row>
    <row r="568">
      <c r="A568" s="6">
        <v>4.0</v>
      </c>
      <c r="B568" s="6">
        <v>25.0</v>
      </c>
      <c r="C568" s="6">
        <v>2018.0</v>
      </c>
      <c r="D568" s="142">
        <f t="shared" si="1"/>
        <v>43215</v>
      </c>
      <c r="E568" s="6">
        <v>2.49</v>
      </c>
      <c r="F568" s="6">
        <v>2.84</v>
      </c>
      <c r="G568" s="6">
        <v>3.03</v>
      </c>
    </row>
    <row r="569">
      <c r="A569" s="6">
        <v>4.0</v>
      </c>
      <c r="B569" s="6">
        <v>26.0</v>
      </c>
      <c r="C569" s="6">
        <v>2018.0</v>
      </c>
      <c r="D569" s="142">
        <f t="shared" si="1"/>
        <v>43216</v>
      </c>
      <c r="E569" s="6">
        <v>2.49</v>
      </c>
      <c r="F569" s="6">
        <v>2.82</v>
      </c>
      <c r="G569" s="6">
        <v>3.0</v>
      </c>
    </row>
    <row r="570">
      <c r="A570" s="6">
        <v>4.0</v>
      </c>
      <c r="B570" s="6">
        <v>27.0</v>
      </c>
      <c r="C570" s="6">
        <v>2018.0</v>
      </c>
      <c r="D570" s="142">
        <f t="shared" si="1"/>
        <v>43217</v>
      </c>
      <c r="E570" s="6">
        <v>2.49</v>
      </c>
      <c r="F570" s="6">
        <v>2.8</v>
      </c>
      <c r="G570" s="6">
        <v>2.96</v>
      </c>
    </row>
    <row r="571">
      <c r="A571" s="6">
        <v>4.0</v>
      </c>
      <c r="B571" s="6">
        <v>30.0</v>
      </c>
      <c r="C571" s="6">
        <v>2018.0</v>
      </c>
      <c r="D571" s="142">
        <f t="shared" si="1"/>
        <v>43220</v>
      </c>
      <c r="E571" s="6">
        <v>2.49</v>
      </c>
      <c r="F571" s="6">
        <v>2.79</v>
      </c>
      <c r="G571" s="6">
        <v>2.95</v>
      </c>
    </row>
    <row r="572">
      <c r="A572" s="6">
        <v>5.0</v>
      </c>
      <c r="B572" s="6">
        <v>1.0</v>
      </c>
      <c r="C572" s="6">
        <v>2018.0</v>
      </c>
      <c r="D572" s="142">
        <f t="shared" si="1"/>
        <v>43221</v>
      </c>
      <c r="E572" s="6">
        <v>2.5</v>
      </c>
      <c r="F572" s="6">
        <v>2.82</v>
      </c>
      <c r="G572" s="6">
        <v>2.97</v>
      </c>
    </row>
    <row r="573">
      <c r="A573" s="6">
        <v>5.0</v>
      </c>
      <c r="B573" s="6">
        <v>2.0</v>
      </c>
      <c r="C573" s="6">
        <v>2018.0</v>
      </c>
      <c r="D573" s="142">
        <f t="shared" si="1"/>
        <v>43222</v>
      </c>
      <c r="E573" s="6">
        <v>2.49</v>
      </c>
      <c r="F573" s="6">
        <v>2.8</v>
      </c>
      <c r="G573" s="6">
        <v>2.97</v>
      </c>
    </row>
    <row r="574">
      <c r="A574" s="6">
        <v>5.0</v>
      </c>
      <c r="B574" s="6">
        <v>3.0</v>
      </c>
      <c r="C574" s="6">
        <v>2018.0</v>
      </c>
      <c r="D574" s="142">
        <f t="shared" si="1"/>
        <v>43223</v>
      </c>
      <c r="E574" s="6">
        <v>2.49</v>
      </c>
      <c r="F574" s="6">
        <v>2.78</v>
      </c>
      <c r="G574" s="6">
        <v>2.94</v>
      </c>
    </row>
    <row r="575">
      <c r="A575" s="6">
        <v>5.0</v>
      </c>
      <c r="B575" s="6">
        <v>4.0</v>
      </c>
      <c r="C575" s="6">
        <v>2018.0</v>
      </c>
      <c r="D575" s="142">
        <f t="shared" si="1"/>
        <v>43224</v>
      </c>
      <c r="E575" s="6">
        <v>2.51</v>
      </c>
      <c r="F575" s="6">
        <v>2.78</v>
      </c>
      <c r="G575" s="6">
        <v>2.95</v>
      </c>
    </row>
    <row r="576">
      <c r="A576" s="6">
        <v>5.0</v>
      </c>
      <c r="B576" s="6">
        <v>7.0</v>
      </c>
      <c r="C576" s="6">
        <v>2018.0</v>
      </c>
      <c r="D576" s="142">
        <f t="shared" si="1"/>
        <v>43227</v>
      </c>
      <c r="E576" s="6">
        <v>2.49</v>
      </c>
      <c r="F576" s="6">
        <v>2.78</v>
      </c>
      <c r="G576" s="6">
        <v>2.95</v>
      </c>
    </row>
    <row r="577">
      <c r="A577" s="6">
        <v>5.0</v>
      </c>
      <c r="B577" s="6">
        <v>8.0</v>
      </c>
      <c r="C577" s="6">
        <v>2018.0</v>
      </c>
      <c r="D577" s="142">
        <f t="shared" si="1"/>
        <v>43228</v>
      </c>
      <c r="E577" s="6">
        <v>2.51</v>
      </c>
      <c r="F577" s="6">
        <v>2.81</v>
      </c>
      <c r="G577" s="6">
        <v>2.97</v>
      </c>
    </row>
    <row r="578">
      <c r="A578" s="6">
        <v>5.0</v>
      </c>
      <c r="B578" s="6">
        <v>9.0</v>
      </c>
      <c r="C578" s="6">
        <v>2018.0</v>
      </c>
      <c r="D578" s="142">
        <f t="shared" si="1"/>
        <v>43229</v>
      </c>
      <c r="E578" s="6">
        <v>2.54</v>
      </c>
      <c r="F578" s="6">
        <v>2.84</v>
      </c>
      <c r="G578" s="6">
        <v>3.0</v>
      </c>
    </row>
    <row r="579">
      <c r="A579" s="6">
        <v>5.0</v>
      </c>
      <c r="B579" s="6">
        <v>10.0</v>
      </c>
      <c r="C579" s="6">
        <v>2018.0</v>
      </c>
      <c r="D579" s="142">
        <f t="shared" si="1"/>
        <v>43230</v>
      </c>
      <c r="E579" s="6">
        <v>2.54</v>
      </c>
      <c r="F579" s="6">
        <v>2.83</v>
      </c>
      <c r="G579" s="6">
        <v>2.97</v>
      </c>
    </row>
    <row r="580">
      <c r="A580" s="6">
        <v>5.0</v>
      </c>
      <c r="B580" s="6">
        <v>11.0</v>
      </c>
      <c r="C580" s="6">
        <v>2018.0</v>
      </c>
      <c r="D580" s="142">
        <f t="shared" si="1"/>
        <v>43231</v>
      </c>
      <c r="E580" s="6">
        <v>2.54</v>
      </c>
      <c r="F580" s="6">
        <v>2.84</v>
      </c>
      <c r="G580" s="6">
        <v>2.97</v>
      </c>
    </row>
    <row r="581">
      <c r="A581" s="6">
        <v>5.0</v>
      </c>
      <c r="B581" s="6">
        <v>14.0</v>
      </c>
      <c r="C581" s="6">
        <v>2018.0</v>
      </c>
      <c r="D581" s="142">
        <f t="shared" si="1"/>
        <v>43234</v>
      </c>
      <c r="E581" s="6">
        <v>2.55</v>
      </c>
      <c r="F581" s="6">
        <v>2.85</v>
      </c>
      <c r="G581" s="6">
        <v>3.0</v>
      </c>
    </row>
    <row r="582">
      <c r="A582" s="6">
        <v>5.0</v>
      </c>
      <c r="B582" s="6">
        <v>15.0</v>
      </c>
      <c r="C582" s="6">
        <v>2018.0</v>
      </c>
      <c r="D582" s="142">
        <f t="shared" si="1"/>
        <v>43235</v>
      </c>
      <c r="E582" s="6">
        <v>2.58</v>
      </c>
      <c r="F582" s="6">
        <v>2.92</v>
      </c>
      <c r="G582" s="6">
        <v>3.08</v>
      </c>
    </row>
    <row r="583">
      <c r="A583" s="6">
        <v>5.0</v>
      </c>
      <c r="B583" s="6">
        <v>16.0</v>
      </c>
      <c r="C583" s="6">
        <v>2018.0</v>
      </c>
      <c r="D583" s="142">
        <f t="shared" si="1"/>
        <v>43236</v>
      </c>
      <c r="E583" s="6">
        <v>2.58</v>
      </c>
      <c r="F583" s="6">
        <v>2.94</v>
      </c>
      <c r="G583" s="6">
        <v>3.09</v>
      </c>
    </row>
    <row r="584">
      <c r="A584" s="6">
        <v>5.0</v>
      </c>
      <c r="B584" s="6">
        <v>17.0</v>
      </c>
      <c r="C584" s="6">
        <v>2018.0</v>
      </c>
      <c r="D584" s="142">
        <f t="shared" si="1"/>
        <v>43237</v>
      </c>
      <c r="E584" s="6">
        <v>2.57</v>
      </c>
      <c r="F584" s="6">
        <v>2.94</v>
      </c>
      <c r="G584" s="6">
        <v>3.11</v>
      </c>
    </row>
    <row r="585">
      <c r="A585" s="6">
        <v>5.0</v>
      </c>
      <c r="B585" s="6">
        <v>18.0</v>
      </c>
      <c r="C585" s="6">
        <v>2018.0</v>
      </c>
      <c r="D585" s="142">
        <f t="shared" si="1"/>
        <v>43238</v>
      </c>
      <c r="E585" s="6">
        <v>2.55</v>
      </c>
      <c r="F585" s="6">
        <v>2.9</v>
      </c>
      <c r="G585" s="6">
        <v>3.06</v>
      </c>
    </row>
    <row r="586">
      <c r="A586" s="6">
        <v>5.0</v>
      </c>
      <c r="B586" s="6">
        <v>21.0</v>
      </c>
      <c r="C586" s="6">
        <v>2018.0</v>
      </c>
      <c r="D586" s="142">
        <f t="shared" si="1"/>
        <v>43241</v>
      </c>
      <c r="E586" s="6">
        <v>2.58</v>
      </c>
      <c r="F586" s="6">
        <v>2.9</v>
      </c>
      <c r="G586" s="6">
        <v>3.06</v>
      </c>
    </row>
    <row r="587">
      <c r="A587" s="6">
        <v>5.0</v>
      </c>
      <c r="B587" s="6">
        <v>22.0</v>
      </c>
      <c r="C587" s="6">
        <v>2018.0</v>
      </c>
      <c r="D587" s="142">
        <f t="shared" si="1"/>
        <v>43242</v>
      </c>
      <c r="E587" s="6">
        <v>2.59</v>
      </c>
      <c r="F587" s="6">
        <v>2.9</v>
      </c>
      <c r="G587" s="6">
        <v>3.06</v>
      </c>
    </row>
    <row r="588">
      <c r="A588" s="6">
        <v>5.0</v>
      </c>
      <c r="B588" s="6">
        <v>23.0</v>
      </c>
      <c r="C588" s="6">
        <v>2018.0</v>
      </c>
      <c r="D588" s="142">
        <f t="shared" si="1"/>
        <v>43243</v>
      </c>
      <c r="E588" s="6">
        <v>2.53</v>
      </c>
      <c r="F588" s="6">
        <v>2.83</v>
      </c>
      <c r="G588" s="6">
        <v>3.01</v>
      </c>
    </row>
    <row r="589">
      <c r="A589" s="6">
        <v>5.0</v>
      </c>
      <c r="B589" s="6">
        <v>24.0</v>
      </c>
      <c r="C589" s="6">
        <v>2018.0</v>
      </c>
      <c r="D589" s="142">
        <f t="shared" si="1"/>
        <v>43244</v>
      </c>
      <c r="E589" s="6">
        <v>2.5</v>
      </c>
      <c r="F589" s="6">
        <v>2.82</v>
      </c>
      <c r="G589" s="6">
        <v>2.98</v>
      </c>
    </row>
    <row r="590">
      <c r="A590" s="6">
        <v>5.0</v>
      </c>
      <c r="B590" s="6">
        <v>25.0</v>
      </c>
      <c r="C590" s="6">
        <v>2018.0</v>
      </c>
      <c r="D590" s="142">
        <f t="shared" si="1"/>
        <v>43245</v>
      </c>
      <c r="E590" s="6">
        <v>2.48</v>
      </c>
      <c r="F590" s="6">
        <v>2.76</v>
      </c>
      <c r="G590" s="6">
        <v>2.93</v>
      </c>
    </row>
    <row r="591">
      <c r="A591" s="6">
        <v>5.0</v>
      </c>
      <c r="B591" s="6">
        <v>29.0</v>
      </c>
      <c r="C591" s="6">
        <v>2018.0</v>
      </c>
      <c r="D591" s="142">
        <f t="shared" si="1"/>
        <v>43249</v>
      </c>
      <c r="E591" s="6">
        <v>2.32</v>
      </c>
      <c r="F591" s="6">
        <v>2.58</v>
      </c>
      <c r="G591" s="6">
        <v>2.77</v>
      </c>
    </row>
    <row r="592">
      <c r="A592" s="6">
        <v>5.0</v>
      </c>
      <c r="B592" s="6">
        <v>30.0</v>
      </c>
      <c r="C592" s="6">
        <v>2018.0</v>
      </c>
      <c r="D592" s="142">
        <f t="shared" si="1"/>
        <v>43250</v>
      </c>
      <c r="E592" s="6">
        <v>2.42</v>
      </c>
      <c r="F592" s="6">
        <v>2.67</v>
      </c>
      <c r="G592" s="6">
        <v>2.84</v>
      </c>
    </row>
    <row r="593">
      <c r="A593" s="6">
        <v>5.0</v>
      </c>
      <c r="B593" s="6">
        <v>31.0</v>
      </c>
      <c r="C593" s="6">
        <v>2018.0</v>
      </c>
      <c r="D593" s="142">
        <f t="shared" si="1"/>
        <v>43251</v>
      </c>
      <c r="E593" s="6">
        <v>2.4</v>
      </c>
      <c r="F593" s="6">
        <v>2.68</v>
      </c>
      <c r="G593" s="6">
        <v>2.83</v>
      </c>
    </row>
    <row r="594">
      <c r="A594" s="6">
        <v>6.0</v>
      </c>
      <c r="B594" s="6">
        <v>1.0</v>
      </c>
      <c r="C594" s="6">
        <v>2018.0</v>
      </c>
      <c r="D594" s="142">
        <f t="shared" si="1"/>
        <v>43252</v>
      </c>
      <c r="E594" s="6">
        <v>2.47</v>
      </c>
      <c r="F594" s="6">
        <v>2.74</v>
      </c>
      <c r="G594" s="6">
        <v>2.89</v>
      </c>
    </row>
    <row r="595">
      <c r="A595" s="6">
        <v>6.0</v>
      </c>
      <c r="B595" s="6">
        <v>4.0</v>
      </c>
      <c r="C595" s="6">
        <v>2018.0</v>
      </c>
      <c r="D595" s="142">
        <f t="shared" si="1"/>
        <v>43255</v>
      </c>
      <c r="E595" s="6">
        <v>2.52</v>
      </c>
      <c r="F595" s="6">
        <v>2.78</v>
      </c>
      <c r="G595" s="6">
        <v>2.94</v>
      </c>
    </row>
    <row r="596">
      <c r="A596" s="6">
        <v>6.0</v>
      </c>
      <c r="B596" s="6">
        <v>5.0</v>
      </c>
      <c r="C596" s="6">
        <v>2018.0</v>
      </c>
      <c r="D596" s="142">
        <f t="shared" si="1"/>
        <v>43256</v>
      </c>
      <c r="E596" s="6">
        <v>2.49</v>
      </c>
      <c r="F596" s="6">
        <v>2.76</v>
      </c>
      <c r="G596" s="6">
        <v>2.92</v>
      </c>
    </row>
    <row r="597">
      <c r="A597" s="6">
        <v>6.0</v>
      </c>
      <c r="B597" s="6">
        <v>6.0</v>
      </c>
      <c r="C597" s="6">
        <v>2018.0</v>
      </c>
      <c r="D597" s="142">
        <f t="shared" si="1"/>
        <v>43257</v>
      </c>
      <c r="E597" s="6">
        <v>2.52</v>
      </c>
      <c r="F597" s="6">
        <v>2.81</v>
      </c>
      <c r="G597" s="6">
        <v>2.97</v>
      </c>
    </row>
    <row r="598">
      <c r="A598" s="6">
        <v>6.0</v>
      </c>
      <c r="B598" s="6">
        <v>7.0</v>
      </c>
      <c r="C598" s="6">
        <v>2018.0</v>
      </c>
      <c r="D598" s="142">
        <f t="shared" si="1"/>
        <v>43258</v>
      </c>
      <c r="E598" s="6">
        <v>2.5</v>
      </c>
      <c r="F598" s="6">
        <v>2.77</v>
      </c>
      <c r="G598" s="6">
        <v>2.93</v>
      </c>
    </row>
    <row r="599">
      <c r="A599" s="6">
        <v>6.0</v>
      </c>
      <c r="B599" s="6">
        <v>8.0</v>
      </c>
      <c r="C599" s="6">
        <v>2018.0</v>
      </c>
      <c r="D599" s="142">
        <f t="shared" si="1"/>
        <v>43259</v>
      </c>
      <c r="E599" s="6">
        <v>2.5</v>
      </c>
      <c r="F599" s="6">
        <v>2.77</v>
      </c>
      <c r="G599" s="6">
        <v>2.93</v>
      </c>
    </row>
    <row r="600">
      <c r="A600" s="6">
        <v>6.0</v>
      </c>
      <c r="B600" s="6">
        <v>11.0</v>
      </c>
      <c r="C600" s="6">
        <v>2018.0</v>
      </c>
      <c r="D600" s="142">
        <f t="shared" si="1"/>
        <v>43262</v>
      </c>
      <c r="E600" s="6">
        <v>2.52</v>
      </c>
      <c r="F600" s="6">
        <v>2.8</v>
      </c>
      <c r="G600" s="6">
        <v>2.96</v>
      </c>
    </row>
    <row r="601">
      <c r="A601" s="6">
        <v>6.0</v>
      </c>
      <c r="B601" s="6">
        <v>12.0</v>
      </c>
      <c r="C601" s="6">
        <v>2018.0</v>
      </c>
      <c r="D601" s="142">
        <f t="shared" si="1"/>
        <v>43263</v>
      </c>
      <c r="E601" s="6">
        <v>2.54</v>
      </c>
      <c r="F601" s="6">
        <v>2.81</v>
      </c>
      <c r="G601" s="6">
        <v>2.96</v>
      </c>
    </row>
    <row r="602">
      <c r="A602" s="6">
        <v>6.0</v>
      </c>
      <c r="B602" s="6">
        <v>13.0</v>
      </c>
      <c r="C602" s="6">
        <v>2018.0</v>
      </c>
      <c r="D602" s="142">
        <f t="shared" si="1"/>
        <v>43264</v>
      </c>
      <c r="E602" s="6">
        <v>2.59</v>
      </c>
      <c r="F602" s="6">
        <v>2.85</v>
      </c>
      <c r="G602" s="6">
        <v>2.98</v>
      </c>
    </row>
    <row r="603">
      <c r="A603" s="6">
        <v>6.0</v>
      </c>
      <c r="B603" s="6">
        <v>14.0</v>
      </c>
      <c r="C603" s="6">
        <v>2018.0</v>
      </c>
      <c r="D603" s="142">
        <f t="shared" si="1"/>
        <v>43265</v>
      </c>
      <c r="E603" s="6">
        <v>2.59</v>
      </c>
      <c r="F603" s="6">
        <v>2.81</v>
      </c>
      <c r="G603" s="6">
        <v>2.94</v>
      </c>
    </row>
    <row r="604">
      <c r="A604" s="6">
        <v>6.0</v>
      </c>
      <c r="B604" s="6">
        <v>15.0</v>
      </c>
      <c r="C604" s="6">
        <v>2018.0</v>
      </c>
      <c r="D604" s="142">
        <f t="shared" si="1"/>
        <v>43266</v>
      </c>
      <c r="E604" s="6">
        <v>2.55</v>
      </c>
      <c r="F604" s="6">
        <v>2.81</v>
      </c>
      <c r="G604" s="6">
        <v>2.93</v>
      </c>
    </row>
    <row r="605">
      <c r="A605" s="6">
        <v>6.0</v>
      </c>
      <c r="B605" s="6">
        <v>18.0</v>
      </c>
      <c r="C605" s="6">
        <v>2018.0</v>
      </c>
      <c r="D605" s="142">
        <f t="shared" si="1"/>
        <v>43269</v>
      </c>
      <c r="E605" s="6">
        <v>2.56</v>
      </c>
      <c r="F605" s="6">
        <v>2.8</v>
      </c>
      <c r="G605" s="6">
        <v>2.92</v>
      </c>
    </row>
    <row r="606">
      <c r="A606" s="6">
        <v>6.0</v>
      </c>
      <c r="B606" s="6">
        <v>19.0</v>
      </c>
      <c r="C606" s="6">
        <v>2018.0</v>
      </c>
      <c r="D606" s="142">
        <f t="shared" si="1"/>
        <v>43270</v>
      </c>
      <c r="E606" s="6">
        <v>2.54</v>
      </c>
      <c r="F606" s="6">
        <v>2.77</v>
      </c>
      <c r="G606" s="6">
        <v>2.89</v>
      </c>
    </row>
    <row r="607">
      <c r="A607" s="6">
        <v>6.0</v>
      </c>
      <c r="B607" s="6">
        <v>20.0</v>
      </c>
      <c r="C607" s="6">
        <v>2018.0</v>
      </c>
      <c r="D607" s="142">
        <f t="shared" si="1"/>
        <v>43271</v>
      </c>
      <c r="E607" s="6">
        <v>2.56</v>
      </c>
      <c r="F607" s="6">
        <v>2.8</v>
      </c>
      <c r="G607" s="6">
        <v>2.93</v>
      </c>
    </row>
    <row r="608">
      <c r="A608" s="6">
        <v>6.0</v>
      </c>
      <c r="B608" s="6">
        <v>21.0</v>
      </c>
      <c r="C608" s="6">
        <v>2018.0</v>
      </c>
      <c r="D608" s="142">
        <f t="shared" si="1"/>
        <v>43272</v>
      </c>
      <c r="E608" s="6">
        <v>2.56</v>
      </c>
      <c r="F608" s="6">
        <v>2.77</v>
      </c>
      <c r="G608" s="6">
        <v>2.9</v>
      </c>
    </row>
    <row r="609">
      <c r="A609" s="6">
        <v>6.0</v>
      </c>
      <c r="B609" s="6">
        <v>22.0</v>
      </c>
      <c r="C609" s="6">
        <v>2018.0</v>
      </c>
      <c r="D609" s="142">
        <f t="shared" si="1"/>
        <v>43273</v>
      </c>
      <c r="E609" s="6">
        <v>2.56</v>
      </c>
      <c r="F609" s="6">
        <v>2.77</v>
      </c>
      <c r="G609" s="6">
        <v>2.9</v>
      </c>
    </row>
    <row r="610">
      <c r="A610" s="6">
        <v>6.0</v>
      </c>
      <c r="B610" s="6">
        <v>25.0</v>
      </c>
      <c r="C610" s="6">
        <v>2018.0</v>
      </c>
      <c r="D610" s="142">
        <f t="shared" si="1"/>
        <v>43276</v>
      </c>
      <c r="E610" s="6">
        <v>2.54</v>
      </c>
      <c r="F610" s="6">
        <v>2.75</v>
      </c>
      <c r="G610" s="6">
        <v>2.87</v>
      </c>
    </row>
    <row r="611">
      <c r="A611" s="6">
        <v>6.0</v>
      </c>
      <c r="B611" s="6">
        <v>26.0</v>
      </c>
      <c r="C611" s="6">
        <v>2018.0</v>
      </c>
      <c r="D611" s="142">
        <f t="shared" si="1"/>
        <v>43277</v>
      </c>
      <c r="E611" s="6">
        <v>2.53</v>
      </c>
      <c r="F611" s="6">
        <v>2.75</v>
      </c>
      <c r="G611" s="6">
        <v>2.88</v>
      </c>
    </row>
    <row r="612">
      <c r="A612" s="6">
        <v>6.0</v>
      </c>
      <c r="B612" s="6">
        <v>27.0</v>
      </c>
      <c r="C612" s="6">
        <v>2018.0</v>
      </c>
      <c r="D612" s="142">
        <f t="shared" si="1"/>
        <v>43278</v>
      </c>
      <c r="E612" s="6">
        <v>2.52</v>
      </c>
      <c r="F612" s="6">
        <v>2.71</v>
      </c>
      <c r="G612" s="6">
        <v>2.83</v>
      </c>
    </row>
    <row r="613">
      <c r="A613" s="6">
        <v>6.0</v>
      </c>
      <c r="B613" s="6">
        <v>28.0</v>
      </c>
      <c r="C613" s="6">
        <v>2018.0</v>
      </c>
      <c r="D613" s="142">
        <f t="shared" si="1"/>
        <v>43279</v>
      </c>
      <c r="E613" s="6">
        <v>2.52</v>
      </c>
      <c r="F613" s="6">
        <v>2.73</v>
      </c>
      <c r="G613" s="6">
        <v>2.84</v>
      </c>
    </row>
    <row r="614">
      <c r="A614" s="6">
        <v>6.0</v>
      </c>
      <c r="B614" s="6">
        <v>29.0</v>
      </c>
      <c r="C614" s="6">
        <v>2018.0</v>
      </c>
      <c r="D614" s="142">
        <f t="shared" si="1"/>
        <v>43280</v>
      </c>
      <c r="E614" s="6">
        <v>2.52</v>
      </c>
      <c r="F614" s="6">
        <v>2.73</v>
      </c>
      <c r="G614" s="6">
        <v>2.85</v>
      </c>
    </row>
    <row r="615">
      <c r="A615" s="6">
        <v>7.0</v>
      </c>
      <c r="B615" s="6">
        <v>2.0</v>
      </c>
      <c r="C615" s="6">
        <v>2018.0</v>
      </c>
      <c r="D615" s="142">
        <f t="shared" si="1"/>
        <v>43283</v>
      </c>
      <c r="E615" s="6">
        <v>2.57</v>
      </c>
      <c r="F615" s="6">
        <v>2.75</v>
      </c>
      <c r="G615" s="6">
        <v>2.87</v>
      </c>
    </row>
    <row r="616">
      <c r="A616" s="6">
        <v>7.0</v>
      </c>
      <c r="B616" s="6">
        <v>3.0</v>
      </c>
      <c r="C616" s="6">
        <v>2018.0</v>
      </c>
      <c r="D616" s="142">
        <f t="shared" si="1"/>
        <v>43284</v>
      </c>
      <c r="E616" s="6">
        <v>2.53</v>
      </c>
      <c r="F616" s="6">
        <v>2.72</v>
      </c>
      <c r="G616" s="6">
        <v>2.83</v>
      </c>
    </row>
    <row r="617">
      <c r="A617" s="6">
        <v>7.0</v>
      </c>
      <c r="B617" s="6">
        <v>5.0</v>
      </c>
      <c r="C617" s="6">
        <v>2018.0</v>
      </c>
      <c r="D617" s="142">
        <f t="shared" si="1"/>
        <v>43286</v>
      </c>
      <c r="E617" s="6">
        <v>2.55</v>
      </c>
      <c r="F617" s="6">
        <v>2.74</v>
      </c>
      <c r="G617" s="6">
        <v>2.84</v>
      </c>
    </row>
    <row r="618">
      <c r="A618" s="6">
        <v>7.0</v>
      </c>
      <c r="B618" s="6">
        <v>6.0</v>
      </c>
      <c r="C618" s="6">
        <v>2018.0</v>
      </c>
      <c r="D618" s="142">
        <f t="shared" si="1"/>
        <v>43287</v>
      </c>
      <c r="E618" s="6">
        <v>2.53</v>
      </c>
      <c r="F618" s="6">
        <v>2.71</v>
      </c>
      <c r="G618" s="6">
        <v>2.82</v>
      </c>
    </row>
    <row r="619">
      <c r="A619" s="6">
        <v>7.0</v>
      </c>
      <c r="B619" s="6">
        <v>9.0</v>
      </c>
      <c r="C619" s="6">
        <v>2018.0</v>
      </c>
      <c r="D619" s="142">
        <f t="shared" si="1"/>
        <v>43290</v>
      </c>
      <c r="E619" s="6">
        <v>2.57</v>
      </c>
      <c r="F619" s="6">
        <v>2.75</v>
      </c>
      <c r="G619" s="6">
        <v>2.86</v>
      </c>
    </row>
    <row r="620">
      <c r="A620" s="6">
        <v>7.0</v>
      </c>
      <c r="B620" s="6">
        <v>10.0</v>
      </c>
      <c r="C620" s="6">
        <v>2018.0</v>
      </c>
      <c r="D620" s="142">
        <f t="shared" si="1"/>
        <v>43291</v>
      </c>
      <c r="E620" s="6">
        <v>2.59</v>
      </c>
      <c r="F620" s="6">
        <v>2.77</v>
      </c>
      <c r="G620" s="6">
        <v>2.87</v>
      </c>
    </row>
    <row r="621">
      <c r="A621" s="6">
        <v>7.0</v>
      </c>
      <c r="B621" s="6">
        <v>11.0</v>
      </c>
      <c r="C621" s="6">
        <v>2018.0</v>
      </c>
      <c r="D621" s="142">
        <f t="shared" si="1"/>
        <v>43292</v>
      </c>
      <c r="E621" s="6">
        <v>2.58</v>
      </c>
      <c r="F621" s="6">
        <v>2.74</v>
      </c>
      <c r="G621" s="6">
        <v>2.85</v>
      </c>
    </row>
    <row r="622">
      <c r="A622" s="6">
        <v>7.0</v>
      </c>
      <c r="B622" s="6">
        <v>12.0</v>
      </c>
      <c r="C622" s="6">
        <v>2018.0</v>
      </c>
      <c r="D622" s="142">
        <f t="shared" si="1"/>
        <v>43293</v>
      </c>
      <c r="E622" s="6">
        <v>2.6</v>
      </c>
      <c r="F622" s="6">
        <v>2.75</v>
      </c>
      <c r="G622" s="6">
        <v>2.85</v>
      </c>
    </row>
    <row r="623">
      <c r="A623" s="6">
        <v>7.0</v>
      </c>
      <c r="B623" s="6">
        <v>13.0</v>
      </c>
      <c r="C623" s="6">
        <v>2018.0</v>
      </c>
      <c r="D623" s="142">
        <f t="shared" si="1"/>
        <v>43294</v>
      </c>
      <c r="E623" s="6">
        <v>2.59</v>
      </c>
      <c r="F623" s="6">
        <v>2.73</v>
      </c>
      <c r="G623" s="6">
        <v>2.83</v>
      </c>
    </row>
    <row r="624">
      <c r="A624" s="6">
        <v>7.0</v>
      </c>
      <c r="B624" s="6">
        <v>16.0</v>
      </c>
      <c r="C624" s="6">
        <v>2018.0</v>
      </c>
      <c r="D624" s="142">
        <f t="shared" si="1"/>
        <v>43297</v>
      </c>
      <c r="E624" s="6">
        <v>2.59</v>
      </c>
      <c r="F624" s="6">
        <v>2.75</v>
      </c>
      <c r="G624" s="6">
        <v>2.85</v>
      </c>
    </row>
    <row r="625">
      <c r="A625" s="6">
        <v>7.0</v>
      </c>
      <c r="B625" s="6">
        <v>17.0</v>
      </c>
      <c r="C625" s="6">
        <v>2018.0</v>
      </c>
      <c r="D625" s="142">
        <f t="shared" si="1"/>
        <v>43298</v>
      </c>
      <c r="E625" s="6">
        <v>2.62</v>
      </c>
      <c r="F625" s="6">
        <v>2.76</v>
      </c>
      <c r="G625" s="6">
        <v>2.86</v>
      </c>
    </row>
    <row r="626">
      <c r="A626" s="6">
        <v>7.0</v>
      </c>
      <c r="B626" s="6">
        <v>18.0</v>
      </c>
      <c r="C626" s="6">
        <v>2018.0</v>
      </c>
      <c r="D626" s="142">
        <f t="shared" si="1"/>
        <v>43299</v>
      </c>
      <c r="E626" s="6">
        <v>2.6</v>
      </c>
      <c r="F626" s="6">
        <v>2.77</v>
      </c>
      <c r="G626" s="6">
        <v>2.88</v>
      </c>
    </row>
    <row r="627">
      <c r="A627" s="6">
        <v>7.0</v>
      </c>
      <c r="B627" s="6">
        <v>19.0</v>
      </c>
      <c r="C627" s="6">
        <v>2018.0</v>
      </c>
      <c r="D627" s="142">
        <f t="shared" si="1"/>
        <v>43300</v>
      </c>
      <c r="E627" s="6">
        <v>2.6</v>
      </c>
      <c r="F627" s="6">
        <v>2.74</v>
      </c>
      <c r="G627" s="6">
        <v>2.84</v>
      </c>
    </row>
    <row r="628">
      <c r="A628" s="6">
        <v>7.0</v>
      </c>
      <c r="B628" s="6">
        <v>20.0</v>
      </c>
      <c r="C628" s="6">
        <v>2018.0</v>
      </c>
      <c r="D628" s="142">
        <f t="shared" si="1"/>
        <v>43301</v>
      </c>
      <c r="E628" s="6">
        <v>2.6</v>
      </c>
      <c r="F628" s="6">
        <v>2.77</v>
      </c>
      <c r="G628" s="6">
        <v>2.89</v>
      </c>
    </row>
    <row r="629">
      <c r="A629" s="6">
        <v>7.0</v>
      </c>
      <c r="B629" s="6">
        <v>23.0</v>
      </c>
      <c r="C629" s="6">
        <v>2018.0</v>
      </c>
      <c r="D629" s="142">
        <f t="shared" si="1"/>
        <v>43304</v>
      </c>
      <c r="E629" s="6">
        <v>2.64</v>
      </c>
      <c r="F629" s="6">
        <v>2.83</v>
      </c>
      <c r="G629" s="6">
        <v>2.96</v>
      </c>
    </row>
    <row r="630">
      <c r="A630" s="6">
        <v>7.0</v>
      </c>
      <c r="B630" s="6">
        <v>24.0</v>
      </c>
      <c r="C630" s="6">
        <v>2018.0</v>
      </c>
      <c r="D630" s="142">
        <f t="shared" si="1"/>
        <v>43305</v>
      </c>
      <c r="E630" s="6">
        <v>2.63</v>
      </c>
      <c r="F630" s="6">
        <v>2.83</v>
      </c>
      <c r="G630" s="6">
        <v>2.95</v>
      </c>
    </row>
    <row r="631">
      <c r="A631" s="6">
        <v>7.0</v>
      </c>
      <c r="B631" s="6">
        <v>25.0</v>
      </c>
      <c r="C631" s="6">
        <v>2018.0</v>
      </c>
      <c r="D631" s="142">
        <f t="shared" si="1"/>
        <v>43306</v>
      </c>
      <c r="E631" s="6">
        <v>2.66</v>
      </c>
      <c r="F631" s="6">
        <v>2.82</v>
      </c>
      <c r="G631" s="6">
        <v>2.94</v>
      </c>
    </row>
    <row r="632">
      <c r="A632" s="6">
        <v>7.0</v>
      </c>
      <c r="B632" s="6">
        <v>26.0</v>
      </c>
      <c r="C632" s="6">
        <v>2018.0</v>
      </c>
      <c r="D632" s="142">
        <f t="shared" si="1"/>
        <v>43307</v>
      </c>
      <c r="E632" s="6">
        <v>2.69</v>
      </c>
      <c r="F632" s="6">
        <v>2.86</v>
      </c>
      <c r="G632" s="6">
        <v>2.98</v>
      </c>
    </row>
    <row r="633">
      <c r="A633" s="6">
        <v>7.0</v>
      </c>
      <c r="B633" s="6">
        <v>27.0</v>
      </c>
      <c r="C633" s="6">
        <v>2018.0</v>
      </c>
      <c r="D633" s="142">
        <f t="shared" si="1"/>
        <v>43308</v>
      </c>
      <c r="E633" s="6">
        <v>2.67</v>
      </c>
      <c r="F633" s="6">
        <v>2.84</v>
      </c>
      <c r="G633" s="6">
        <v>2.96</v>
      </c>
    </row>
    <row r="634">
      <c r="A634" s="6">
        <v>7.0</v>
      </c>
      <c r="B634" s="6">
        <v>30.0</v>
      </c>
      <c r="C634" s="6">
        <v>2018.0</v>
      </c>
      <c r="D634" s="142">
        <f t="shared" si="1"/>
        <v>43311</v>
      </c>
      <c r="E634" s="6">
        <v>2.66</v>
      </c>
      <c r="F634" s="6">
        <v>2.85</v>
      </c>
      <c r="G634" s="6">
        <v>2.98</v>
      </c>
    </row>
    <row r="635">
      <c r="A635" s="6">
        <v>7.0</v>
      </c>
      <c r="B635" s="6">
        <v>31.0</v>
      </c>
      <c r="C635" s="6">
        <v>2018.0</v>
      </c>
      <c r="D635" s="142">
        <f t="shared" si="1"/>
        <v>43312</v>
      </c>
      <c r="E635" s="6">
        <v>2.67</v>
      </c>
      <c r="F635" s="6">
        <v>2.85</v>
      </c>
      <c r="G635" s="6">
        <v>2.96</v>
      </c>
    </row>
    <row r="636">
      <c r="A636" s="6">
        <v>8.0</v>
      </c>
      <c r="B636" s="6">
        <v>1.0</v>
      </c>
      <c r="C636" s="6">
        <v>2018.0</v>
      </c>
      <c r="D636" s="142">
        <f t="shared" si="1"/>
        <v>43313</v>
      </c>
      <c r="E636" s="6">
        <v>2.67</v>
      </c>
      <c r="F636" s="6">
        <v>2.87</v>
      </c>
      <c r="G636" s="6">
        <v>3.0</v>
      </c>
    </row>
    <row r="637">
      <c r="A637" s="6">
        <v>8.0</v>
      </c>
      <c r="B637" s="6">
        <v>2.0</v>
      </c>
      <c r="C637" s="6">
        <v>2018.0</v>
      </c>
      <c r="D637" s="142">
        <f t="shared" si="1"/>
        <v>43314</v>
      </c>
      <c r="E637" s="6">
        <v>2.66</v>
      </c>
      <c r="F637" s="6">
        <v>2.85</v>
      </c>
      <c r="G637" s="6">
        <v>2.98</v>
      </c>
    </row>
    <row r="638">
      <c r="A638" s="6">
        <v>8.0</v>
      </c>
      <c r="B638" s="6">
        <v>3.0</v>
      </c>
      <c r="C638" s="6">
        <v>2018.0</v>
      </c>
      <c r="D638" s="142">
        <f t="shared" si="1"/>
        <v>43315</v>
      </c>
      <c r="E638" s="6">
        <v>2.63</v>
      </c>
      <c r="F638" s="6">
        <v>2.82</v>
      </c>
      <c r="G638" s="6">
        <v>2.95</v>
      </c>
    </row>
    <row r="639">
      <c r="A639" s="6">
        <v>8.0</v>
      </c>
      <c r="B639" s="6">
        <v>6.0</v>
      </c>
      <c r="C639" s="6">
        <v>2018.0</v>
      </c>
      <c r="D639" s="142">
        <f t="shared" si="1"/>
        <v>43318</v>
      </c>
      <c r="E639" s="6">
        <v>2.64</v>
      </c>
      <c r="F639" s="6">
        <v>2.8</v>
      </c>
      <c r="G639" s="6">
        <v>2.94</v>
      </c>
    </row>
    <row r="640">
      <c r="A640" s="6">
        <v>8.0</v>
      </c>
      <c r="B640" s="6">
        <v>7.0</v>
      </c>
      <c r="C640" s="6">
        <v>2018.0</v>
      </c>
      <c r="D640" s="142">
        <f t="shared" si="1"/>
        <v>43319</v>
      </c>
      <c r="E640" s="6">
        <v>2.68</v>
      </c>
      <c r="F640" s="6">
        <v>2.84</v>
      </c>
      <c r="G640" s="6">
        <v>2.98</v>
      </c>
    </row>
    <row r="641">
      <c r="A641" s="6">
        <v>8.0</v>
      </c>
      <c r="B641" s="6">
        <v>8.0</v>
      </c>
      <c r="C641" s="6">
        <v>2018.0</v>
      </c>
      <c r="D641" s="142">
        <f t="shared" si="1"/>
        <v>43320</v>
      </c>
      <c r="E641" s="6">
        <v>2.68</v>
      </c>
      <c r="F641" s="6">
        <v>2.83</v>
      </c>
      <c r="G641" s="6">
        <v>2.96</v>
      </c>
    </row>
    <row r="642">
      <c r="A642" s="6">
        <v>8.0</v>
      </c>
      <c r="B642" s="6">
        <v>9.0</v>
      </c>
      <c r="C642" s="6">
        <v>2018.0</v>
      </c>
      <c r="D642" s="142">
        <f t="shared" si="1"/>
        <v>43321</v>
      </c>
      <c r="E642" s="6">
        <v>2.64</v>
      </c>
      <c r="F642" s="6">
        <v>2.8</v>
      </c>
      <c r="G642" s="6">
        <v>2.93</v>
      </c>
    </row>
    <row r="643">
      <c r="A643" s="6">
        <v>8.0</v>
      </c>
      <c r="B643" s="6">
        <v>10.0</v>
      </c>
      <c r="C643" s="6">
        <v>2018.0</v>
      </c>
      <c r="D643" s="142">
        <f t="shared" si="1"/>
        <v>43322</v>
      </c>
      <c r="E643" s="6">
        <v>2.61</v>
      </c>
      <c r="F643" s="6">
        <v>2.75</v>
      </c>
      <c r="G643" s="6">
        <v>2.87</v>
      </c>
    </row>
    <row r="644">
      <c r="A644" s="6">
        <v>8.0</v>
      </c>
      <c r="B644" s="6">
        <v>13.0</v>
      </c>
      <c r="C644" s="6">
        <v>2018.0</v>
      </c>
      <c r="D644" s="142">
        <f t="shared" si="1"/>
        <v>43325</v>
      </c>
      <c r="E644" s="6">
        <v>2.61</v>
      </c>
      <c r="F644" s="6">
        <v>2.75</v>
      </c>
      <c r="G644" s="6">
        <v>2.88</v>
      </c>
    </row>
    <row r="645">
      <c r="A645" s="6">
        <v>8.0</v>
      </c>
      <c r="B645" s="6">
        <v>14.0</v>
      </c>
      <c r="C645" s="6">
        <v>2018.0</v>
      </c>
      <c r="D645" s="142">
        <f t="shared" si="1"/>
        <v>43326</v>
      </c>
      <c r="E645" s="6">
        <v>2.63</v>
      </c>
      <c r="F645" s="6">
        <v>2.77</v>
      </c>
      <c r="G645" s="6">
        <v>2.89</v>
      </c>
    </row>
    <row r="646">
      <c r="A646" s="6">
        <v>8.0</v>
      </c>
      <c r="B646" s="6">
        <v>15.0</v>
      </c>
      <c r="C646" s="6">
        <v>2018.0</v>
      </c>
      <c r="D646" s="142">
        <f t="shared" si="1"/>
        <v>43327</v>
      </c>
      <c r="E646" s="6">
        <v>2.61</v>
      </c>
      <c r="F646" s="6">
        <v>2.73</v>
      </c>
      <c r="G646" s="6">
        <v>2.86</v>
      </c>
    </row>
    <row r="647">
      <c r="A647" s="6">
        <v>8.0</v>
      </c>
      <c r="B647" s="6">
        <v>16.0</v>
      </c>
      <c r="C647" s="6">
        <v>2018.0</v>
      </c>
      <c r="D647" s="142">
        <f t="shared" si="1"/>
        <v>43328</v>
      </c>
      <c r="E647" s="6">
        <v>2.63</v>
      </c>
      <c r="F647" s="6">
        <v>2.75</v>
      </c>
      <c r="G647" s="6">
        <v>2.87</v>
      </c>
    </row>
    <row r="648">
      <c r="A648" s="6">
        <v>8.0</v>
      </c>
      <c r="B648" s="6">
        <v>17.0</v>
      </c>
      <c r="C648" s="6">
        <v>2018.0</v>
      </c>
      <c r="D648" s="142">
        <f t="shared" si="1"/>
        <v>43329</v>
      </c>
      <c r="E648" s="6">
        <v>2.61</v>
      </c>
      <c r="F648" s="6">
        <v>2.75</v>
      </c>
      <c r="G648" s="6">
        <v>2.87</v>
      </c>
    </row>
    <row r="649">
      <c r="A649" s="6">
        <v>8.0</v>
      </c>
      <c r="B649" s="6">
        <v>20.0</v>
      </c>
      <c r="C649" s="6">
        <v>2018.0</v>
      </c>
      <c r="D649" s="142">
        <f t="shared" si="1"/>
        <v>43332</v>
      </c>
      <c r="E649" s="6">
        <v>2.6</v>
      </c>
      <c r="F649" s="6">
        <v>2.7</v>
      </c>
      <c r="G649" s="6">
        <v>2.82</v>
      </c>
    </row>
    <row r="650">
      <c r="A650" s="6">
        <v>8.0</v>
      </c>
      <c r="B650" s="6">
        <v>21.0</v>
      </c>
      <c r="C650" s="6">
        <v>2018.0</v>
      </c>
      <c r="D650" s="142">
        <f t="shared" si="1"/>
        <v>43333</v>
      </c>
      <c r="E650" s="6">
        <v>2.61</v>
      </c>
      <c r="F650" s="6">
        <v>2.73</v>
      </c>
      <c r="G650" s="6">
        <v>2.85</v>
      </c>
    </row>
    <row r="651">
      <c r="A651" s="6">
        <v>8.0</v>
      </c>
      <c r="B651" s="6">
        <v>22.0</v>
      </c>
      <c r="C651" s="6">
        <v>2018.0</v>
      </c>
      <c r="D651" s="142">
        <f t="shared" si="1"/>
        <v>43334</v>
      </c>
      <c r="E651" s="6">
        <v>2.6</v>
      </c>
      <c r="F651" s="6">
        <v>2.7</v>
      </c>
      <c r="G651" s="6">
        <v>2.82</v>
      </c>
    </row>
    <row r="652">
      <c r="A652" s="6">
        <v>8.0</v>
      </c>
      <c r="B652" s="6">
        <v>23.0</v>
      </c>
      <c r="C652" s="6">
        <v>2018.0</v>
      </c>
      <c r="D652" s="142">
        <f t="shared" si="1"/>
        <v>43335</v>
      </c>
      <c r="E652" s="6">
        <v>2.61</v>
      </c>
      <c r="F652" s="6">
        <v>2.72</v>
      </c>
      <c r="G652" s="6">
        <v>2.82</v>
      </c>
    </row>
    <row r="653">
      <c r="A653" s="6">
        <v>8.0</v>
      </c>
      <c r="B653" s="6">
        <v>24.0</v>
      </c>
      <c r="C653" s="6">
        <v>2018.0</v>
      </c>
      <c r="D653" s="142">
        <f t="shared" si="1"/>
        <v>43336</v>
      </c>
      <c r="E653" s="6">
        <v>2.63</v>
      </c>
      <c r="F653" s="6">
        <v>2.72</v>
      </c>
      <c r="G653" s="6">
        <v>2.82</v>
      </c>
    </row>
    <row r="654">
      <c r="A654" s="6">
        <v>8.0</v>
      </c>
      <c r="B654" s="6">
        <v>27.0</v>
      </c>
      <c r="C654" s="6">
        <v>2018.0</v>
      </c>
      <c r="D654" s="142">
        <f t="shared" si="1"/>
        <v>43339</v>
      </c>
      <c r="E654" s="6">
        <v>2.67</v>
      </c>
      <c r="F654" s="6">
        <v>2.74</v>
      </c>
      <c r="G654" s="6">
        <v>2.85</v>
      </c>
    </row>
    <row r="655">
      <c r="A655" s="6">
        <v>8.0</v>
      </c>
      <c r="B655" s="6">
        <v>28.0</v>
      </c>
      <c r="C655" s="6">
        <v>2018.0</v>
      </c>
      <c r="D655" s="142">
        <f t="shared" si="1"/>
        <v>43340</v>
      </c>
      <c r="E655" s="6">
        <v>2.67</v>
      </c>
      <c r="F655" s="6">
        <v>2.77</v>
      </c>
      <c r="G655" s="6">
        <v>2.88</v>
      </c>
    </row>
    <row r="656">
      <c r="A656" s="6">
        <v>8.0</v>
      </c>
      <c r="B656" s="6">
        <v>29.0</v>
      </c>
      <c r="C656" s="6">
        <v>2018.0</v>
      </c>
      <c r="D656" s="142">
        <f t="shared" si="1"/>
        <v>43341</v>
      </c>
      <c r="E656" s="6">
        <v>2.67</v>
      </c>
      <c r="F656" s="6">
        <v>2.78</v>
      </c>
      <c r="G656" s="6">
        <v>2.89</v>
      </c>
    </row>
    <row r="657">
      <c r="A657" s="6">
        <v>8.0</v>
      </c>
      <c r="B657" s="6">
        <v>30.0</v>
      </c>
      <c r="C657" s="6">
        <v>2018.0</v>
      </c>
      <c r="D657" s="142">
        <f t="shared" si="1"/>
        <v>43342</v>
      </c>
      <c r="E657" s="6">
        <v>2.64</v>
      </c>
      <c r="F657" s="6">
        <v>2.75</v>
      </c>
      <c r="G657" s="6">
        <v>2.86</v>
      </c>
    </row>
    <row r="658">
      <c r="A658" s="6">
        <v>8.0</v>
      </c>
      <c r="B658" s="6">
        <v>31.0</v>
      </c>
      <c r="C658" s="6">
        <v>2018.0</v>
      </c>
      <c r="D658" s="142">
        <f t="shared" si="1"/>
        <v>43343</v>
      </c>
      <c r="E658" s="6">
        <v>2.62</v>
      </c>
      <c r="F658" s="6">
        <v>2.74</v>
      </c>
      <c r="G658" s="6">
        <v>2.86</v>
      </c>
    </row>
    <row r="659">
      <c r="A659" s="6">
        <v>9.0</v>
      </c>
      <c r="B659" s="6">
        <v>4.0</v>
      </c>
      <c r="C659" s="6">
        <v>2018.0</v>
      </c>
      <c r="D659" s="142">
        <f t="shared" si="1"/>
        <v>43347</v>
      </c>
      <c r="E659" s="6">
        <v>2.66</v>
      </c>
      <c r="F659" s="6">
        <v>2.78</v>
      </c>
      <c r="G659" s="6">
        <v>2.9</v>
      </c>
    </row>
    <row r="660">
      <c r="A660" s="6">
        <v>9.0</v>
      </c>
      <c r="B660" s="6">
        <v>5.0</v>
      </c>
      <c r="C660" s="6">
        <v>2018.0</v>
      </c>
      <c r="D660" s="142">
        <f t="shared" si="1"/>
        <v>43348</v>
      </c>
      <c r="E660" s="6">
        <v>2.66</v>
      </c>
      <c r="F660" s="6">
        <v>2.77</v>
      </c>
      <c r="G660" s="6">
        <v>2.9</v>
      </c>
    </row>
    <row r="661">
      <c r="A661" s="6">
        <v>9.0</v>
      </c>
      <c r="B661" s="6">
        <v>6.0</v>
      </c>
      <c r="C661" s="6">
        <v>2018.0</v>
      </c>
      <c r="D661" s="142">
        <f t="shared" si="1"/>
        <v>43349</v>
      </c>
      <c r="E661" s="6">
        <v>2.64</v>
      </c>
      <c r="F661" s="6">
        <v>2.76</v>
      </c>
      <c r="G661" s="6">
        <v>2.88</v>
      </c>
    </row>
    <row r="662">
      <c r="A662" s="6">
        <v>9.0</v>
      </c>
      <c r="B662" s="6">
        <v>7.0</v>
      </c>
      <c r="C662" s="6">
        <v>2018.0</v>
      </c>
      <c r="D662" s="142">
        <f t="shared" si="1"/>
        <v>43350</v>
      </c>
      <c r="E662" s="6">
        <v>2.71</v>
      </c>
      <c r="F662" s="6">
        <v>2.82</v>
      </c>
      <c r="G662" s="6">
        <v>2.94</v>
      </c>
    </row>
    <row r="663">
      <c r="A663" s="6">
        <v>9.0</v>
      </c>
      <c r="B663" s="6">
        <v>10.0</v>
      </c>
      <c r="C663" s="6">
        <v>2018.0</v>
      </c>
      <c r="D663" s="142">
        <f t="shared" si="1"/>
        <v>43353</v>
      </c>
      <c r="E663" s="6">
        <v>2.73</v>
      </c>
      <c r="F663" s="6">
        <v>2.83</v>
      </c>
      <c r="G663" s="6">
        <v>2.94</v>
      </c>
    </row>
    <row r="664">
      <c r="A664" s="6">
        <v>9.0</v>
      </c>
      <c r="B664" s="6">
        <v>11.0</v>
      </c>
      <c r="C664" s="6">
        <v>2018.0</v>
      </c>
      <c r="D664" s="142">
        <f t="shared" si="1"/>
        <v>43354</v>
      </c>
      <c r="E664" s="6">
        <v>2.76</v>
      </c>
      <c r="F664" s="6">
        <v>2.87</v>
      </c>
      <c r="G664" s="6">
        <v>2.98</v>
      </c>
    </row>
    <row r="665">
      <c r="A665" s="6">
        <v>9.0</v>
      </c>
      <c r="B665" s="6">
        <v>12.0</v>
      </c>
      <c r="C665" s="6">
        <v>2018.0</v>
      </c>
      <c r="D665" s="142">
        <f t="shared" si="1"/>
        <v>43355</v>
      </c>
      <c r="E665" s="6">
        <v>2.74</v>
      </c>
      <c r="F665" s="6">
        <v>2.87</v>
      </c>
      <c r="G665" s="6">
        <v>2.97</v>
      </c>
    </row>
    <row r="666">
      <c r="A666" s="6">
        <v>9.0</v>
      </c>
      <c r="B666" s="6">
        <v>13.0</v>
      </c>
      <c r="C666" s="6">
        <v>2018.0</v>
      </c>
      <c r="D666" s="142">
        <f t="shared" si="1"/>
        <v>43356</v>
      </c>
      <c r="E666" s="6">
        <v>2.76</v>
      </c>
      <c r="F666" s="6">
        <v>2.87</v>
      </c>
      <c r="G666" s="6">
        <v>2.97</v>
      </c>
    </row>
    <row r="667">
      <c r="A667" s="6">
        <v>9.0</v>
      </c>
      <c r="B667" s="6">
        <v>14.0</v>
      </c>
      <c r="C667" s="6">
        <v>2018.0</v>
      </c>
      <c r="D667" s="142">
        <f t="shared" si="1"/>
        <v>43357</v>
      </c>
      <c r="E667" s="6">
        <v>2.78</v>
      </c>
      <c r="F667" s="6">
        <v>2.9</v>
      </c>
      <c r="G667" s="6">
        <v>2.99</v>
      </c>
    </row>
    <row r="668">
      <c r="A668" s="6">
        <v>9.0</v>
      </c>
      <c r="B668" s="6">
        <v>17.0</v>
      </c>
      <c r="C668" s="6">
        <v>2018.0</v>
      </c>
      <c r="D668" s="142">
        <f t="shared" si="1"/>
        <v>43360</v>
      </c>
      <c r="E668" s="6">
        <v>2.78</v>
      </c>
      <c r="F668" s="6">
        <v>2.89</v>
      </c>
      <c r="G668" s="6">
        <v>2.99</v>
      </c>
    </row>
    <row r="669">
      <c r="A669" s="6">
        <v>9.0</v>
      </c>
      <c r="B669" s="6">
        <v>18.0</v>
      </c>
      <c r="C669" s="6">
        <v>2018.0</v>
      </c>
      <c r="D669" s="142">
        <f t="shared" si="1"/>
        <v>43361</v>
      </c>
      <c r="E669" s="6">
        <v>2.81</v>
      </c>
      <c r="F669" s="6">
        <v>2.94</v>
      </c>
      <c r="G669" s="6">
        <v>3.05</v>
      </c>
    </row>
    <row r="670">
      <c r="A670" s="6">
        <v>9.0</v>
      </c>
      <c r="B670" s="6">
        <v>19.0</v>
      </c>
      <c r="C670" s="6">
        <v>2018.0</v>
      </c>
      <c r="D670" s="142">
        <f t="shared" si="1"/>
        <v>43362</v>
      </c>
      <c r="E670" s="6">
        <v>2.81</v>
      </c>
      <c r="F670" s="6">
        <v>2.96</v>
      </c>
      <c r="G670" s="6">
        <v>3.08</v>
      </c>
    </row>
    <row r="671">
      <c r="A671" s="6">
        <v>9.0</v>
      </c>
      <c r="B671" s="6">
        <v>20.0</v>
      </c>
      <c r="C671" s="6">
        <v>2018.0</v>
      </c>
      <c r="D671" s="142">
        <f t="shared" si="1"/>
        <v>43363</v>
      </c>
      <c r="E671" s="6">
        <v>2.81</v>
      </c>
      <c r="F671" s="6">
        <v>2.96</v>
      </c>
      <c r="G671" s="6">
        <v>3.07</v>
      </c>
    </row>
    <row r="672">
      <c r="A672" s="6">
        <v>9.0</v>
      </c>
      <c r="B672" s="6">
        <v>21.0</v>
      </c>
      <c r="C672" s="6">
        <v>2018.0</v>
      </c>
      <c r="D672" s="142">
        <f t="shared" si="1"/>
        <v>43364</v>
      </c>
      <c r="E672" s="6">
        <v>2.81</v>
      </c>
      <c r="F672" s="6">
        <v>2.95</v>
      </c>
      <c r="G672" s="6">
        <v>3.07</v>
      </c>
    </row>
    <row r="673">
      <c r="A673" s="6">
        <v>9.0</v>
      </c>
      <c r="B673" s="6">
        <v>24.0</v>
      </c>
      <c r="C673" s="6">
        <v>2018.0</v>
      </c>
      <c r="D673" s="142">
        <f t="shared" si="1"/>
        <v>43367</v>
      </c>
      <c r="E673" s="6">
        <v>2.83</v>
      </c>
      <c r="F673" s="6">
        <v>2.96</v>
      </c>
      <c r="G673" s="6">
        <v>3.08</v>
      </c>
    </row>
    <row r="674">
      <c r="A674" s="6">
        <v>9.0</v>
      </c>
      <c r="B674" s="6">
        <v>25.0</v>
      </c>
      <c r="C674" s="6">
        <v>2018.0</v>
      </c>
      <c r="D674" s="142">
        <f t="shared" si="1"/>
        <v>43368</v>
      </c>
      <c r="E674" s="6">
        <v>2.83</v>
      </c>
      <c r="F674" s="6">
        <v>2.99</v>
      </c>
      <c r="G674" s="6">
        <v>3.1</v>
      </c>
    </row>
    <row r="675">
      <c r="A675" s="6">
        <v>9.0</v>
      </c>
      <c r="B675" s="6">
        <v>26.0</v>
      </c>
      <c r="C675" s="6">
        <v>2018.0</v>
      </c>
      <c r="D675" s="142">
        <f t="shared" si="1"/>
        <v>43369</v>
      </c>
      <c r="E675" s="6">
        <v>2.83</v>
      </c>
      <c r="F675" s="6">
        <v>2.96</v>
      </c>
      <c r="G675" s="6">
        <v>3.06</v>
      </c>
    </row>
    <row r="676">
      <c r="A676" s="6">
        <v>9.0</v>
      </c>
      <c r="B676" s="6">
        <v>27.0</v>
      </c>
      <c r="C676" s="6">
        <v>2018.0</v>
      </c>
      <c r="D676" s="142">
        <f t="shared" si="1"/>
        <v>43370</v>
      </c>
      <c r="E676" s="6">
        <v>2.83</v>
      </c>
      <c r="F676" s="6">
        <v>2.96</v>
      </c>
      <c r="G676" s="6">
        <v>3.06</v>
      </c>
    </row>
    <row r="677">
      <c r="A677" s="6">
        <v>9.0</v>
      </c>
      <c r="B677" s="6">
        <v>28.0</v>
      </c>
      <c r="C677" s="6">
        <v>2018.0</v>
      </c>
      <c r="D677" s="142">
        <f t="shared" si="1"/>
        <v>43371</v>
      </c>
      <c r="E677" s="6">
        <v>2.81</v>
      </c>
      <c r="F677" s="6">
        <v>2.94</v>
      </c>
      <c r="G677" s="6">
        <v>3.05</v>
      </c>
    </row>
    <row r="678">
      <c r="A678" s="6">
        <v>10.0</v>
      </c>
      <c r="B678" s="6">
        <v>1.0</v>
      </c>
      <c r="C678" s="6">
        <v>2018.0</v>
      </c>
      <c r="D678" s="142">
        <f t="shared" si="1"/>
        <v>43374</v>
      </c>
      <c r="E678" s="6">
        <v>2.82</v>
      </c>
      <c r="F678" s="6">
        <v>2.96</v>
      </c>
      <c r="G678" s="6">
        <v>3.09</v>
      </c>
    </row>
    <row r="679">
      <c r="A679" s="6">
        <v>10.0</v>
      </c>
      <c r="B679" s="6">
        <v>2.0</v>
      </c>
      <c r="C679" s="6">
        <v>2018.0</v>
      </c>
      <c r="D679" s="142">
        <f t="shared" si="1"/>
        <v>43375</v>
      </c>
      <c r="E679" s="6">
        <v>2.82</v>
      </c>
      <c r="F679" s="6">
        <v>2.94</v>
      </c>
      <c r="G679" s="6">
        <v>3.05</v>
      </c>
    </row>
    <row r="680">
      <c r="A680" s="6">
        <v>10.0</v>
      </c>
      <c r="B680" s="6">
        <v>3.0</v>
      </c>
      <c r="C680" s="6">
        <v>2018.0</v>
      </c>
      <c r="D680" s="142">
        <f t="shared" si="1"/>
        <v>43376</v>
      </c>
      <c r="E680" s="6">
        <v>2.85</v>
      </c>
      <c r="F680" s="6">
        <v>3.02</v>
      </c>
      <c r="G680" s="6">
        <v>3.15</v>
      </c>
    </row>
    <row r="681">
      <c r="A681" s="6">
        <v>10.0</v>
      </c>
      <c r="B681" s="6">
        <v>4.0</v>
      </c>
      <c r="C681" s="6">
        <v>2018.0</v>
      </c>
      <c r="D681" s="142">
        <f t="shared" si="1"/>
        <v>43377</v>
      </c>
      <c r="E681" s="6">
        <v>2.87</v>
      </c>
      <c r="F681" s="6">
        <v>3.05</v>
      </c>
      <c r="G681" s="6">
        <v>3.19</v>
      </c>
    </row>
    <row r="682">
      <c r="A682" s="6">
        <v>10.0</v>
      </c>
      <c r="B682" s="6">
        <v>5.0</v>
      </c>
      <c r="C682" s="6">
        <v>2018.0</v>
      </c>
      <c r="D682" s="142">
        <f t="shared" si="1"/>
        <v>43378</v>
      </c>
      <c r="E682" s="6">
        <v>2.88</v>
      </c>
      <c r="F682" s="6">
        <v>3.07</v>
      </c>
      <c r="G682" s="6">
        <v>3.23</v>
      </c>
    </row>
    <row r="683">
      <c r="A683" s="6">
        <v>10.0</v>
      </c>
      <c r="B683" s="6">
        <v>9.0</v>
      </c>
      <c r="C683" s="6">
        <v>2018.0</v>
      </c>
      <c r="D683" s="142">
        <f t="shared" si="1"/>
        <v>43382</v>
      </c>
      <c r="E683" s="6">
        <v>2.88</v>
      </c>
      <c r="F683" s="6">
        <v>3.05</v>
      </c>
      <c r="G683" s="6">
        <v>3.21</v>
      </c>
    </row>
    <row r="684">
      <c r="A684" s="6">
        <v>10.0</v>
      </c>
      <c r="B684" s="6">
        <v>10.0</v>
      </c>
      <c r="C684" s="6">
        <v>2018.0</v>
      </c>
      <c r="D684" s="142">
        <f t="shared" si="1"/>
        <v>43383</v>
      </c>
      <c r="E684" s="6">
        <v>2.88</v>
      </c>
      <c r="F684" s="6">
        <v>3.05</v>
      </c>
      <c r="G684" s="6">
        <v>3.22</v>
      </c>
    </row>
    <row r="685">
      <c r="A685" s="6">
        <v>10.0</v>
      </c>
      <c r="B685" s="6">
        <v>11.0</v>
      </c>
      <c r="C685" s="6">
        <v>2018.0</v>
      </c>
      <c r="D685" s="142">
        <f t="shared" si="1"/>
        <v>43384</v>
      </c>
      <c r="E685" s="6">
        <v>2.85</v>
      </c>
      <c r="F685" s="6">
        <v>3.0</v>
      </c>
      <c r="G685" s="6">
        <v>3.14</v>
      </c>
    </row>
    <row r="686">
      <c r="A686" s="6">
        <v>10.0</v>
      </c>
      <c r="B686" s="6">
        <v>12.0</v>
      </c>
      <c r="C686" s="6">
        <v>2018.0</v>
      </c>
      <c r="D686" s="142">
        <f t="shared" si="1"/>
        <v>43385</v>
      </c>
      <c r="E686" s="6">
        <v>2.85</v>
      </c>
      <c r="F686" s="6">
        <v>3.0</v>
      </c>
      <c r="G686" s="6">
        <v>3.15</v>
      </c>
    </row>
    <row r="687">
      <c r="A687" s="6">
        <v>10.0</v>
      </c>
      <c r="B687" s="6">
        <v>15.0</v>
      </c>
      <c r="C687" s="6">
        <v>2018.0</v>
      </c>
      <c r="D687" s="142">
        <f t="shared" si="1"/>
        <v>43388</v>
      </c>
      <c r="E687" s="6">
        <v>2.85</v>
      </c>
      <c r="F687" s="6">
        <v>3.01</v>
      </c>
      <c r="G687" s="6">
        <v>3.16</v>
      </c>
    </row>
    <row r="688">
      <c r="A688" s="6">
        <v>10.0</v>
      </c>
      <c r="B688" s="6">
        <v>16.0</v>
      </c>
      <c r="C688" s="6">
        <v>2018.0</v>
      </c>
      <c r="D688" s="142">
        <f t="shared" si="1"/>
        <v>43389</v>
      </c>
      <c r="E688" s="6">
        <v>2.87</v>
      </c>
      <c r="F688" s="6">
        <v>3.02</v>
      </c>
      <c r="G688" s="6">
        <v>3.16</v>
      </c>
    </row>
    <row r="689">
      <c r="A689" s="6">
        <v>10.0</v>
      </c>
      <c r="B689" s="6">
        <v>17.0</v>
      </c>
      <c r="C689" s="6">
        <v>2018.0</v>
      </c>
      <c r="D689" s="142">
        <f t="shared" si="1"/>
        <v>43390</v>
      </c>
      <c r="E689" s="6">
        <v>2.89</v>
      </c>
      <c r="F689" s="6">
        <v>3.04</v>
      </c>
      <c r="G689" s="6">
        <v>3.19</v>
      </c>
    </row>
    <row r="690">
      <c r="A690" s="6">
        <v>10.0</v>
      </c>
      <c r="B690" s="6">
        <v>18.0</v>
      </c>
      <c r="C690" s="6">
        <v>2018.0</v>
      </c>
      <c r="D690" s="142">
        <f t="shared" si="1"/>
        <v>43391</v>
      </c>
      <c r="E690" s="6">
        <v>2.87</v>
      </c>
      <c r="F690" s="6">
        <v>3.03</v>
      </c>
      <c r="G690" s="6">
        <v>3.17</v>
      </c>
    </row>
    <row r="691">
      <c r="A691" s="6">
        <v>10.0</v>
      </c>
      <c r="B691" s="6">
        <v>19.0</v>
      </c>
      <c r="C691" s="6">
        <v>2018.0</v>
      </c>
      <c r="D691" s="142">
        <f t="shared" si="1"/>
        <v>43392</v>
      </c>
      <c r="E691" s="6">
        <v>2.92</v>
      </c>
      <c r="F691" s="6">
        <v>3.05</v>
      </c>
      <c r="G691" s="6">
        <v>3.2</v>
      </c>
    </row>
    <row r="692">
      <c r="A692" s="6">
        <v>10.0</v>
      </c>
      <c r="B692" s="6">
        <v>22.0</v>
      </c>
      <c r="C692" s="6">
        <v>2018.0</v>
      </c>
      <c r="D692" s="142">
        <f t="shared" si="1"/>
        <v>43395</v>
      </c>
      <c r="E692" s="6">
        <v>2.92</v>
      </c>
      <c r="F692" s="6">
        <v>3.05</v>
      </c>
      <c r="G692" s="6">
        <v>3.2</v>
      </c>
    </row>
    <row r="693">
      <c r="A693" s="6">
        <v>10.0</v>
      </c>
      <c r="B693" s="6">
        <v>23.0</v>
      </c>
      <c r="C693" s="6">
        <v>2018.0</v>
      </c>
      <c r="D693" s="142">
        <f t="shared" si="1"/>
        <v>43396</v>
      </c>
      <c r="E693" s="6">
        <v>2.89</v>
      </c>
      <c r="F693" s="6">
        <v>3.01</v>
      </c>
      <c r="G693" s="6">
        <v>3.17</v>
      </c>
    </row>
    <row r="694">
      <c r="A694" s="6">
        <v>10.0</v>
      </c>
      <c r="B694" s="6">
        <v>24.0</v>
      </c>
      <c r="C694" s="6">
        <v>2018.0</v>
      </c>
      <c r="D694" s="142">
        <f t="shared" si="1"/>
        <v>43397</v>
      </c>
      <c r="E694" s="6">
        <v>2.84</v>
      </c>
      <c r="F694" s="6">
        <v>2.94</v>
      </c>
      <c r="G694" s="6">
        <v>3.1</v>
      </c>
    </row>
    <row r="695">
      <c r="A695" s="6">
        <v>10.0</v>
      </c>
      <c r="B695" s="6">
        <v>25.0</v>
      </c>
      <c r="C695" s="6">
        <v>2018.0</v>
      </c>
      <c r="D695" s="142">
        <f t="shared" si="1"/>
        <v>43398</v>
      </c>
      <c r="E695" s="6">
        <v>2.86</v>
      </c>
      <c r="F695" s="6">
        <v>2.98</v>
      </c>
      <c r="G695" s="6">
        <v>3.14</v>
      </c>
    </row>
    <row r="696">
      <c r="A696" s="6">
        <v>10.0</v>
      </c>
      <c r="B696" s="6">
        <v>26.0</v>
      </c>
      <c r="C696" s="6">
        <v>2018.0</v>
      </c>
      <c r="D696" s="142">
        <f t="shared" si="1"/>
        <v>43399</v>
      </c>
      <c r="E696" s="6">
        <v>2.81</v>
      </c>
      <c r="F696" s="6">
        <v>2.91</v>
      </c>
      <c r="G696" s="6">
        <v>3.08</v>
      </c>
    </row>
    <row r="697">
      <c r="A697" s="6">
        <v>10.0</v>
      </c>
      <c r="B697" s="6">
        <v>29.0</v>
      </c>
      <c r="C697" s="6">
        <v>2018.0</v>
      </c>
      <c r="D697" s="142">
        <f t="shared" si="1"/>
        <v>43402</v>
      </c>
      <c r="E697" s="6">
        <v>2.81</v>
      </c>
      <c r="F697" s="6">
        <v>2.91</v>
      </c>
      <c r="G697" s="6">
        <v>3.08</v>
      </c>
    </row>
    <row r="698">
      <c r="A698" s="6">
        <v>10.0</v>
      </c>
      <c r="B698" s="6">
        <v>30.0</v>
      </c>
      <c r="C698" s="6">
        <v>2018.0</v>
      </c>
      <c r="D698" s="142">
        <f t="shared" si="1"/>
        <v>43403</v>
      </c>
      <c r="E698" s="6">
        <v>2.84</v>
      </c>
      <c r="F698" s="6">
        <v>2.94</v>
      </c>
      <c r="G698" s="6">
        <v>3.12</v>
      </c>
    </row>
    <row r="699">
      <c r="A699" s="6">
        <v>10.0</v>
      </c>
      <c r="B699" s="6">
        <v>31.0</v>
      </c>
      <c r="C699" s="6">
        <v>2018.0</v>
      </c>
      <c r="D699" s="142">
        <f t="shared" si="1"/>
        <v>43404</v>
      </c>
      <c r="E699" s="6">
        <v>2.87</v>
      </c>
      <c r="F699" s="6">
        <v>2.98</v>
      </c>
      <c r="G699" s="6">
        <v>3.15</v>
      </c>
    </row>
    <row r="700">
      <c r="A700" s="6">
        <v>11.0</v>
      </c>
      <c r="B700" s="6">
        <v>1.0</v>
      </c>
      <c r="C700" s="6">
        <v>2018.0</v>
      </c>
      <c r="D700" s="142">
        <f t="shared" si="1"/>
        <v>43405</v>
      </c>
      <c r="E700" s="6">
        <v>2.84</v>
      </c>
      <c r="F700" s="6">
        <v>2.96</v>
      </c>
      <c r="G700" s="6">
        <v>3.14</v>
      </c>
    </row>
    <row r="701">
      <c r="A701" s="6">
        <v>11.0</v>
      </c>
      <c r="B701" s="6">
        <v>2.0</v>
      </c>
      <c r="C701" s="6">
        <v>2018.0</v>
      </c>
      <c r="D701" s="142">
        <f t="shared" si="1"/>
        <v>43406</v>
      </c>
      <c r="E701" s="6">
        <v>2.91</v>
      </c>
      <c r="F701" s="6">
        <v>3.04</v>
      </c>
      <c r="G701" s="6">
        <v>3.22</v>
      </c>
    </row>
    <row r="702">
      <c r="A702" s="6">
        <v>11.0</v>
      </c>
      <c r="B702" s="6">
        <v>5.0</v>
      </c>
      <c r="C702" s="6">
        <v>2018.0</v>
      </c>
      <c r="D702" s="142">
        <f t="shared" si="1"/>
        <v>43409</v>
      </c>
      <c r="E702" s="6">
        <v>2.91</v>
      </c>
      <c r="F702" s="6">
        <v>3.03</v>
      </c>
      <c r="G702" s="6">
        <v>3.2</v>
      </c>
    </row>
    <row r="703">
      <c r="A703" s="6">
        <v>11.0</v>
      </c>
      <c r="B703" s="6">
        <v>6.0</v>
      </c>
      <c r="C703" s="6">
        <v>2018.0</v>
      </c>
      <c r="D703" s="142">
        <f t="shared" si="1"/>
        <v>43410</v>
      </c>
      <c r="E703" s="6">
        <v>2.93</v>
      </c>
      <c r="F703" s="6">
        <v>3.05</v>
      </c>
      <c r="G703" s="6">
        <v>3.22</v>
      </c>
    </row>
    <row r="704">
      <c r="A704" s="6">
        <v>11.0</v>
      </c>
      <c r="B704" s="6">
        <v>7.0</v>
      </c>
      <c r="C704" s="6">
        <v>2018.0</v>
      </c>
      <c r="D704" s="142">
        <f t="shared" si="1"/>
        <v>43411</v>
      </c>
      <c r="E704" s="6">
        <v>2.96</v>
      </c>
      <c r="F704" s="6">
        <v>3.07</v>
      </c>
      <c r="G704" s="6">
        <v>3.22</v>
      </c>
    </row>
    <row r="705">
      <c r="A705" s="6">
        <v>11.0</v>
      </c>
      <c r="B705" s="6">
        <v>8.0</v>
      </c>
      <c r="C705" s="6">
        <v>2018.0</v>
      </c>
      <c r="D705" s="142">
        <f t="shared" si="1"/>
        <v>43412</v>
      </c>
      <c r="E705" s="6">
        <v>2.98</v>
      </c>
      <c r="F705" s="6">
        <v>3.09</v>
      </c>
      <c r="G705" s="6">
        <v>3.24</v>
      </c>
    </row>
    <row r="706">
      <c r="A706" s="6">
        <v>11.0</v>
      </c>
      <c r="B706" s="6">
        <v>9.0</v>
      </c>
      <c r="C706" s="6">
        <v>2018.0</v>
      </c>
      <c r="D706" s="142">
        <f t="shared" si="1"/>
        <v>43413</v>
      </c>
      <c r="E706" s="6">
        <v>2.94</v>
      </c>
      <c r="F706" s="6">
        <v>3.05</v>
      </c>
      <c r="G706" s="6">
        <v>3.19</v>
      </c>
    </row>
    <row r="707">
      <c r="A707" s="6">
        <v>11.0</v>
      </c>
      <c r="B707" s="6">
        <v>13.0</v>
      </c>
      <c r="C707" s="6">
        <v>2018.0</v>
      </c>
      <c r="D707" s="142">
        <f t="shared" si="1"/>
        <v>43417</v>
      </c>
      <c r="E707" s="6">
        <v>2.89</v>
      </c>
      <c r="F707" s="6">
        <v>2.99</v>
      </c>
      <c r="G707" s="6">
        <v>3.14</v>
      </c>
    </row>
    <row r="708">
      <c r="A708" s="6">
        <v>11.0</v>
      </c>
      <c r="B708" s="6">
        <v>14.0</v>
      </c>
      <c r="C708" s="6">
        <v>2018.0</v>
      </c>
      <c r="D708" s="142">
        <f t="shared" si="1"/>
        <v>43418</v>
      </c>
      <c r="E708" s="6">
        <v>2.86</v>
      </c>
      <c r="F708" s="6">
        <v>2.95</v>
      </c>
      <c r="G708" s="6">
        <v>3.12</v>
      </c>
    </row>
    <row r="709">
      <c r="A709" s="6">
        <v>11.0</v>
      </c>
      <c r="B709" s="6">
        <v>15.0</v>
      </c>
      <c r="C709" s="6">
        <v>2018.0</v>
      </c>
      <c r="D709" s="142">
        <f t="shared" si="1"/>
        <v>43419</v>
      </c>
      <c r="E709" s="6">
        <v>2.86</v>
      </c>
      <c r="F709" s="6">
        <v>2.94</v>
      </c>
      <c r="G709" s="6">
        <v>3.11</v>
      </c>
    </row>
    <row r="710">
      <c r="A710" s="6">
        <v>11.0</v>
      </c>
      <c r="B710" s="6">
        <v>16.0</v>
      </c>
      <c r="C710" s="6">
        <v>2018.0</v>
      </c>
      <c r="D710" s="142">
        <f t="shared" si="1"/>
        <v>43420</v>
      </c>
      <c r="E710" s="6">
        <v>2.81</v>
      </c>
      <c r="F710" s="6">
        <v>2.9</v>
      </c>
      <c r="G710" s="6">
        <v>3.08</v>
      </c>
    </row>
    <row r="711">
      <c r="A711" s="6">
        <v>11.0</v>
      </c>
      <c r="B711" s="6">
        <v>19.0</v>
      </c>
      <c r="C711" s="6">
        <v>2018.0</v>
      </c>
      <c r="D711" s="142">
        <f t="shared" si="1"/>
        <v>43423</v>
      </c>
      <c r="E711" s="6">
        <v>2.79</v>
      </c>
      <c r="F711" s="6">
        <v>2.87</v>
      </c>
      <c r="G711" s="6">
        <v>3.06</v>
      </c>
    </row>
    <row r="712">
      <c r="A712" s="6">
        <v>11.0</v>
      </c>
      <c r="B712" s="6">
        <v>20.0</v>
      </c>
      <c r="C712" s="6">
        <v>2018.0</v>
      </c>
      <c r="D712" s="142">
        <f t="shared" si="1"/>
        <v>43424</v>
      </c>
      <c r="E712" s="6">
        <v>2.79</v>
      </c>
      <c r="F712" s="6">
        <v>2.88</v>
      </c>
      <c r="G712" s="6">
        <v>3.06</v>
      </c>
    </row>
    <row r="713">
      <c r="A713" s="6">
        <v>11.0</v>
      </c>
      <c r="B713" s="6">
        <v>21.0</v>
      </c>
      <c r="C713" s="6">
        <v>2018.0</v>
      </c>
      <c r="D713" s="142">
        <f t="shared" si="1"/>
        <v>43425</v>
      </c>
      <c r="E713" s="6">
        <v>2.81</v>
      </c>
      <c r="F713" s="6">
        <v>2.89</v>
      </c>
      <c r="G713" s="6">
        <v>3.06</v>
      </c>
    </row>
    <row r="714">
      <c r="A714" s="6">
        <v>11.0</v>
      </c>
      <c r="B714" s="6">
        <v>23.0</v>
      </c>
      <c r="C714" s="6">
        <v>2018.0</v>
      </c>
      <c r="D714" s="142">
        <f t="shared" si="1"/>
        <v>43427</v>
      </c>
      <c r="E714" s="6">
        <v>2.81</v>
      </c>
      <c r="F714" s="6">
        <v>2.88</v>
      </c>
      <c r="G714" s="6">
        <v>3.05</v>
      </c>
    </row>
    <row r="715">
      <c r="A715" s="6">
        <v>11.0</v>
      </c>
      <c r="B715" s="6">
        <v>26.0</v>
      </c>
      <c r="C715" s="6">
        <v>2018.0</v>
      </c>
      <c r="D715" s="142">
        <f t="shared" si="1"/>
        <v>43430</v>
      </c>
      <c r="E715" s="6">
        <v>2.84</v>
      </c>
      <c r="F715" s="6">
        <v>2.9</v>
      </c>
      <c r="G715" s="6">
        <v>3.07</v>
      </c>
    </row>
    <row r="716">
      <c r="A716" s="6">
        <v>11.0</v>
      </c>
      <c r="B716" s="6">
        <v>27.0</v>
      </c>
      <c r="C716" s="6">
        <v>2018.0</v>
      </c>
      <c r="D716" s="142">
        <f t="shared" si="1"/>
        <v>43431</v>
      </c>
      <c r="E716" s="6">
        <v>2.83</v>
      </c>
      <c r="F716" s="6">
        <v>2.89</v>
      </c>
      <c r="G716" s="6">
        <v>3.06</v>
      </c>
    </row>
    <row r="717">
      <c r="A717" s="6">
        <v>11.0</v>
      </c>
      <c r="B717" s="6">
        <v>28.0</v>
      </c>
      <c r="C717" s="6">
        <v>2018.0</v>
      </c>
      <c r="D717" s="142">
        <f t="shared" si="1"/>
        <v>43432</v>
      </c>
      <c r="E717" s="6">
        <v>2.81</v>
      </c>
      <c r="F717" s="6">
        <v>2.87</v>
      </c>
      <c r="G717" s="6">
        <v>3.06</v>
      </c>
    </row>
    <row r="718">
      <c r="A718" s="6">
        <v>11.0</v>
      </c>
      <c r="B718" s="6">
        <v>29.0</v>
      </c>
      <c r="C718" s="6">
        <v>2018.0</v>
      </c>
      <c r="D718" s="142">
        <f t="shared" si="1"/>
        <v>43433</v>
      </c>
      <c r="E718" s="6">
        <v>2.81</v>
      </c>
      <c r="F718" s="6">
        <v>2.85</v>
      </c>
      <c r="G718" s="6">
        <v>3.03</v>
      </c>
    </row>
    <row r="719">
      <c r="A719" s="6">
        <v>11.0</v>
      </c>
      <c r="B719" s="6">
        <v>30.0</v>
      </c>
      <c r="C719" s="6">
        <v>2018.0</v>
      </c>
      <c r="D719" s="142">
        <f t="shared" si="1"/>
        <v>43434</v>
      </c>
      <c r="E719" s="6">
        <v>2.8</v>
      </c>
      <c r="F719" s="6">
        <v>2.84</v>
      </c>
      <c r="G719" s="6">
        <v>3.01</v>
      </c>
    </row>
    <row r="720">
      <c r="A720" s="6">
        <v>12.0</v>
      </c>
      <c r="B720" s="6">
        <v>3.0</v>
      </c>
      <c r="C720" s="6">
        <v>2018.0</v>
      </c>
      <c r="D720" s="142">
        <f t="shared" si="1"/>
        <v>43437</v>
      </c>
      <c r="E720" s="6">
        <v>2.83</v>
      </c>
      <c r="F720" s="6">
        <v>2.83</v>
      </c>
      <c r="G720" s="6">
        <v>2.98</v>
      </c>
    </row>
    <row r="721">
      <c r="A721" s="6">
        <v>12.0</v>
      </c>
      <c r="B721" s="6">
        <v>4.0</v>
      </c>
      <c r="C721" s="6">
        <v>2018.0</v>
      </c>
      <c r="D721" s="142">
        <f t="shared" si="1"/>
        <v>43438</v>
      </c>
      <c r="E721" s="6">
        <v>2.8</v>
      </c>
      <c r="F721" s="6">
        <v>2.79</v>
      </c>
      <c r="G721" s="6">
        <v>2.91</v>
      </c>
    </row>
    <row r="722">
      <c r="A722" s="6">
        <v>12.0</v>
      </c>
      <c r="B722" s="6">
        <v>6.0</v>
      </c>
      <c r="C722" s="6">
        <v>2018.0</v>
      </c>
      <c r="D722" s="142">
        <f t="shared" si="1"/>
        <v>43440</v>
      </c>
      <c r="E722" s="6">
        <v>2.75</v>
      </c>
      <c r="F722" s="6">
        <v>2.75</v>
      </c>
      <c r="G722" s="6">
        <v>2.87</v>
      </c>
    </row>
    <row r="723">
      <c r="A723" s="6">
        <v>12.0</v>
      </c>
      <c r="B723" s="6">
        <v>7.0</v>
      </c>
      <c r="C723" s="6">
        <v>2018.0</v>
      </c>
      <c r="D723" s="142">
        <f t="shared" si="1"/>
        <v>43441</v>
      </c>
      <c r="E723" s="6">
        <v>2.72</v>
      </c>
      <c r="F723" s="6">
        <v>2.7</v>
      </c>
      <c r="G723" s="6">
        <v>2.85</v>
      </c>
    </row>
    <row r="724">
      <c r="A724" s="6">
        <v>12.0</v>
      </c>
      <c r="B724" s="6">
        <v>10.0</v>
      </c>
      <c r="C724" s="6">
        <v>2018.0</v>
      </c>
      <c r="D724" s="142">
        <f t="shared" si="1"/>
        <v>43444</v>
      </c>
      <c r="E724" s="6">
        <v>2.72</v>
      </c>
      <c r="F724" s="6">
        <v>2.71</v>
      </c>
      <c r="G724" s="6">
        <v>2.85</v>
      </c>
    </row>
    <row r="725">
      <c r="A725" s="6">
        <v>12.0</v>
      </c>
      <c r="B725" s="6">
        <v>11.0</v>
      </c>
      <c r="C725" s="6">
        <v>2018.0</v>
      </c>
      <c r="D725" s="142">
        <f t="shared" si="1"/>
        <v>43445</v>
      </c>
      <c r="E725" s="6">
        <v>2.78</v>
      </c>
      <c r="F725" s="6">
        <v>2.75</v>
      </c>
      <c r="G725" s="6">
        <v>2.89</v>
      </c>
    </row>
    <row r="726">
      <c r="A726" s="6">
        <v>12.0</v>
      </c>
      <c r="B726" s="6">
        <v>12.0</v>
      </c>
      <c r="C726" s="6">
        <v>2018.0</v>
      </c>
      <c r="D726" s="142">
        <f t="shared" si="1"/>
        <v>43446</v>
      </c>
      <c r="E726" s="6">
        <v>2.77</v>
      </c>
      <c r="F726" s="6">
        <v>2.77</v>
      </c>
      <c r="G726" s="6">
        <v>2.91</v>
      </c>
    </row>
    <row r="727">
      <c r="A727" s="6">
        <v>12.0</v>
      </c>
      <c r="B727" s="6">
        <v>13.0</v>
      </c>
      <c r="C727" s="6">
        <v>2018.0</v>
      </c>
      <c r="D727" s="142">
        <f t="shared" si="1"/>
        <v>43447</v>
      </c>
      <c r="E727" s="6">
        <v>2.75</v>
      </c>
      <c r="F727" s="6">
        <v>2.75</v>
      </c>
      <c r="G727" s="6">
        <v>2.91</v>
      </c>
    </row>
    <row r="728">
      <c r="A728" s="6">
        <v>12.0</v>
      </c>
      <c r="B728" s="6">
        <v>14.0</v>
      </c>
      <c r="C728" s="6">
        <v>2018.0</v>
      </c>
      <c r="D728" s="142">
        <f t="shared" si="1"/>
        <v>43448</v>
      </c>
      <c r="E728" s="6">
        <v>2.73</v>
      </c>
      <c r="F728" s="6">
        <v>2.73</v>
      </c>
      <c r="G728" s="6">
        <v>2.89</v>
      </c>
    </row>
    <row r="729">
      <c r="A729" s="6">
        <v>12.0</v>
      </c>
      <c r="B729" s="6">
        <v>17.0</v>
      </c>
      <c r="C729" s="6">
        <v>2018.0</v>
      </c>
      <c r="D729" s="142">
        <f t="shared" si="1"/>
        <v>43451</v>
      </c>
      <c r="E729" s="6">
        <v>2.7</v>
      </c>
      <c r="F729" s="6">
        <v>2.69</v>
      </c>
      <c r="G729" s="6">
        <v>2.86</v>
      </c>
    </row>
    <row r="730">
      <c r="A730" s="6">
        <v>12.0</v>
      </c>
      <c r="B730" s="6">
        <v>18.0</v>
      </c>
      <c r="C730" s="6">
        <v>2018.0</v>
      </c>
      <c r="D730" s="142">
        <f t="shared" si="1"/>
        <v>43452</v>
      </c>
      <c r="E730" s="6">
        <v>2.65</v>
      </c>
      <c r="F730" s="6">
        <v>2.65</v>
      </c>
      <c r="G730" s="6">
        <v>2.82</v>
      </c>
    </row>
    <row r="731">
      <c r="A731" s="6">
        <v>12.0</v>
      </c>
      <c r="B731" s="6">
        <v>19.0</v>
      </c>
      <c r="C731" s="6">
        <v>2018.0</v>
      </c>
      <c r="D731" s="142">
        <f t="shared" si="1"/>
        <v>43453</v>
      </c>
      <c r="E731" s="6">
        <v>2.63</v>
      </c>
      <c r="F731" s="6">
        <v>2.62</v>
      </c>
      <c r="G731" s="6">
        <v>2.77</v>
      </c>
    </row>
    <row r="732">
      <c r="A732" s="6">
        <v>12.0</v>
      </c>
      <c r="B732" s="6">
        <v>20.0</v>
      </c>
      <c r="C732" s="6">
        <v>2018.0</v>
      </c>
      <c r="D732" s="142">
        <f t="shared" si="1"/>
        <v>43454</v>
      </c>
      <c r="E732" s="6">
        <v>2.67</v>
      </c>
      <c r="F732" s="6">
        <v>2.65</v>
      </c>
      <c r="G732" s="6">
        <v>2.79</v>
      </c>
    </row>
    <row r="733">
      <c r="A733" s="6">
        <v>12.0</v>
      </c>
      <c r="B733" s="6">
        <v>21.0</v>
      </c>
      <c r="C733" s="6">
        <v>2018.0</v>
      </c>
      <c r="D733" s="142">
        <f t="shared" si="1"/>
        <v>43455</v>
      </c>
      <c r="E733" s="6">
        <v>2.63</v>
      </c>
      <c r="F733" s="6">
        <v>2.64</v>
      </c>
      <c r="G733" s="6">
        <v>2.79</v>
      </c>
    </row>
    <row r="734">
      <c r="A734" s="6">
        <v>12.0</v>
      </c>
      <c r="B734" s="6">
        <v>24.0</v>
      </c>
      <c r="C734" s="6">
        <v>2018.0</v>
      </c>
      <c r="D734" s="142">
        <f t="shared" si="1"/>
        <v>43458</v>
      </c>
      <c r="E734" s="6">
        <v>2.55</v>
      </c>
      <c r="F734" s="6">
        <v>2.58</v>
      </c>
      <c r="G734" s="6">
        <v>2.74</v>
      </c>
    </row>
    <row r="735">
      <c r="A735" s="6">
        <v>12.0</v>
      </c>
      <c r="B735" s="6">
        <v>26.0</v>
      </c>
      <c r="C735" s="6">
        <v>2018.0</v>
      </c>
      <c r="D735" s="142">
        <f t="shared" si="1"/>
        <v>43460</v>
      </c>
      <c r="E735" s="6">
        <v>2.61</v>
      </c>
      <c r="F735" s="6">
        <v>2.67</v>
      </c>
      <c r="G735" s="6">
        <v>2.81</v>
      </c>
    </row>
    <row r="736">
      <c r="A736" s="6">
        <v>12.0</v>
      </c>
      <c r="B736" s="6">
        <v>27.0</v>
      </c>
      <c r="C736" s="6">
        <v>2018.0</v>
      </c>
      <c r="D736" s="142">
        <f t="shared" si="1"/>
        <v>43461</v>
      </c>
      <c r="E736" s="6">
        <v>2.56</v>
      </c>
      <c r="F736" s="6">
        <v>2.6</v>
      </c>
      <c r="G736" s="6">
        <v>2.77</v>
      </c>
    </row>
    <row r="737">
      <c r="A737" s="6">
        <v>12.0</v>
      </c>
      <c r="B737" s="6">
        <v>28.0</v>
      </c>
      <c r="C737" s="6">
        <v>2018.0</v>
      </c>
      <c r="D737" s="142">
        <f t="shared" si="1"/>
        <v>43462</v>
      </c>
      <c r="E737" s="6">
        <v>2.52</v>
      </c>
      <c r="F737" s="6">
        <v>2.56</v>
      </c>
      <c r="G737" s="6">
        <v>2.72</v>
      </c>
    </row>
    <row r="738">
      <c r="A738" s="6">
        <v>12.0</v>
      </c>
      <c r="B738" s="6">
        <v>31.0</v>
      </c>
      <c r="C738" s="6">
        <v>2018.0</v>
      </c>
      <c r="D738" s="142">
        <f t="shared" si="1"/>
        <v>43465</v>
      </c>
      <c r="E738" s="6">
        <v>2.48</v>
      </c>
      <c r="F738" s="6">
        <v>2.51</v>
      </c>
      <c r="G738" s="6">
        <v>2.69</v>
      </c>
    </row>
    <row r="739">
      <c r="A739" s="6">
        <v>1.0</v>
      </c>
      <c r="B739" s="6">
        <v>3.0</v>
      </c>
      <c r="C739" s="6">
        <v>2017.0</v>
      </c>
      <c r="D739" s="142">
        <f t="shared" si="1"/>
        <v>42738</v>
      </c>
      <c r="E739" s="6">
        <v>1.22</v>
      </c>
      <c r="F739" s="6">
        <v>1.94</v>
      </c>
      <c r="G739" s="6">
        <v>2.45</v>
      </c>
    </row>
    <row r="740">
      <c r="A740" s="6">
        <v>1.0</v>
      </c>
      <c r="B740" s="6">
        <v>4.0</v>
      </c>
      <c r="C740" s="6">
        <v>2017.0</v>
      </c>
      <c r="D740" s="142">
        <f t="shared" si="1"/>
        <v>42739</v>
      </c>
      <c r="E740" s="6">
        <v>1.24</v>
      </c>
      <c r="F740" s="6">
        <v>1.94</v>
      </c>
      <c r="G740" s="6">
        <v>2.46</v>
      </c>
    </row>
    <row r="741">
      <c r="A741" s="6">
        <v>1.0</v>
      </c>
      <c r="B741" s="6">
        <v>5.0</v>
      </c>
      <c r="C741" s="6">
        <v>2017.0</v>
      </c>
      <c r="D741" s="142">
        <f t="shared" si="1"/>
        <v>42740</v>
      </c>
      <c r="E741" s="6">
        <v>1.17</v>
      </c>
      <c r="F741" s="6">
        <v>1.86</v>
      </c>
      <c r="G741" s="6">
        <v>2.37</v>
      </c>
    </row>
    <row r="742">
      <c r="A742" s="6">
        <v>1.0</v>
      </c>
      <c r="B742" s="6">
        <v>6.0</v>
      </c>
      <c r="C742" s="6">
        <v>2017.0</v>
      </c>
      <c r="D742" s="142">
        <f t="shared" si="1"/>
        <v>42741</v>
      </c>
      <c r="E742" s="6">
        <v>1.22</v>
      </c>
      <c r="F742" s="6">
        <v>1.92</v>
      </c>
      <c r="G742" s="6">
        <v>2.42</v>
      </c>
    </row>
    <row r="743">
      <c r="A743" s="6">
        <v>1.0</v>
      </c>
      <c r="B743" s="6">
        <v>9.0</v>
      </c>
      <c r="C743" s="6">
        <v>2017.0</v>
      </c>
      <c r="D743" s="142">
        <f t="shared" si="1"/>
        <v>42744</v>
      </c>
      <c r="E743" s="6">
        <v>1.21</v>
      </c>
      <c r="F743" s="6">
        <v>1.89</v>
      </c>
      <c r="G743" s="6">
        <v>2.38</v>
      </c>
    </row>
    <row r="744">
      <c r="A744" s="6">
        <v>1.0</v>
      </c>
      <c r="B744" s="6">
        <v>10.0</v>
      </c>
      <c r="C744" s="6">
        <v>2017.0</v>
      </c>
      <c r="D744" s="142">
        <f t="shared" si="1"/>
        <v>42745</v>
      </c>
      <c r="E744" s="6">
        <v>1.19</v>
      </c>
      <c r="F744" s="6">
        <v>1.89</v>
      </c>
      <c r="G744" s="6">
        <v>2.38</v>
      </c>
    </row>
    <row r="745">
      <c r="A745" s="6">
        <v>1.0</v>
      </c>
      <c r="B745" s="6">
        <v>11.0</v>
      </c>
      <c r="C745" s="6">
        <v>2017.0</v>
      </c>
      <c r="D745" s="142">
        <f t="shared" si="1"/>
        <v>42746</v>
      </c>
      <c r="E745" s="6">
        <v>1.2</v>
      </c>
      <c r="F745" s="6">
        <v>1.89</v>
      </c>
      <c r="G745" s="6">
        <v>2.38</v>
      </c>
    </row>
    <row r="746">
      <c r="A746" s="6">
        <v>1.0</v>
      </c>
      <c r="B746" s="6">
        <v>12.0</v>
      </c>
      <c r="C746" s="6">
        <v>2017.0</v>
      </c>
      <c r="D746" s="142">
        <f t="shared" si="1"/>
        <v>42747</v>
      </c>
      <c r="E746" s="6">
        <v>1.18</v>
      </c>
      <c r="F746" s="6">
        <v>1.87</v>
      </c>
      <c r="G746" s="6">
        <v>2.36</v>
      </c>
    </row>
    <row r="747">
      <c r="A747" s="6">
        <v>1.0</v>
      </c>
      <c r="B747" s="6">
        <v>13.0</v>
      </c>
      <c r="C747" s="6">
        <v>2017.0</v>
      </c>
      <c r="D747" s="142">
        <f t="shared" si="1"/>
        <v>42748</v>
      </c>
      <c r="E747" s="6">
        <v>1.21</v>
      </c>
      <c r="F747" s="6">
        <v>1.9</v>
      </c>
      <c r="G747" s="6">
        <v>2.4</v>
      </c>
    </row>
    <row r="748">
      <c r="A748" s="6">
        <v>1.0</v>
      </c>
      <c r="B748" s="6">
        <v>17.0</v>
      </c>
      <c r="C748" s="6">
        <v>2017.0</v>
      </c>
      <c r="D748" s="142">
        <f t="shared" si="1"/>
        <v>42752</v>
      </c>
      <c r="E748" s="6">
        <v>1.17</v>
      </c>
      <c r="F748" s="6">
        <v>1.84</v>
      </c>
      <c r="G748" s="6">
        <v>2.33</v>
      </c>
    </row>
    <row r="749">
      <c r="A749" s="6">
        <v>1.0</v>
      </c>
      <c r="B749" s="6">
        <v>18.0</v>
      </c>
      <c r="C749" s="6">
        <v>2017.0</v>
      </c>
      <c r="D749" s="142">
        <f t="shared" si="1"/>
        <v>42753</v>
      </c>
      <c r="E749" s="6">
        <v>1.23</v>
      </c>
      <c r="F749" s="6">
        <v>1.93</v>
      </c>
      <c r="G749" s="6">
        <v>2.42</v>
      </c>
    </row>
    <row r="750">
      <c r="A750" s="6">
        <v>1.0</v>
      </c>
      <c r="B750" s="6">
        <v>19.0</v>
      </c>
      <c r="C750" s="6">
        <v>2017.0</v>
      </c>
      <c r="D750" s="142">
        <f t="shared" si="1"/>
        <v>42754</v>
      </c>
      <c r="E750" s="6">
        <v>1.25</v>
      </c>
      <c r="F750" s="6">
        <v>1.97</v>
      </c>
      <c r="G750" s="6">
        <v>2.47</v>
      </c>
    </row>
    <row r="751">
      <c r="A751" s="6">
        <v>1.0</v>
      </c>
      <c r="B751" s="6">
        <v>20.0</v>
      </c>
      <c r="C751" s="6">
        <v>2017.0</v>
      </c>
      <c r="D751" s="142">
        <f t="shared" si="1"/>
        <v>42755</v>
      </c>
      <c r="E751" s="6">
        <v>1.2</v>
      </c>
      <c r="F751" s="6">
        <v>1.95</v>
      </c>
      <c r="G751" s="6">
        <v>2.48</v>
      </c>
    </row>
    <row r="752">
      <c r="A752" s="6">
        <v>1.0</v>
      </c>
      <c r="B752" s="6">
        <v>23.0</v>
      </c>
      <c r="C752" s="6">
        <v>2017.0</v>
      </c>
      <c r="D752" s="142">
        <f t="shared" si="1"/>
        <v>42758</v>
      </c>
      <c r="E752" s="6">
        <v>1.16</v>
      </c>
      <c r="F752" s="6">
        <v>1.88</v>
      </c>
      <c r="G752" s="6">
        <v>2.41</v>
      </c>
    </row>
    <row r="753">
      <c r="A753" s="6">
        <v>1.0</v>
      </c>
      <c r="B753" s="6">
        <v>24.0</v>
      </c>
      <c r="C753" s="6">
        <v>2017.0</v>
      </c>
      <c r="D753" s="142">
        <f t="shared" si="1"/>
        <v>42759</v>
      </c>
      <c r="E753" s="6">
        <v>1.21</v>
      </c>
      <c r="F753" s="6">
        <v>1.94</v>
      </c>
      <c r="G753" s="6">
        <v>2.47</v>
      </c>
    </row>
    <row r="754">
      <c r="A754" s="6">
        <v>1.0</v>
      </c>
      <c r="B754" s="6">
        <v>25.0</v>
      </c>
      <c r="C754" s="6">
        <v>2017.0</v>
      </c>
      <c r="D754" s="142">
        <f t="shared" si="1"/>
        <v>42760</v>
      </c>
      <c r="E754" s="6">
        <v>1.23</v>
      </c>
      <c r="F754" s="6">
        <v>1.99</v>
      </c>
      <c r="G754" s="6">
        <v>2.53</v>
      </c>
    </row>
    <row r="755">
      <c r="A755" s="6">
        <v>1.0</v>
      </c>
      <c r="B755" s="6">
        <v>26.0</v>
      </c>
      <c r="C755" s="6">
        <v>2017.0</v>
      </c>
      <c r="D755" s="142">
        <f t="shared" si="1"/>
        <v>42761</v>
      </c>
      <c r="E755" s="6">
        <v>1.21</v>
      </c>
      <c r="F755" s="6">
        <v>1.95</v>
      </c>
      <c r="G755" s="6">
        <v>2.51</v>
      </c>
    </row>
    <row r="756">
      <c r="A756" s="6">
        <v>1.0</v>
      </c>
      <c r="B756" s="6">
        <v>27.0</v>
      </c>
      <c r="C756" s="6">
        <v>2017.0</v>
      </c>
      <c r="D756" s="142">
        <f t="shared" si="1"/>
        <v>42762</v>
      </c>
      <c r="E756" s="6">
        <v>1.22</v>
      </c>
      <c r="F756" s="6">
        <v>1.94</v>
      </c>
      <c r="G756" s="6">
        <v>2.49</v>
      </c>
    </row>
    <row r="757">
      <c r="A757" s="6">
        <v>1.0</v>
      </c>
      <c r="B757" s="6">
        <v>30.0</v>
      </c>
      <c r="C757" s="6">
        <v>2017.0</v>
      </c>
      <c r="D757" s="142">
        <f t="shared" si="1"/>
        <v>42765</v>
      </c>
      <c r="E757" s="6">
        <v>1.22</v>
      </c>
      <c r="F757" s="6">
        <v>1.94</v>
      </c>
      <c r="G757" s="6">
        <v>2.49</v>
      </c>
    </row>
    <row r="758">
      <c r="A758" s="6">
        <v>1.0</v>
      </c>
      <c r="B758" s="6">
        <v>31.0</v>
      </c>
      <c r="C758" s="6">
        <v>2017.0</v>
      </c>
      <c r="D758" s="142">
        <f t="shared" si="1"/>
        <v>42766</v>
      </c>
      <c r="E758" s="6">
        <v>1.19</v>
      </c>
      <c r="F758" s="6">
        <v>1.9</v>
      </c>
      <c r="G758" s="6">
        <v>2.45</v>
      </c>
    </row>
    <row r="759">
      <c r="A759" s="6">
        <v>2.0</v>
      </c>
      <c r="B759" s="6">
        <v>1.0</v>
      </c>
      <c r="C759" s="6">
        <v>2017.0</v>
      </c>
      <c r="D759" s="142">
        <f t="shared" si="1"/>
        <v>42767</v>
      </c>
      <c r="E759" s="6">
        <v>1.22</v>
      </c>
      <c r="F759" s="6">
        <v>1.93</v>
      </c>
      <c r="G759" s="6">
        <v>2.48</v>
      </c>
    </row>
    <row r="760">
      <c r="A760" s="6">
        <v>2.0</v>
      </c>
      <c r="B760" s="6">
        <v>2.0</v>
      </c>
      <c r="C760" s="6">
        <v>2017.0</v>
      </c>
      <c r="D760" s="142">
        <f t="shared" si="1"/>
        <v>42768</v>
      </c>
      <c r="E760" s="6">
        <v>1.21</v>
      </c>
      <c r="F760" s="6">
        <v>1.92</v>
      </c>
      <c r="G760" s="6">
        <v>2.48</v>
      </c>
    </row>
    <row r="761">
      <c r="A761" s="6">
        <v>2.0</v>
      </c>
      <c r="B761" s="6">
        <v>3.0</v>
      </c>
      <c r="C761" s="6">
        <v>2017.0</v>
      </c>
      <c r="D761" s="142">
        <f t="shared" si="1"/>
        <v>42769</v>
      </c>
      <c r="E761" s="6">
        <v>1.21</v>
      </c>
      <c r="F761" s="6">
        <v>1.93</v>
      </c>
      <c r="G761" s="6">
        <v>2.49</v>
      </c>
    </row>
    <row r="762">
      <c r="A762" s="6">
        <v>2.0</v>
      </c>
      <c r="B762" s="6">
        <v>6.0</v>
      </c>
      <c r="C762" s="6">
        <v>2017.0</v>
      </c>
      <c r="D762" s="142">
        <f t="shared" si="1"/>
        <v>42772</v>
      </c>
      <c r="E762" s="6">
        <v>1.16</v>
      </c>
      <c r="F762" s="6">
        <v>1.86</v>
      </c>
      <c r="G762" s="6">
        <v>2.42</v>
      </c>
    </row>
    <row r="763">
      <c r="A763" s="6">
        <v>2.0</v>
      </c>
      <c r="B763" s="6">
        <v>7.0</v>
      </c>
      <c r="C763" s="6">
        <v>2017.0</v>
      </c>
      <c r="D763" s="142">
        <f t="shared" si="1"/>
        <v>42773</v>
      </c>
      <c r="E763" s="6">
        <v>1.16</v>
      </c>
      <c r="F763" s="6">
        <v>1.85</v>
      </c>
      <c r="G763" s="6">
        <v>2.4</v>
      </c>
    </row>
    <row r="764">
      <c r="A764" s="6">
        <v>2.0</v>
      </c>
      <c r="B764" s="6">
        <v>8.0</v>
      </c>
      <c r="C764" s="6">
        <v>2017.0</v>
      </c>
      <c r="D764" s="142">
        <f t="shared" si="1"/>
        <v>42774</v>
      </c>
      <c r="E764" s="6">
        <v>1.15</v>
      </c>
      <c r="F764" s="6">
        <v>1.81</v>
      </c>
      <c r="G764" s="6">
        <v>2.34</v>
      </c>
    </row>
    <row r="765">
      <c r="A765" s="6">
        <v>2.0</v>
      </c>
      <c r="B765" s="6">
        <v>9.0</v>
      </c>
      <c r="C765" s="6">
        <v>2017.0</v>
      </c>
      <c r="D765" s="142">
        <f t="shared" si="1"/>
        <v>42775</v>
      </c>
      <c r="E765" s="6">
        <v>1.2</v>
      </c>
      <c r="F765" s="6">
        <v>1.88</v>
      </c>
      <c r="G765" s="6">
        <v>2.4</v>
      </c>
    </row>
    <row r="766">
      <c r="A766" s="6">
        <v>2.0</v>
      </c>
      <c r="B766" s="6">
        <v>10.0</v>
      </c>
      <c r="C766" s="6">
        <v>2017.0</v>
      </c>
      <c r="D766" s="142">
        <f t="shared" si="1"/>
        <v>42776</v>
      </c>
      <c r="E766" s="6">
        <v>1.2</v>
      </c>
      <c r="F766" s="6">
        <v>1.89</v>
      </c>
      <c r="G766" s="6">
        <v>2.41</v>
      </c>
    </row>
    <row r="767">
      <c r="A767" s="6">
        <v>2.0</v>
      </c>
      <c r="B767" s="6">
        <v>13.0</v>
      </c>
      <c r="C767" s="6">
        <v>2017.0</v>
      </c>
      <c r="D767" s="142">
        <f t="shared" si="1"/>
        <v>42779</v>
      </c>
      <c r="E767" s="6">
        <v>1.2</v>
      </c>
      <c r="F767" s="6">
        <v>1.92</v>
      </c>
      <c r="G767" s="6">
        <v>2.43</v>
      </c>
    </row>
    <row r="768">
      <c r="A768" s="6">
        <v>2.0</v>
      </c>
      <c r="B768" s="6">
        <v>14.0</v>
      </c>
      <c r="C768" s="6">
        <v>2017.0</v>
      </c>
      <c r="D768" s="142">
        <f t="shared" si="1"/>
        <v>42780</v>
      </c>
      <c r="E768" s="6">
        <v>1.25</v>
      </c>
      <c r="F768" s="6">
        <v>1.98</v>
      </c>
      <c r="G768" s="6">
        <v>2.47</v>
      </c>
    </row>
    <row r="769">
      <c r="A769" s="6">
        <v>2.0</v>
      </c>
      <c r="B769" s="6">
        <v>15.0</v>
      </c>
      <c r="C769" s="6">
        <v>2017.0</v>
      </c>
      <c r="D769" s="142">
        <f t="shared" si="1"/>
        <v>42781</v>
      </c>
      <c r="E769" s="6">
        <v>1.27</v>
      </c>
      <c r="F769" s="6">
        <v>2.01</v>
      </c>
      <c r="G769" s="6">
        <v>2.51</v>
      </c>
    </row>
    <row r="770">
      <c r="A770" s="6">
        <v>2.0</v>
      </c>
      <c r="B770" s="6">
        <v>16.0</v>
      </c>
      <c r="C770" s="6">
        <v>2017.0</v>
      </c>
      <c r="D770" s="142">
        <f t="shared" si="1"/>
        <v>42782</v>
      </c>
      <c r="E770" s="6">
        <v>1.22</v>
      </c>
      <c r="F770" s="6">
        <v>1.95</v>
      </c>
      <c r="G770" s="6">
        <v>2.45</v>
      </c>
    </row>
    <row r="771">
      <c r="A771" s="6">
        <v>2.0</v>
      </c>
      <c r="B771" s="6">
        <v>17.0</v>
      </c>
      <c r="C771" s="6">
        <v>2017.0</v>
      </c>
      <c r="D771" s="142">
        <f t="shared" si="1"/>
        <v>42783</v>
      </c>
      <c r="E771" s="6">
        <v>1.21</v>
      </c>
      <c r="F771" s="6">
        <v>1.92</v>
      </c>
      <c r="G771" s="6">
        <v>2.42</v>
      </c>
    </row>
    <row r="772">
      <c r="A772" s="6">
        <v>2.0</v>
      </c>
      <c r="B772" s="6">
        <v>21.0</v>
      </c>
      <c r="C772" s="6">
        <v>2017.0</v>
      </c>
      <c r="D772" s="142">
        <f t="shared" si="1"/>
        <v>42787</v>
      </c>
      <c r="E772" s="6">
        <v>1.22</v>
      </c>
      <c r="F772" s="6">
        <v>1.93</v>
      </c>
      <c r="G772" s="6">
        <v>2.43</v>
      </c>
    </row>
    <row r="773">
      <c r="A773" s="6">
        <v>2.0</v>
      </c>
      <c r="B773" s="6">
        <v>22.0</v>
      </c>
      <c r="C773" s="6">
        <v>2017.0</v>
      </c>
      <c r="D773" s="142">
        <f t="shared" si="1"/>
        <v>42788</v>
      </c>
      <c r="E773" s="6">
        <v>1.22</v>
      </c>
      <c r="F773" s="6">
        <v>1.92</v>
      </c>
      <c r="G773" s="6">
        <v>2.42</v>
      </c>
    </row>
    <row r="774">
      <c r="A774" s="6">
        <v>2.0</v>
      </c>
      <c r="B774" s="6">
        <v>23.0</v>
      </c>
      <c r="C774" s="6">
        <v>2017.0</v>
      </c>
      <c r="D774" s="142">
        <f t="shared" si="1"/>
        <v>42789</v>
      </c>
      <c r="E774" s="6">
        <v>1.18</v>
      </c>
      <c r="F774" s="6">
        <v>1.87</v>
      </c>
      <c r="G774" s="6">
        <v>2.38</v>
      </c>
    </row>
    <row r="775">
      <c r="A775" s="6">
        <v>2.0</v>
      </c>
      <c r="B775" s="6">
        <v>24.0</v>
      </c>
      <c r="C775" s="6">
        <v>2017.0</v>
      </c>
      <c r="D775" s="142">
        <f t="shared" si="1"/>
        <v>42790</v>
      </c>
      <c r="E775" s="6">
        <v>1.12</v>
      </c>
      <c r="F775" s="6">
        <v>1.8</v>
      </c>
      <c r="G775" s="6">
        <v>2.31</v>
      </c>
    </row>
    <row r="776">
      <c r="A776" s="6">
        <v>2.0</v>
      </c>
      <c r="B776" s="6">
        <v>27.0</v>
      </c>
      <c r="C776" s="6">
        <v>2017.0</v>
      </c>
      <c r="D776" s="142">
        <f t="shared" si="1"/>
        <v>42793</v>
      </c>
      <c r="E776" s="6">
        <v>1.2</v>
      </c>
      <c r="F776" s="6">
        <v>1.87</v>
      </c>
      <c r="G776" s="6">
        <v>2.36</v>
      </c>
    </row>
    <row r="777">
      <c r="A777" s="6">
        <v>2.0</v>
      </c>
      <c r="B777" s="6">
        <v>28.0</v>
      </c>
      <c r="C777" s="6">
        <v>2017.0</v>
      </c>
      <c r="D777" s="142">
        <f t="shared" si="1"/>
        <v>42794</v>
      </c>
      <c r="E777" s="6">
        <v>1.22</v>
      </c>
      <c r="F777" s="6">
        <v>1.89</v>
      </c>
      <c r="G777" s="6">
        <v>2.36</v>
      </c>
    </row>
    <row r="778">
      <c r="A778" s="6">
        <v>3.0</v>
      </c>
      <c r="B778" s="6">
        <v>1.0</v>
      </c>
      <c r="C778" s="6">
        <v>2017.0</v>
      </c>
      <c r="D778" s="142">
        <f t="shared" si="1"/>
        <v>42795</v>
      </c>
      <c r="E778" s="6">
        <v>1.29</v>
      </c>
      <c r="F778" s="6">
        <v>1.99</v>
      </c>
      <c r="G778" s="6">
        <v>2.46</v>
      </c>
    </row>
    <row r="779">
      <c r="A779" s="6">
        <v>3.0</v>
      </c>
      <c r="B779" s="6">
        <v>2.0</v>
      </c>
      <c r="C779" s="6">
        <v>2017.0</v>
      </c>
      <c r="D779" s="142">
        <f t="shared" si="1"/>
        <v>42796</v>
      </c>
      <c r="E779" s="6">
        <v>1.32</v>
      </c>
      <c r="F779" s="6">
        <v>2.03</v>
      </c>
      <c r="G779" s="6">
        <v>2.49</v>
      </c>
    </row>
    <row r="780">
      <c r="A780" s="6">
        <v>3.0</v>
      </c>
      <c r="B780" s="6">
        <v>3.0</v>
      </c>
      <c r="C780" s="6">
        <v>2017.0</v>
      </c>
      <c r="D780" s="142">
        <f t="shared" si="1"/>
        <v>42797</v>
      </c>
      <c r="E780" s="6">
        <v>1.32</v>
      </c>
      <c r="F780" s="6">
        <v>2.02</v>
      </c>
      <c r="G780" s="6">
        <v>2.49</v>
      </c>
    </row>
    <row r="781">
      <c r="A781" s="6">
        <v>3.0</v>
      </c>
      <c r="B781" s="6">
        <v>6.0</v>
      </c>
      <c r="C781" s="6">
        <v>2017.0</v>
      </c>
      <c r="D781" s="142">
        <f t="shared" si="1"/>
        <v>42800</v>
      </c>
      <c r="E781" s="6">
        <v>1.31</v>
      </c>
      <c r="F781" s="6">
        <v>2.02</v>
      </c>
      <c r="G781" s="6">
        <v>2.49</v>
      </c>
    </row>
    <row r="782">
      <c r="A782" s="6">
        <v>3.0</v>
      </c>
      <c r="B782" s="6">
        <v>7.0</v>
      </c>
      <c r="C782" s="6">
        <v>2017.0</v>
      </c>
      <c r="D782" s="142">
        <f t="shared" si="1"/>
        <v>42801</v>
      </c>
      <c r="E782" s="6">
        <v>1.32</v>
      </c>
      <c r="F782" s="6">
        <v>2.05</v>
      </c>
      <c r="G782" s="6">
        <v>2.52</v>
      </c>
    </row>
    <row r="783">
      <c r="A783" s="6">
        <v>3.0</v>
      </c>
      <c r="B783" s="6">
        <v>8.0</v>
      </c>
      <c r="C783" s="6">
        <v>2017.0</v>
      </c>
      <c r="D783" s="142">
        <f t="shared" si="1"/>
        <v>42802</v>
      </c>
      <c r="E783" s="6">
        <v>1.36</v>
      </c>
      <c r="F783" s="6">
        <v>2.08</v>
      </c>
      <c r="G783" s="6">
        <v>2.57</v>
      </c>
    </row>
    <row r="784">
      <c r="A784" s="6">
        <v>3.0</v>
      </c>
      <c r="B784" s="6">
        <v>9.0</v>
      </c>
      <c r="C784" s="6">
        <v>2017.0</v>
      </c>
      <c r="D784" s="142">
        <f t="shared" si="1"/>
        <v>42803</v>
      </c>
      <c r="E784" s="6">
        <v>1.37</v>
      </c>
      <c r="F784" s="6">
        <v>2.13</v>
      </c>
      <c r="G784" s="6">
        <v>2.6</v>
      </c>
    </row>
    <row r="785">
      <c r="A785" s="6">
        <v>3.0</v>
      </c>
      <c r="B785" s="6">
        <v>10.0</v>
      </c>
      <c r="C785" s="6">
        <v>2017.0</v>
      </c>
      <c r="D785" s="142">
        <f t="shared" si="1"/>
        <v>42804</v>
      </c>
      <c r="E785" s="6">
        <v>1.36</v>
      </c>
      <c r="F785" s="6">
        <v>2.11</v>
      </c>
      <c r="G785" s="6">
        <v>2.58</v>
      </c>
    </row>
    <row r="786">
      <c r="A786" s="6">
        <v>3.0</v>
      </c>
      <c r="B786" s="6">
        <v>13.0</v>
      </c>
      <c r="C786" s="6">
        <v>2017.0</v>
      </c>
      <c r="D786" s="142">
        <f t="shared" si="1"/>
        <v>42807</v>
      </c>
      <c r="E786" s="6">
        <v>1.4</v>
      </c>
      <c r="F786" s="6">
        <v>2.14</v>
      </c>
      <c r="G786" s="6">
        <v>2.62</v>
      </c>
    </row>
    <row r="787">
      <c r="A787" s="6">
        <v>3.0</v>
      </c>
      <c r="B787" s="6">
        <v>14.0</v>
      </c>
      <c r="C787" s="6">
        <v>2017.0</v>
      </c>
      <c r="D787" s="142">
        <f t="shared" si="1"/>
        <v>42808</v>
      </c>
      <c r="E787" s="6">
        <v>1.4</v>
      </c>
      <c r="F787" s="6">
        <v>2.13</v>
      </c>
      <c r="G787" s="6">
        <v>2.6</v>
      </c>
    </row>
    <row r="788">
      <c r="A788" s="6">
        <v>3.0</v>
      </c>
      <c r="B788" s="6">
        <v>15.0</v>
      </c>
      <c r="C788" s="6">
        <v>2017.0</v>
      </c>
      <c r="D788" s="142">
        <f t="shared" si="1"/>
        <v>42809</v>
      </c>
      <c r="E788" s="6">
        <v>1.33</v>
      </c>
      <c r="F788" s="6">
        <v>2.02</v>
      </c>
      <c r="G788" s="6">
        <v>2.51</v>
      </c>
    </row>
    <row r="789">
      <c r="A789" s="6">
        <v>3.0</v>
      </c>
      <c r="B789" s="6">
        <v>16.0</v>
      </c>
      <c r="C789" s="6">
        <v>2017.0</v>
      </c>
      <c r="D789" s="142">
        <f t="shared" si="1"/>
        <v>42810</v>
      </c>
      <c r="E789" s="6">
        <v>1.35</v>
      </c>
      <c r="F789" s="6">
        <v>2.05</v>
      </c>
      <c r="G789" s="6">
        <v>2.53</v>
      </c>
    </row>
    <row r="790">
      <c r="A790" s="6">
        <v>3.0</v>
      </c>
      <c r="B790" s="6">
        <v>17.0</v>
      </c>
      <c r="C790" s="6">
        <v>2017.0</v>
      </c>
      <c r="D790" s="142">
        <f t="shared" si="1"/>
        <v>42811</v>
      </c>
      <c r="E790" s="6">
        <v>1.33</v>
      </c>
      <c r="F790" s="6">
        <v>2.03</v>
      </c>
      <c r="G790" s="6">
        <v>2.5</v>
      </c>
    </row>
    <row r="791">
      <c r="A791" s="6">
        <v>3.0</v>
      </c>
      <c r="B791" s="6">
        <v>20.0</v>
      </c>
      <c r="C791" s="6">
        <v>2017.0</v>
      </c>
      <c r="D791" s="142">
        <f t="shared" si="1"/>
        <v>42814</v>
      </c>
      <c r="E791" s="6">
        <v>1.3</v>
      </c>
      <c r="F791" s="6">
        <v>2.0</v>
      </c>
      <c r="G791" s="6">
        <v>2.47</v>
      </c>
    </row>
    <row r="792">
      <c r="A792" s="6">
        <v>3.0</v>
      </c>
      <c r="B792" s="6">
        <v>21.0</v>
      </c>
      <c r="C792" s="6">
        <v>2017.0</v>
      </c>
      <c r="D792" s="142">
        <f t="shared" si="1"/>
        <v>42815</v>
      </c>
      <c r="E792" s="6">
        <v>1.27</v>
      </c>
      <c r="F792" s="6">
        <v>1.96</v>
      </c>
      <c r="G792" s="6">
        <v>2.43</v>
      </c>
    </row>
    <row r="793">
      <c r="A793" s="6">
        <v>3.0</v>
      </c>
      <c r="B793" s="6">
        <v>22.0</v>
      </c>
      <c r="C793" s="6">
        <v>2017.0</v>
      </c>
      <c r="D793" s="142">
        <f t="shared" si="1"/>
        <v>42816</v>
      </c>
      <c r="E793" s="6">
        <v>1.27</v>
      </c>
      <c r="F793" s="6">
        <v>1.95</v>
      </c>
      <c r="G793" s="6">
        <v>2.4</v>
      </c>
    </row>
    <row r="794">
      <c r="A794" s="6">
        <v>3.0</v>
      </c>
      <c r="B794" s="6">
        <v>23.0</v>
      </c>
      <c r="C794" s="6">
        <v>2017.0</v>
      </c>
      <c r="D794" s="142">
        <f t="shared" si="1"/>
        <v>42817</v>
      </c>
      <c r="E794" s="6">
        <v>1.26</v>
      </c>
      <c r="F794" s="6">
        <v>1.95</v>
      </c>
      <c r="G794" s="6">
        <v>2.41</v>
      </c>
    </row>
    <row r="795">
      <c r="A795" s="6">
        <v>3.0</v>
      </c>
      <c r="B795" s="6">
        <v>24.0</v>
      </c>
      <c r="C795" s="6">
        <v>2017.0</v>
      </c>
      <c r="D795" s="142">
        <f t="shared" si="1"/>
        <v>42818</v>
      </c>
      <c r="E795" s="6">
        <v>1.26</v>
      </c>
      <c r="F795" s="6">
        <v>1.93</v>
      </c>
      <c r="G795" s="6">
        <v>2.4</v>
      </c>
    </row>
    <row r="796">
      <c r="A796" s="6">
        <v>3.0</v>
      </c>
      <c r="B796" s="6">
        <v>27.0</v>
      </c>
      <c r="C796" s="6">
        <v>2017.0</v>
      </c>
      <c r="D796" s="142">
        <f t="shared" si="1"/>
        <v>42821</v>
      </c>
      <c r="E796" s="6">
        <v>1.27</v>
      </c>
      <c r="F796" s="6">
        <v>1.93</v>
      </c>
      <c r="G796" s="6">
        <v>2.38</v>
      </c>
    </row>
    <row r="797">
      <c r="A797" s="6">
        <v>3.0</v>
      </c>
      <c r="B797" s="6">
        <v>28.0</v>
      </c>
      <c r="C797" s="6">
        <v>2017.0</v>
      </c>
      <c r="D797" s="142">
        <f t="shared" si="1"/>
        <v>42822</v>
      </c>
      <c r="E797" s="6">
        <v>1.3</v>
      </c>
      <c r="F797" s="6">
        <v>1.97</v>
      </c>
      <c r="G797" s="6">
        <v>2.42</v>
      </c>
    </row>
    <row r="798">
      <c r="A798" s="6">
        <v>3.0</v>
      </c>
      <c r="B798" s="6">
        <v>29.0</v>
      </c>
      <c r="C798" s="6">
        <v>2017.0</v>
      </c>
      <c r="D798" s="142">
        <f t="shared" si="1"/>
        <v>42823</v>
      </c>
      <c r="E798" s="6">
        <v>1.26</v>
      </c>
      <c r="F798" s="6">
        <v>1.93</v>
      </c>
      <c r="G798" s="6">
        <v>2.39</v>
      </c>
    </row>
    <row r="799">
      <c r="A799" s="6">
        <v>3.0</v>
      </c>
      <c r="B799" s="6">
        <v>30.0</v>
      </c>
      <c r="C799" s="6">
        <v>2017.0</v>
      </c>
      <c r="D799" s="142">
        <f t="shared" si="1"/>
        <v>42824</v>
      </c>
      <c r="E799" s="6">
        <v>1.28</v>
      </c>
      <c r="F799" s="6">
        <v>1.96</v>
      </c>
      <c r="G799" s="6">
        <v>2.42</v>
      </c>
    </row>
    <row r="800">
      <c r="A800" s="6">
        <v>3.0</v>
      </c>
      <c r="B800" s="6">
        <v>31.0</v>
      </c>
      <c r="C800" s="6">
        <v>2017.0</v>
      </c>
      <c r="D800" s="142">
        <f t="shared" si="1"/>
        <v>42825</v>
      </c>
      <c r="E800" s="6">
        <v>1.27</v>
      </c>
      <c r="F800" s="6">
        <v>1.93</v>
      </c>
      <c r="G800" s="6">
        <v>2.4</v>
      </c>
    </row>
    <row r="801">
      <c r="A801" s="6">
        <v>4.0</v>
      </c>
      <c r="B801" s="6">
        <v>3.0</v>
      </c>
      <c r="C801" s="6">
        <v>2017.0</v>
      </c>
      <c r="D801" s="142">
        <f t="shared" si="1"/>
        <v>42828</v>
      </c>
      <c r="E801" s="6">
        <v>1.24</v>
      </c>
      <c r="F801" s="6">
        <v>1.88</v>
      </c>
      <c r="G801" s="6">
        <v>2.35</v>
      </c>
    </row>
    <row r="802">
      <c r="A802" s="6">
        <v>4.0</v>
      </c>
      <c r="B802" s="6">
        <v>4.0</v>
      </c>
      <c r="C802" s="6">
        <v>2017.0</v>
      </c>
      <c r="D802" s="142">
        <f t="shared" si="1"/>
        <v>42829</v>
      </c>
      <c r="E802" s="6">
        <v>1.25</v>
      </c>
      <c r="F802" s="6">
        <v>1.88</v>
      </c>
      <c r="G802" s="6">
        <v>2.36</v>
      </c>
    </row>
    <row r="803">
      <c r="A803" s="6">
        <v>4.0</v>
      </c>
      <c r="B803" s="6">
        <v>5.0</v>
      </c>
      <c r="C803" s="6">
        <v>2017.0</v>
      </c>
      <c r="D803" s="142">
        <f t="shared" si="1"/>
        <v>42830</v>
      </c>
      <c r="E803" s="6">
        <v>1.24</v>
      </c>
      <c r="F803" s="6">
        <v>1.85</v>
      </c>
      <c r="G803" s="6">
        <v>2.34</v>
      </c>
    </row>
    <row r="804">
      <c r="A804" s="6">
        <v>4.0</v>
      </c>
      <c r="B804" s="6">
        <v>6.0</v>
      </c>
      <c r="C804" s="6">
        <v>2017.0</v>
      </c>
      <c r="D804" s="142">
        <f t="shared" si="1"/>
        <v>42831</v>
      </c>
      <c r="E804" s="6">
        <v>1.24</v>
      </c>
      <c r="F804" s="6">
        <v>1.87</v>
      </c>
      <c r="G804" s="6">
        <v>2.34</v>
      </c>
    </row>
    <row r="805">
      <c r="A805" s="6">
        <v>4.0</v>
      </c>
      <c r="B805" s="6">
        <v>7.0</v>
      </c>
      <c r="C805" s="6">
        <v>2017.0</v>
      </c>
      <c r="D805" s="142">
        <f t="shared" si="1"/>
        <v>42832</v>
      </c>
      <c r="E805" s="6">
        <v>1.29</v>
      </c>
      <c r="F805" s="6">
        <v>1.92</v>
      </c>
      <c r="G805" s="6">
        <v>2.38</v>
      </c>
    </row>
    <row r="806">
      <c r="A806" s="6">
        <v>4.0</v>
      </c>
      <c r="B806" s="6">
        <v>10.0</v>
      </c>
      <c r="C806" s="6">
        <v>2017.0</v>
      </c>
      <c r="D806" s="142">
        <f t="shared" si="1"/>
        <v>42835</v>
      </c>
      <c r="E806" s="6">
        <v>1.29</v>
      </c>
      <c r="F806" s="6">
        <v>1.91</v>
      </c>
      <c r="G806" s="6">
        <v>2.37</v>
      </c>
    </row>
    <row r="807">
      <c r="A807" s="6">
        <v>4.0</v>
      </c>
      <c r="B807" s="6">
        <v>11.0</v>
      </c>
      <c r="C807" s="6">
        <v>2017.0</v>
      </c>
      <c r="D807" s="142">
        <f t="shared" si="1"/>
        <v>42836</v>
      </c>
      <c r="E807" s="6">
        <v>1.24</v>
      </c>
      <c r="F807" s="6">
        <v>1.84</v>
      </c>
      <c r="G807" s="6">
        <v>2.32</v>
      </c>
    </row>
    <row r="808">
      <c r="A808" s="6">
        <v>4.0</v>
      </c>
      <c r="B808" s="6">
        <v>12.0</v>
      </c>
      <c r="C808" s="6">
        <v>2017.0</v>
      </c>
      <c r="D808" s="142">
        <f t="shared" si="1"/>
        <v>42837</v>
      </c>
      <c r="E808" s="6">
        <v>1.24</v>
      </c>
      <c r="F808" s="6">
        <v>1.81</v>
      </c>
      <c r="G808" s="6">
        <v>2.28</v>
      </c>
    </row>
    <row r="809">
      <c r="A809" s="6">
        <v>4.0</v>
      </c>
      <c r="B809" s="6">
        <v>13.0</v>
      </c>
      <c r="C809" s="6">
        <v>2017.0</v>
      </c>
      <c r="D809" s="142">
        <f t="shared" si="1"/>
        <v>42838</v>
      </c>
      <c r="E809" s="6">
        <v>1.21</v>
      </c>
      <c r="F809" s="6">
        <v>1.77</v>
      </c>
      <c r="G809" s="6">
        <v>2.24</v>
      </c>
    </row>
    <row r="810">
      <c r="A810" s="6">
        <v>4.0</v>
      </c>
      <c r="B810" s="6">
        <v>17.0</v>
      </c>
      <c r="C810" s="6">
        <v>2017.0</v>
      </c>
      <c r="D810" s="142">
        <f t="shared" si="1"/>
        <v>42842</v>
      </c>
      <c r="E810" s="6">
        <v>1.21</v>
      </c>
      <c r="F810" s="6">
        <v>1.79</v>
      </c>
      <c r="G810" s="6">
        <v>2.26</v>
      </c>
    </row>
    <row r="811">
      <c r="A811" s="6">
        <v>4.0</v>
      </c>
      <c r="B811" s="6">
        <v>18.0</v>
      </c>
      <c r="C811" s="6">
        <v>2017.0</v>
      </c>
      <c r="D811" s="142">
        <f t="shared" si="1"/>
        <v>42843</v>
      </c>
      <c r="E811" s="6">
        <v>1.18</v>
      </c>
      <c r="F811" s="6">
        <v>1.71</v>
      </c>
      <c r="G811" s="6">
        <v>2.18</v>
      </c>
    </row>
    <row r="812">
      <c r="A812" s="6">
        <v>4.0</v>
      </c>
      <c r="B812" s="6">
        <v>19.0</v>
      </c>
      <c r="C812" s="6">
        <v>2017.0</v>
      </c>
      <c r="D812" s="142">
        <f t="shared" si="1"/>
        <v>42844</v>
      </c>
      <c r="E812" s="6">
        <v>1.19</v>
      </c>
      <c r="F812" s="6">
        <v>1.74</v>
      </c>
      <c r="G812" s="6">
        <v>2.21</v>
      </c>
    </row>
    <row r="813">
      <c r="A813" s="6">
        <v>4.0</v>
      </c>
      <c r="B813" s="6">
        <v>20.0</v>
      </c>
      <c r="C813" s="6">
        <v>2017.0</v>
      </c>
      <c r="D813" s="142">
        <f t="shared" si="1"/>
        <v>42845</v>
      </c>
      <c r="E813" s="6">
        <v>1.21</v>
      </c>
      <c r="F813" s="6">
        <v>1.78</v>
      </c>
      <c r="G813" s="6">
        <v>2.24</v>
      </c>
    </row>
    <row r="814">
      <c r="A814" s="6">
        <v>4.0</v>
      </c>
      <c r="B814" s="6">
        <v>21.0</v>
      </c>
      <c r="C814" s="6">
        <v>2017.0</v>
      </c>
      <c r="D814" s="142">
        <f t="shared" si="1"/>
        <v>42846</v>
      </c>
      <c r="E814" s="6">
        <v>1.2</v>
      </c>
      <c r="F814" s="6">
        <v>1.77</v>
      </c>
      <c r="G814" s="6">
        <v>2.24</v>
      </c>
    </row>
    <row r="815">
      <c r="A815" s="6">
        <v>4.0</v>
      </c>
      <c r="B815" s="6">
        <v>24.0</v>
      </c>
      <c r="C815" s="6">
        <v>2017.0</v>
      </c>
      <c r="D815" s="142">
        <f t="shared" si="1"/>
        <v>42849</v>
      </c>
      <c r="E815" s="6">
        <v>1.25</v>
      </c>
      <c r="F815" s="6">
        <v>1.81</v>
      </c>
      <c r="G815" s="6">
        <v>2.28</v>
      </c>
    </row>
    <row r="816">
      <c r="A816" s="6">
        <v>4.0</v>
      </c>
      <c r="B816" s="6">
        <v>25.0</v>
      </c>
      <c r="C816" s="6">
        <v>2017.0</v>
      </c>
      <c r="D816" s="142">
        <f t="shared" si="1"/>
        <v>42850</v>
      </c>
      <c r="E816" s="6">
        <v>1.29</v>
      </c>
      <c r="F816" s="6">
        <v>1.87</v>
      </c>
      <c r="G816" s="6">
        <v>2.35</v>
      </c>
    </row>
    <row r="817">
      <c r="A817" s="6">
        <v>4.0</v>
      </c>
      <c r="B817" s="6">
        <v>26.0</v>
      </c>
      <c r="C817" s="6">
        <v>2017.0</v>
      </c>
      <c r="D817" s="142">
        <f t="shared" si="1"/>
        <v>42851</v>
      </c>
      <c r="E817" s="6">
        <v>1.28</v>
      </c>
      <c r="F817" s="6">
        <v>1.84</v>
      </c>
      <c r="G817" s="6">
        <v>2.32</v>
      </c>
    </row>
    <row r="818">
      <c r="A818" s="6">
        <v>4.0</v>
      </c>
      <c r="B818" s="6">
        <v>27.0</v>
      </c>
      <c r="C818" s="6">
        <v>2017.0</v>
      </c>
      <c r="D818" s="142">
        <f t="shared" si="1"/>
        <v>42852</v>
      </c>
      <c r="E818" s="6">
        <v>1.25</v>
      </c>
      <c r="F818" s="6">
        <v>1.81</v>
      </c>
      <c r="G818" s="6">
        <v>2.3</v>
      </c>
    </row>
    <row r="819">
      <c r="A819" s="6">
        <v>4.0</v>
      </c>
      <c r="B819" s="6">
        <v>28.0</v>
      </c>
      <c r="C819" s="6">
        <v>2017.0</v>
      </c>
      <c r="D819" s="142">
        <f t="shared" si="1"/>
        <v>42853</v>
      </c>
      <c r="E819" s="6">
        <v>1.28</v>
      </c>
      <c r="F819" s="6">
        <v>1.81</v>
      </c>
      <c r="G819" s="6">
        <v>2.29</v>
      </c>
    </row>
    <row r="820">
      <c r="A820" s="6">
        <v>5.0</v>
      </c>
      <c r="B820" s="6">
        <v>1.0</v>
      </c>
      <c r="C820" s="6">
        <v>2017.0</v>
      </c>
      <c r="D820" s="142">
        <f t="shared" si="1"/>
        <v>42856</v>
      </c>
      <c r="E820" s="6">
        <v>1.28</v>
      </c>
      <c r="F820" s="6">
        <v>1.84</v>
      </c>
      <c r="G820" s="6">
        <v>2.33</v>
      </c>
    </row>
    <row r="821">
      <c r="A821" s="6">
        <v>5.0</v>
      </c>
      <c r="B821" s="6">
        <v>2.0</v>
      </c>
      <c r="C821" s="6">
        <v>2017.0</v>
      </c>
      <c r="D821" s="142">
        <f t="shared" si="1"/>
        <v>42857</v>
      </c>
      <c r="E821" s="6">
        <v>1.27</v>
      </c>
      <c r="F821" s="6">
        <v>1.81</v>
      </c>
      <c r="G821" s="6">
        <v>2.29</v>
      </c>
    </row>
    <row r="822">
      <c r="A822" s="6">
        <v>5.0</v>
      </c>
      <c r="B822" s="6">
        <v>3.0</v>
      </c>
      <c r="C822" s="6">
        <v>2017.0</v>
      </c>
      <c r="D822" s="142">
        <f t="shared" si="1"/>
        <v>42858</v>
      </c>
      <c r="E822" s="6">
        <v>1.3</v>
      </c>
      <c r="F822" s="6">
        <v>1.86</v>
      </c>
      <c r="G822" s="6">
        <v>2.33</v>
      </c>
    </row>
    <row r="823">
      <c r="A823" s="6">
        <v>5.0</v>
      </c>
      <c r="B823" s="6">
        <v>4.0</v>
      </c>
      <c r="C823" s="6">
        <v>2017.0</v>
      </c>
      <c r="D823" s="142">
        <f t="shared" si="1"/>
        <v>42859</v>
      </c>
      <c r="E823" s="6">
        <v>1.32</v>
      </c>
      <c r="F823" s="6">
        <v>1.88</v>
      </c>
      <c r="G823" s="6">
        <v>2.36</v>
      </c>
    </row>
    <row r="824">
      <c r="A824" s="6">
        <v>5.0</v>
      </c>
      <c r="B824" s="6">
        <v>5.0</v>
      </c>
      <c r="C824" s="6">
        <v>2017.0</v>
      </c>
      <c r="D824" s="142">
        <f t="shared" si="1"/>
        <v>42860</v>
      </c>
      <c r="E824" s="6">
        <v>1.32</v>
      </c>
      <c r="F824" s="6">
        <v>1.89</v>
      </c>
      <c r="G824" s="6">
        <v>2.36</v>
      </c>
    </row>
    <row r="825">
      <c r="A825" s="6">
        <v>5.0</v>
      </c>
      <c r="B825" s="6">
        <v>8.0</v>
      </c>
      <c r="C825" s="6">
        <v>2017.0</v>
      </c>
      <c r="D825" s="142">
        <f t="shared" si="1"/>
        <v>42863</v>
      </c>
      <c r="E825" s="6">
        <v>1.33</v>
      </c>
      <c r="F825" s="6">
        <v>1.91</v>
      </c>
      <c r="G825" s="6">
        <v>2.39</v>
      </c>
    </row>
    <row r="826">
      <c r="A826" s="6">
        <v>5.0</v>
      </c>
      <c r="B826" s="6">
        <v>9.0</v>
      </c>
      <c r="C826" s="6">
        <v>2017.0</v>
      </c>
      <c r="D826" s="142">
        <f t="shared" si="1"/>
        <v>42864</v>
      </c>
      <c r="E826" s="6">
        <v>1.37</v>
      </c>
      <c r="F826" s="6">
        <v>1.94</v>
      </c>
      <c r="G826" s="6">
        <v>2.42</v>
      </c>
    </row>
    <row r="827">
      <c r="A827" s="6">
        <v>5.0</v>
      </c>
      <c r="B827" s="6">
        <v>10.0</v>
      </c>
      <c r="C827" s="6">
        <v>2017.0</v>
      </c>
      <c r="D827" s="142">
        <f t="shared" si="1"/>
        <v>42865</v>
      </c>
      <c r="E827" s="6">
        <v>1.35</v>
      </c>
      <c r="F827" s="6">
        <v>1.94</v>
      </c>
      <c r="G827" s="6">
        <v>2.41</v>
      </c>
    </row>
    <row r="828">
      <c r="A828" s="6">
        <v>5.0</v>
      </c>
      <c r="B828" s="6">
        <v>11.0</v>
      </c>
      <c r="C828" s="6">
        <v>2017.0</v>
      </c>
      <c r="D828" s="142">
        <f t="shared" si="1"/>
        <v>42866</v>
      </c>
      <c r="E828" s="6">
        <v>1.35</v>
      </c>
      <c r="F828" s="6">
        <v>1.93</v>
      </c>
      <c r="G828" s="6">
        <v>2.39</v>
      </c>
    </row>
    <row r="829">
      <c r="A829" s="6">
        <v>5.0</v>
      </c>
      <c r="B829" s="6">
        <v>12.0</v>
      </c>
      <c r="C829" s="6">
        <v>2017.0</v>
      </c>
      <c r="D829" s="142">
        <f t="shared" si="1"/>
        <v>42867</v>
      </c>
      <c r="E829" s="6">
        <v>1.29</v>
      </c>
      <c r="F829" s="6">
        <v>1.85</v>
      </c>
      <c r="G829" s="6">
        <v>2.33</v>
      </c>
    </row>
    <row r="830">
      <c r="A830" s="6">
        <v>5.0</v>
      </c>
      <c r="B830" s="6">
        <v>15.0</v>
      </c>
      <c r="C830" s="6">
        <v>2017.0</v>
      </c>
      <c r="D830" s="142">
        <f t="shared" si="1"/>
        <v>42870</v>
      </c>
      <c r="E830" s="6">
        <v>1.31</v>
      </c>
      <c r="F830" s="6">
        <v>1.86</v>
      </c>
      <c r="G830" s="6">
        <v>2.34</v>
      </c>
    </row>
    <row r="831">
      <c r="A831" s="6">
        <v>5.0</v>
      </c>
      <c r="B831" s="6">
        <v>16.0</v>
      </c>
      <c r="C831" s="6">
        <v>2017.0</v>
      </c>
      <c r="D831" s="142">
        <f t="shared" si="1"/>
        <v>42871</v>
      </c>
      <c r="E831" s="6">
        <v>1.29</v>
      </c>
      <c r="F831" s="6">
        <v>1.86</v>
      </c>
      <c r="G831" s="6">
        <v>2.33</v>
      </c>
    </row>
    <row r="832">
      <c r="A832" s="6">
        <v>5.0</v>
      </c>
      <c r="B832" s="6">
        <v>17.0</v>
      </c>
      <c r="C832" s="6">
        <v>2017.0</v>
      </c>
      <c r="D832" s="142">
        <f t="shared" si="1"/>
        <v>42872</v>
      </c>
      <c r="E832" s="6">
        <v>1.26</v>
      </c>
      <c r="F832" s="6">
        <v>1.76</v>
      </c>
      <c r="G832" s="6">
        <v>2.22</v>
      </c>
    </row>
    <row r="833">
      <c r="A833" s="6">
        <v>5.0</v>
      </c>
      <c r="B833" s="6">
        <v>18.0</v>
      </c>
      <c r="C833" s="6">
        <v>2017.0</v>
      </c>
      <c r="D833" s="142">
        <f t="shared" si="1"/>
        <v>42873</v>
      </c>
      <c r="E833" s="6">
        <v>1.27</v>
      </c>
      <c r="F833" s="6">
        <v>1.78</v>
      </c>
      <c r="G833" s="6">
        <v>2.23</v>
      </c>
    </row>
    <row r="834">
      <c r="A834" s="6">
        <v>5.0</v>
      </c>
      <c r="B834" s="6">
        <v>19.0</v>
      </c>
      <c r="C834" s="6">
        <v>2017.0</v>
      </c>
      <c r="D834" s="142">
        <f t="shared" si="1"/>
        <v>42874</v>
      </c>
      <c r="E834" s="6">
        <v>1.28</v>
      </c>
      <c r="F834" s="6">
        <v>1.79</v>
      </c>
      <c r="G834" s="6">
        <v>2.23</v>
      </c>
    </row>
    <row r="835">
      <c r="A835" s="6">
        <v>5.0</v>
      </c>
      <c r="B835" s="6">
        <v>22.0</v>
      </c>
      <c r="C835" s="6">
        <v>2017.0</v>
      </c>
      <c r="D835" s="142">
        <f t="shared" si="1"/>
        <v>42877</v>
      </c>
      <c r="E835" s="6">
        <v>1.29</v>
      </c>
      <c r="F835" s="6">
        <v>1.8</v>
      </c>
      <c r="G835" s="6">
        <v>2.25</v>
      </c>
    </row>
    <row r="836">
      <c r="A836" s="6">
        <v>5.0</v>
      </c>
      <c r="B836" s="6">
        <v>23.0</v>
      </c>
      <c r="C836" s="6">
        <v>2017.0</v>
      </c>
      <c r="D836" s="142">
        <f t="shared" si="1"/>
        <v>42878</v>
      </c>
      <c r="E836" s="6">
        <v>1.31</v>
      </c>
      <c r="F836" s="6">
        <v>1.84</v>
      </c>
      <c r="G836" s="6">
        <v>2.29</v>
      </c>
    </row>
    <row r="837">
      <c r="A837" s="6">
        <v>5.0</v>
      </c>
      <c r="B837" s="6">
        <v>24.0</v>
      </c>
      <c r="C837" s="6">
        <v>2017.0</v>
      </c>
      <c r="D837" s="142">
        <f t="shared" si="1"/>
        <v>42879</v>
      </c>
      <c r="E837" s="6">
        <v>1.29</v>
      </c>
      <c r="F837" s="6">
        <v>1.79</v>
      </c>
      <c r="G837" s="6">
        <v>2.26</v>
      </c>
    </row>
    <row r="838">
      <c r="A838" s="6">
        <v>5.0</v>
      </c>
      <c r="B838" s="6">
        <v>25.0</v>
      </c>
      <c r="C838" s="6">
        <v>2017.0</v>
      </c>
      <c r="D838" s="142">
        <f t="shared" si="1"/>
        <v>42880</v>
      </c>
      <c r="E838" s="6">
        <v>1.3</v>
      </c>
      <c r="F838" s="6">
        <v>1.78</v>
      </c>
      <c r="G838" s="6">
        <v>2.25</v>
      </c>
    </row>
    <row r="839">
      <c r="A839" s="6">
        <v>5.0</v>
      </c>
      <c r="B839" s="6">
        <v>26.0</v>
      </c>
      <c r="C839" s="6">
        <v>2017.0</v>
      </c>
      <c r="D839" s="142">
        <f t="shared" si="1"/>
        <v>42881</v>
      </c>
      <c r="E839" s="6">
        <v>1.3</v>
      </c>
      <c r="F839" s="6">
        <v>1.79</v>
      </c>
      <c r="G839" s="6">
        <v>2.25</v>
      </c>
    </row>
    <row r="840">
      <c r="A840" s="6">
        <v>5.0</v>
      </c>
      <c r="B840" s="6">
        <v>30.0</v>
      </c>
      <c r="C840" s="6">
        <v>2017.0</v>
      </c>
      <c r="D840" s="142">
        <f t="shared" si="1"/>
        <v>42885</v>
      </c>
      <c r="E840" s="6">
        <v>1.28</v>
      </c>
      <c r="F840" s="6">
        <v>1.76</v>
      </c>
      <c r="G840" s="6">
        <v>2.21</v>
      </c>
    </row>
    <row r="841">
      <c r="A841" s="6">
        <v>5.0</v>
      </c>
      <c r="B841" s="6">
        <v>31.0</v>
      </c>
      <c r="C841" s="6">
        <v>2017.0</v>
      </c>
      <c r="D841" s="142">
        <f t="shared" si="1"/>
        <v>42886</v>
      </c>
      <c r="E841" s="6">
        <v>1.28</v>
      </c>
      <c r="F841" s="6">
        <v>1.75</v>
      </c>
      <c r="G841" s="6">
        <v>2.21</v>
      </c>
    </row>
    <row r="842">
      <c r="A842" s="6">
        <v>6.0</v>
      </c>
      <c r="B842" s="6">
        <v>1.0</v>
      </c>
      <c r="C842" s="6">
        <v>2017.0</v>
      </c>
      <c r="D842" s="142">
        <f t="shared" si="1"/>
        <v>42887</v>
      </c>
      <c r="E842" s="6">
        <v>1.28</v>
      </c>
      <c r="F842" s="6">
        <v>1.76</v>
      </c>
      <c r="G842" s="6">
        <v>2.21</v>
      </c>
    </row>
    <row r="843">
      <c r="A843" s="6">
        <v>6.0</v>
      </c>
      <c r="B843" s="6">
        <v>2.0</v>
      </c>
      <c r="C843" s="6">
        <v>2017.0</v>
      </c>
      <c r="D843" s="142">
        <f t="shared" si="1"/>
        <v>42888</v>
      </c>
      <c r="E843" s="6">
        <v>1.28</v>
      </c>
      <c r="F843" s="6">
        <v>1.71</v>
      </c>
      <c r="G843" s="6">
        <v>2.15</v>
      </c>
    </row>
    <row r="844">
      <c r="A844" s="6">
        <v>6.0</v>
      </c>
      <c r="B844" s="6">
        <v>5.0</v>
      </c>
      <c r="C844" s="6">
        <v>2017.0</v>
      </c>
      <c r="D844" s="142">
        <f t="shared" si="1"/>
        <v>42891</v>
      </c>
      <c r="E844" s="6">
        <v>1.32</v>
      </c>
      <c r="F844" s="6">
        <v>1.74</v>
      </c>
      <c r="G844" s="6">
        <v>2.18</v>
      </c>
    </row>
    <row r="845">
      <c r="A845" s="6">
        <v>6.0</v>
      </c>
      <c r="B845" s="6">
        <v>6.0</v>
      </c>
      <c r="C845" s="6">
        <v>2017.0</v>
      </c>
      <c r="D845" s="142">
        <f t="shared" si="1"/>
        <v>42892</v>
      </c>
      <c r="E845" s="6">
        <v>1.3</v>
      </c>
      <c r="F845" s="6">
        <v>1.71</v>
      </c>
      <c r="G845" s="6">
        <v>2.14</v>
      </c>
    </row>
    <row r="846">
      <c r="A846" s="6">
        <v>6.0</v>
      </c>
      <c r="B846" s="6">
        <v>7.0</v>
      </c>
      <c r="C846" s="6">
        <v>2017.0</v>
      </c>
      <c r="D846" s="142">
        <f t="shared" si="1"/>
        <v>42893</v>
      </c>
      <c r="E846" s="6">
        <v>1.32</v>
      </c>
      <c r="F846" s="6">
        <v>1.74</v>
      </c>
      <c r="G846" s="6">
        <v>2.18</v>
      </c>
    </row>
    <row r="847">
      <c r="A847" s="6">
        <v>6.0</v>
      </c>
      <c r="B847" s="6">
        <v>8.0</v>
      </c>
      <c r="C847" s="6">
        <v>2017.0</v>
      </c>
      <c r="D847" s="142">
        <f t="shared" si="1"/>
        <v>42894</v>
      </c>
      <c r="E847" s="6">
        <v>1.33</v>
      </c>
      <c r="F847" s="6">
        <v>1.75</v>
      </c>
      <c r="G847" s="6">
        <v>2.19</v>
      </c>
    </row>
    <row r="848">
      <c r="A848" s="6">
        <v>6.0</v>
      </c>
      <c r="B848" s="6">
        <v>9.0</v>
      </c>
      <c r="C848" s="6">
        <v>2017.0</v>
      </c>
      <c r="D848" s="142">
        <f t="shared" si="1"/>
        <v>42895</v>
      </c>
      <c r="E848" s="6">
        <v>1.35</v>
      </c>
      <c r="F848" s="6">
        <v>1.77</v>
      </c>
      <c r="G848" s="6">
        <v>2.21</v>
      </c>
    </row>
    <row r="849">
      <c r="A849" s="6">
        <v>6.0</v>
      </c>
      <c r="B849" s="6">
        <v>12.0</v>
      </c>
      <c r="C849" s="6">
        <v>2017.0</v>
      </c>
      <c r="D849" s="142">
        <f t="shared" si="1"/>
        <v>42898</v>
      </c>
      <c r="E849" s="6">
        <v>1.35</v>
      </c>
      <c r="F849" s="6">
        <v>1.78</v>
      </c>
      <c r="G849" s="6">
        <v>2.21</v>
      </c>
    </row>
    <row r="850">
      <c r="A850" s="6">
        <v>6.0</v>
      </c>
      <c r="B850" s="6">
        <v>13.0</v>
      </c>
      <c r="C850" s="6">
        <v>2017.0</v>
      </c>
      <c r="D850" s="142">
        <f t="shared" si="1"/>
        <v>42899</v>
      </c>
      <c r="E850" s="6">
        <v>1.38</v>
      </c>
      <c r="F850" s="6">
        <v>1.79</v>
      </c>
      <c r="G850" s="6">
        <v>2.21</v>
      </c>
    </row>
    <row r="851">
      <c r="A851" s="6">
        <v>6.0</v>
      </c>
      <c r="B851" s="6">
        <v>14.0</v>
      </c>
      <c r="C851" s="6">
        <v>2017.0</v>
      </c>
      <c r="D851" s="142">
        <f t="shared" si="1"/>
        <v>42900</v>
      </c>
      <c r="E851" s="6">
        <v>1.35</v>
      </c>
      <c r="F851" s="6">
        <v>1.74</v>
      </c>
      <c r="G851" s="6">
        <v>2.15</v>
      </c>
    </row>
    <row r="852">
      <c r="A852" s="6">
        <v>6.0</v>
      </c>
      <c r="B852" s="6">
        <v>15.0</v>
      </c>
      <c r="C852" s="6">
        <v>2017.0</v>
      </c>
      <c r="D852" s="142">
        <f t="shared" si="1"/>
        <v>42901</v>
      </c>
      <c r="E852" s="6">
        <v>1.35</v>
      </c>
      <c r="F852" s="6">
        <v>1.76</v>
      </c>
      <c r="G852" s="6">
        <v>2.16</v>
      </c>
    </row>
    <row r="853">
      <c r="A853" s="6">
        <v>6.0</v>
      </c>
      <c r="B853" s="6">
        <v>16.0</v>
      </c>
      <c r="C853" s="6">
        <v>2017.0</v>
      </c>
      <c r="D853" s="142">
        <f t="shared" si="1"/>
        <v>42902</v>
      </c>
      <c r="E853" s="6">
        <v>1.32</v>
      </c>
      <c r="F853" s="6">
        <v>1.75</v>
      </c>
      <c r="G853" s="6">
        <v>2.16</v>
      </c>
    </row>
    <row r="854">
      <c r="A854" s="6">
        <v>6.0</v>
      </c>
      <c r="B854" s="6">
        <v>19.0</v>
      </c>
      <c r="C854" s="6">
        <v>2017.0</v>
      </c>
      <c r="D854" s="142">
        <f t="shared" si="1"/>
        <v>42905</v>
      </c>
      <c r="E854" s="6">
        <v>1.36</v>
      </c>
      <c r="F854" s="6">
        <v>1.8</v>
      </c>
      <c r="G854" s="6">
        <v>2.19</v>
      </c>
    </row>
    <row r="855">
      <c r="A855" s="6">
        <v>6.0</v>
      </c>
      <c r="B855" s="6">
        <v>20.0</v>
      </c>
      <c r="C855" s="6">
        <v>2017.0</v>
      </c>
      <c r="D855" s="142">
        <f t="shared" si="1"/>
        <v>42906</v>
      </c>
      <c r="E855" s="6">
        <v>1.36</v>
      </c>
      <c r="F855" s="6">
        <v>1.77</v>
      </c>
      <c r="G855" s="6">
        <v>2.16</v>
      </c>
    </row>
    <row r="856">
      <c r="A856" s="6">
        <v>6.0</v>
      </c>
      <c r="B856" s="6">
        <v>21.0</v>
      </c>
      <c r="C856" s="6">
        <v>2017.0</v>
      </c>
      <c r="D856" s="142">
        <f t="shared" si="1"/>
        <v>42907</v>
      </c>
      <c r="E856" s="6">
        <v>1.36</v>
      </c>
      <c r="F856" s="6">
        <v>1.78</v>
      </c>
      <c r="G856" s="6">
        <v>2.16</v>
      </c>
    </row>
    <row r="857">
      <c r="A857" s="6">
        <v>6.0</v>
      </c>
      <c r="B857" s="6">
        <v>22.0</v>
      </c>
      <c r="C857" s="6">
        <v>2017.0</v>
      </c>
      <c r="D857" s="142">
        <f t="shared" si="1"/>
        <v>42908</v>
      </c>
      <c r="E857" s="6">
        <v>1.34</v>
      </c>
      <c r="F857" s="6">
        <v>1.76</v>
      </c>
      <c r="G857" s="6">
        <v>2.15</v>
      </c>
    </row>
    <row r="858">
      <c r="A858" s="6">
        <v>6.0</v>
      </c>
      <c r="B858" s="6">
        <v>23.0</v>
      </c>
      <c r="C858" s="6">
        <v>2017.0</v>
      </c>
      <c r="D858" s="142">
        <f t="shared" si="1"/>
        <v>42909</v>
      </c>
      <c r="E858" s="6">
        <v>1.34</v>
      </c>
      <c r="F858" s="6">
        <v>1.77</v>
      </c>
      <c r="G858" s="6">
        <v>2.15</v>
      </c>
    </row>
    <row r="859">
      <c r="A859" s="6">
        <v>6.0</v>
      </c>
      <c r="B859" s="6">
        <v>26.0</v>
      </c>
      <c r="C859" s="6">
        <v>2017.0</v>
      </c>
      <c r="D859" s="142">
        <f t="shared" si="1"/>
        <v>42912</v>
      </c>
      <c r="E859" s="6">
        <v>1.36</v>
      </c>
      <c r="F859" s="6">
        <v>1.77</v>
      </c>
      <c r="G859" s="6">
        <v>2.14</v>
      </c>
    </row>
    <row r="860">
      <c r="A860" s="6">
        <v>6.0</v>
      </c>
      <c r="B860" s="6">
        <v>27.0</v>
      </c>
      <c r="C860" s="6">
        <v>2017.0</v>
      </c>
      <c r="D860" s="142">
        <f t="shared" si="1"/>
        <v>42913</v>
      </c>
      <c r="E860" s="6">
        <v>1.38</v>
      </c>
      <c r="F860" s="6">
        <v>1.83</v>
      </c>
      <c r="G860" s="6">
        <v>2.21</v>
      </c>
    </row>
    <row r="861">
      <c r="A861" s="6">
        <v>6.0</v>
      </c>
      <c r="B861" s="6">
        <v>28.0</v>
      </c>
      <c r="C861" s="6">
        <v>2017.0</v>
      </c>
      <c r="D861" s="142">
        <f t="shared" si="1"/>
        <v>42914</v>
      </c>
      <c r="E861" s="6">
        <v>1.34</v>
      </c>
      <c r="F861" s="6">
        <v>1.81</v>
      </c>
      <c r="G861" s="6">
        <v>2.22</v>
      </c>
    </row>
    <row r="862">
      <c r="A862" s="6">
        <v>6.0</v>
      </c>
      <c r="B862" s="6">
        <v>29.0</v>
      </c>
      <c r="C862" s="6">
        <v>2017.0</v>
      </c>
      <c r="D862" s="142">
        <f t="shared" si="1"/>
        <v>42915</v>
      </c>
      <c r="E862" s="6">
        <v>1.38</v>
      </c>
      <c r="F862" s="6">
        <v>1.85</v>
      </c>
      <c r="G862" s="6">
        <v>2.27</v>
      </c>
    </row>
    <row r="863">
      <c r="A863" s="6">
        <v>6.0</v>
      </c>
      <c r="B863" s="6">
        <v>30.0</v>
      </c>
      <c r="C863" s="6">
        <v>2017.0</v>
      </c>
      <c r="D863" s="142">
        <f t="shared" si="1"/>
        <v>42916</v>
      </c>
      <c r="E863" s="6">
        <v>1.38</v>
      </c>
      <c r="F863" s="6">
        <v>1.89</v>
      </c>
      <c r="G863" s="6">
        <v>2.31</v>
      </c>
    </row>
    <row r="864">
      <c r="A864" s="6">
        <v>7.0</v>
      </c>
      <c r="B864" s="6">
        <v>3.0</v>
      </c>
      <c r="C864" s="6">
        <v>2017.0</v>
      </c>
      <c r="D864" s="142">
        <f t="shared" si="1"/>
        <v>42919</v>
      </c>
      <c r="E864" s="6">
        <v>1.41</v>
      </c>
      <c r="F864" s="6">
        <v>1.93</v>
      </c>
      <c r="G864" s="6">
        <v>2.35</v>
      </c>
    </row>
    <row r="865">
      <c r="A865" s="6">
        <v>7.0</v>
      </c>
      <c r="B865" s="6">
        <v>5.0</v>
      </c>
      <c r="C865" s="6">
        <v>2017.0</v>
      </c>
      <c r="D865" s="142">
        <f t="shared" si="1"/>
        <v>42921</v>
      </c>
      <c r="E865" s="6">
        <v>1.41</v>
      </c>
      <c r="F865" s="6">
        <v>1.92</v>
      </c>
      <c r="G865" s="6">
        <v>2.33</v>
      </c>
    </row>
    <row r="866">
      <c r="A866" s="6">
        <v>7.0</v>
      </c>
      <c r="B866" s="6">
        <v>6.0</v>
      </c>
      <c r="C866" s="6">
        <v>2017.0</v>
      </c>
      <c r="D866" s="142">
        <f t="shared" si="1"/>
        <v>42922</v>
      </c>
      <c r="E866" s="6">
        <v>1.4</v>
      </c>
      <c r="F866" s="6">
        <v>1.94</v>
      </c>
      <c r="G866" s="6">
        <v>2.37</v>
      </c>
    </row>
    <row r="867">
      <c r="A867" s="6">
        <v>7.0</v>
      </c>
      <c r="B867" s="6">
        <v>7.0</v>
      </c>
      <c r="C867" s="6">
        <v>2017.0</v>
      </c>
      <c r="D867" s="142">
        <f t="shared" si="1"/>
        <v>42923</v>
      </c>
      <c r="E867" s="6">
        <v>1.4</v>
      </c>
      <c r="F867" s="6">
        <v>1.95</v>
      </c>
      <c r="G867" s="6">
        <v>2.39</v>
      </c>
    </row>
    <row r="868">
      <c r="A868" s="6">
        <v>7.0</v>
      </c>
      <c r="B868" s="6">
        <v>10.0</v>
      </c>
      <c r="C868" s="6">
        <v>2017.0</v>
      </c>
      <c r="D868" s="142">
        <f t="shared" si="1"/>
        <v>42926</v>
      </c>
      <c r="E868" s="6">
        <v>1.4</v>
      </c>
      <c r="F868" s="6">
        <v>1.93</v>
      </c>
      <c r="G868" s="6">
        <v>2.38</v>
      </c>
    </row>
    <row r="869">
      <c r="A869" s="6">
        <v>7.0</v>
      </c>
      <c r="B869" s="6">
        <v>11.0</v>
      </c>
      <c r="C869" s="6">
        <v>2017.0</v>
      </c>
      <c r="D869" s="142">
        <f t="shared" si="1"/>
        <v>42927</v>
      </c>
      <c r="E869" s="6">
        <v>1.37</v>
      </c>
      <c r="F869" s="6">
        <v>1.92</v>
      </c>
      <c r="G869" s="6">
        <v>2.37</v>
      </c>
    </row>
    <row r="870">
      <c r="A870" s="6">
        <v>7.0</v>
      </c>
      <c r="B870" s="6">
        <v>12.0</v>
      </c>
      <c r="C870" s="6">
        <v>2017.0</v>
      </c>
      <c r="D870" s="142">
        <f t="shared" si="1"/>
        <v>42928</v>
      </c>
      <c r="E870" s="6">
        <v>1.35</v>
      </c>
      <c r="F870" s="6">
        <v>1.88</v>
      </c>
      <c r="G870" s="6">
        <v>2.33</v>
      </c>
    </row>
    <row r="871">
      <c r="A871" s="6">
        <v>7.0</v>
      </c>
      <c r="B871" s="6">
        <v>13.0</v>
      </c>
      <c r="C871" s="6">
        <v>2017.0</v>
      </c>
      <c r="D871" s="142">
        <f t="shared" si="1"/>
        <v>42929</v>
      </c>
      <c r="E871" s="6">
        <v>1.37</v>
      </c>
      <c r="F871" s="6">
        <v>1.89</v>
      </c>
      <c r="G871" s="6">
        <v>2.35</v>
      </c>
    </row>
    <row r="872">
      <c r="A872" s="6">
        <v>7.0</v>
      </c>
      <c r="B872" s="6">
        <v>14.0</v>
      </c>
      <c r="C872" s="6">
        <v>2017.0</v>
      </c>
      <c r="D872" s="142">
        <f t="shared" si="1"/>
        <v>42930</v>
      </c>
      <c r="E872" s="6">
        <v>1.35</v>
      </c>
      <c r="F872" s="6">
        <v>1.87</v>
      </c>
      <c r="G872" s="6">
        <v>2.33</v>
      </c>
    </row>
    <row r="873">
      <c r="A873" s="6">
        <v>7.0</v>
      </c>
      <c r="B873" s="6">
        <v>17.0</v>
      </c>
      <c r="C873" s="6">
        <v>2017.0</v>
      </c>
      <c r="D873" s="142">
        <f t="shared" si="1"/>
        <v>42933</v>
      </c>
      <c r="E873" s="6">
        <v>1.36</v>
      </c>
      <c r="F873" s="6">
        <v>1.86</v>
      </c>
      <c r="G873" s="6">
        <v>2.31</v>
      </c>
    </row>
    <row r="874">
      <c r="A874" s="6">
        <v>7.0</v>
      </c>
      <c r="B874" s="6">
        <v>18.0</v>
      </c>
      <c r="C874" s="6">
        <v>2017.0</v>
      </c>
      <c r="D874" s="142">
        <f t="shared" si="1"/>
        <v>42934</v>
      </c>
      <c r="E874" s="6">
        <v>1.36</v>
      </c>
      <c r="F874" s="6">
        <v>1.82</v>
      </c>
      <c r="G874" s="6">
        <v>2.27</v>
      </c>
    </row>
    <row r="875">
      <c r="A875" s="6">
        <v>7.0</v>
      </c>
      <c r="B875" s="6">
        <v>19.0</v>
      </c>
      <c r="C875" s="6">
        <v>2017.0</v>
      </c>
      <c r="D875" s="142">
        <f t="shared" si="1"/>
        <v>42935</v>
      </c>
      <c r="E875" s="6">
        <v>1.37</v>
      </c>
      <c r="F875" s="6">
        <v>1.83</v>
      </c>
      <c r="G875" s="6">
        <v>2.27</v>
      </c>
    </row>
    <row r="876">
      <c r="A876" s="6">
        <v>7.0</v>
      </c>
      <c r="B876" s="6">
        <v>20.0</v>
      </c>
      <c r="C876" s="6">
        <v>2017.0</v>
      </c>
      <c r="D876" s="142">
        <f t="shared" si="1"/>
        <v>42936</v>
      </c>
      <c r="E876" s="6">
        <v>1.37</v>
      </c>
      <c r="F876" s="6">
        <v>1.82</v>
      </c>
      <c r="G876" s="6">
        <v>2.27</v>
      </c>
    </row>
    <row r="877">
      <c r="A877" s="6">
        <v>7.0</v>
      </c>
      <c r="B877" s="6">
        <v>21.0</v>
      </c>
      <c r="C877" s="6">
        <v>2017.0</v>
      </c>
      <c r="D877" s="142">
        <f t="shared" si="1"/>
        <v>42937</v>
      </c>
      <c r="E877" s="6">
        <v>1.36</v>
      </c>
      <c r="F877" s="6">
        <v>1.81</v>
      </c>
      <c r="G877" s="6">
        <v>2.24</v>
      </c>
    </row>
    <row r="878">
      <c r="A878" s="6">
        <v>7.0</v>
      </c>
      <c r="B878" s="6">
        <v>24.0</v>
      </c>
      <c r="C878" s="6">
        <v>2017.0</v>
      </c>
      <c r="D878" s="142">
        <f t="shared" si="1"/>
        <v>42940</v>
      </c>
      <c r="E878" s="6">
        <v>1.37</v>
      </c>
      <c r="F878" s="6">
        <v>1.83</v>
      </c>
      <c r="G878" s="6">
        <v>2.26</v>
      </c>
    </row>
    <row r="879">
      <c r="A879" s="6">
        <v>7.0</v>
      </c>
      <c r="B879" s="6">
        <v>25.0</v>
      </c>
      <c r="C879" s="6">
        <v>2017.0</v>
      </c>
      <c r="D879" s="142">
        <f t="shared" si="1"/>
        <v>42941</v>
      </c>
      <c r="E879" s="6">
        <v>1.4</v>
      </c>
      <c r="F879" s="6">
        <v>1.9</v>
      </c>
      <c r="G879" s="6">
        <v>2.33</v>
      </c>
    </row>
    <row r="880">
      <c r="A880" s="6">
        <v>7.0</v>
      </c>
      <c r="B880" s="6">
        <v>26.0</v>
      </c>
      <c r="C880" s="6">
        <v>2017.0</v>
      </c>
      <c r="D880" s="142">
        <f t="shared" si="1"/>
        <v>42942</v>
      </c>
      <c r="E880" s="6">
        <v>1.36</v>
      </c>
      <c r="F880" s="6">
        <v>1.83</v>
      </c>
      <c r="G880" s="6">
        <v>2.29</v>
      </c>
    </row>
    <row r="881">
      <c r="A881" s="6">
        <v>7.0</v>
      </c>
      <c r="B881" s="6">
        <v>27.0</v>
      </c>
      <c r="C881" s="6">
        <v>2017.0</v>
      </c>
      <c r="D881" s="142">
        <f t="shared" si="1"/>
        <v>42943</v>
      </c>
      <c r="E881" s="6">
        <v>1.36</v>
      </c>
      <c r="F881" s="6">
        <v>1.84</v>
      </c>
      <c r="G881" s="6">
        <v>2.32</v>
      </c>
    </row>
    <row r="882">
      <c r="A882" s="6">
        <v>7.0</v>
      </c>
      <c r="B882" s="6">
        <v>28.0</v>
      </c>
      <c r="C882" s="6">
        <v>2017.0</v>
      </c>
      <c r="D882" s="142">
        <f t="shared" si="1"/>
        <v>42944</v>
      </c>
      <c r="E882" s="6">
        <v>1.34</v>
      </c>
      <c r="F882" s="6">
        <v>1.83</v>
      </c>
      <c r="G882" s="6">
        <v>2.3</v>
      </c>
    </row>
    <row r="883">
      <c r="A883" s="6">
        <v>7.0</v>
      </c>
      <c r="B883" s="6">
        <v>31.0</v>
      </c>
      <c r="C883" s="6">
        <v>2017.0</v>
      </c>
      <c r="D883" s="142">
        <f t="shared" si="1"/>
        <v>42947</v>
      </c>
      <c r="E883" s="6">
        <v>1.34</v>
      </c>
      <c r="F883" s="6">
        <v>1.84</v>
      </c>
      <c r="G883" s="6">
        <v>2.3</v>
      </c>
    </row>
    <row r="884">
      <c r="A884" s="6">
        <v>8.0</v>
      </c>
      <c r="B884" s="6">
        <v>1.0</v>
      </c>
      <c r="C884" s="6">
        <v>2017.0</v>
      </c>
      <c r="D884" s="142">
        <f t="shared" si="1"/>
        <v>42948</v>
      </c>
      <c r="E884" s="6">
        <v>1.34</v>
      </c>
      <c r="F884" s="6">
        <v>1.8</v>
      </c>
      <c r="G884" s="6">
        <v>2.26</v>
      </c>
    </row>
    <row r="885">
      <c r="A885" s="6">
        <v>8.0</v>
      </c>
      <c r="B885" s="6">
        <v>2.0</v>
      </c>
      <c r="C885" s="6">
        <v>2017.0</v>
      </c>
      <c r="D885" s="142">
        <f t="shared" si="1"/>
        <v>42949</v>
      </c>
      <c r="E885" s="6">
        <v>1.36</v>
      </c>
      <c r="F885" s="6">
        <v>1.82</v>
      </c>
      <c r="G885" s="6">
        <v>2.27</v>
      </c>
    </row>
    <row r="886">
      <c r="A886" s="6">
        <v>8.0</v>
      </c>
      <c r="B886" s="6">
        <v>3.0</v>
      </c>
      <c r="C886" s="6">
        <v>2017.0</v>
      </c>
      <c r="D886" s="142">
        <f t="shared" si="1"/>
        <v>42950</v>
      </c>
      <c r="E886" s="6">
        <v>1.34</v>
      </c>
      <c r="F886" s="6">
        <v>1.79</v>
      </c>
      <c r="G886" s="6">
        <v>2.24</v>
      </c>
    </row>
    <row r="887">
      <c r="A887" s="6">
        <v>8.0</v>
      </c>
      <c r="B887" s="6">
        <v>4.0</v>
      </c>
      <c r="C887" s="6">
        <v>2017.0</v>
      </c>
      <c r="D887" s="142">
        <f t="shared" si="1"/>
        <v>42951</v>
      </c>
      <c r="E887" s="6">
        <v>1.36</v>
      </c>
      <c r="F887" s="6">
        <v>1.82</v>
      </c>
      <c r="G887" s="6">
        <v>2.27</v>
      </c>
    </row>
    <row r="888">
      <c r="A888" s="6">
        <v>8.0</v>
      </c>
      <c r="B888" s="6">
        <v>7.0</v>
      </c>
      <c r="C888" s="6">
        <v>2017.0</v>
      </c>
      <c r="D888" s="142">
        <f t="shared" si="1"/>
        <v>42954</v>
      </c>
      <c r="E888" s="6">
        <v>1.36</v>
      </c>
      <c r="F888" s="6">
        <v>1.81</v>
      </c>
      <c r="G888" s="6">
        <v>2.26</v>
      </c>
    </row>
    <row r="889">
      <c r="A889" s="6">
        <v>8.0</v>
      </c>
      <c r="B889" s="6">
        <v>8.0</v>
      </c>
      <c r="C889" s="6">
        <v>2017.0</v>
      </c>
      <c r="D889" s="142">
        <f t="shared" si="1"/>
        <v>42955</v>
      </c>
      <c r="E889" s="6">
        <v>1.36</v>
      </c>
      <c r="F889" s="6">
        <v>1.84</v>
      </c>
      <c r="G889" s="6">
        <v>2.29</v>
      </c>
    </row>
    <row r="890">
      <c r="A890" s="6">
        <v>8.0</v>
      </c>
      <c r="B890" s="6">
        <v>9.0</v>
      </c>
      <c r="C890" s="6">
        <v>2017.0</v>
      </c>
      <c r="D890" s="142">
        <f t="shared" si="1"/>
        <v>42956</v>
      </c>
      <c r="E890" s="6">
        <v>1.33</v>
      </c>
      <c r="F890" s="6">
        <v>1.81</v>
      </c>
      <c r="G890" s="6">
        <v>2.24</v>
      </c>
    </row>
    <row r="891">
      <c r="A891" s="6">
        <v>8.0</v>
      </c>
      <c r="B891" s="6">
        <v>10.0</v>
      </c>
      <c r="C891" s="6">
        <v>2017.0</v>
      </c>
      <c r="D891" s="142">
        <f t="shared" si="1"/>
        <v>42957</v>
      </c>
      <c r="E891" s="6">
        <v>1.33</v>
      </c>
      <c r="F891" s="6">
        <v>1.78</v>
      </c>
      <c r="G891" s="6">
        <v>2.2</v>
      </c>
    </row>
    <row r="892">
      <c r="A892" s="6">
        <v>8.0</v>
      </c>
      <c r="B892" s="6">
        <v>11.0</v>
      </c>
      <c r="C892" s="6">
        <v>2017.0</v>
      </c>
      <c r="D892" s="142">
        <f t="shared" si="1"/>
        <v>42958</v>
      </c>
      <c r="E892" s="6">
        <v>1.3</v>
      </c>
      <c r="F892" s="6">
        <v>1.74</v>
      </c>
      <c r="G892" s="6">
        <v>2.19</v>
      </c>
    </row>
    <row r="893">
      <c r="A893" s="6">
        <v>8.0</v>
      </c>
      <c r="B893" s="6">
        <v>14.0</v>
      </c>
      <c r="C893" s="6">
        <v>2017.0</v>
      </c>
      <c r="D893" s="142">
        <f t="shared" si="1"/>
        <v>42961</v>
      </c>
      <c r="E893" s="6">
        <v>1.33</v>
      </c>
      <c r="F893" s="6">
        <v>1.77</v>
      </c>
      <c r="G893" s="6">
        <v>2.22</v>
      </c>
    </row>
    <row r="894">
      <c r="A894" s="6">
        <v>8.0</v>
      </c>
      <c r="B894" s="6">
        <v>15.0</v>
      </c>
      <c r="C894" s="6">
        <v>2017.0</v>
      </c>
      <c r="D894" s="142">
        <f t="shared" si="1"/>
        <v>42962</v>
      </c>
      <c r="E894" s="6">
        <v>1.35</v>
      </c>
      <c r="F894" s="6">
        <v>1.83</v>
      </c>
      <c r="G894" s="6">
        <v>2.27</v>
      </c>
    </row>
    <row r="895">
      <c r="A895" s="6">
        <v>8.0</v>
      </c>
      <c r="B895" s="6">
        <v>16.0</v>
      </c>
      <c r="C895" s="6">
        <v>2017.0</v>
      </c>
      <c r="D895" s="142">
        <f t="shared" si="1"/>
        <v>42963</v>
      </c>
      <c r="E895" s="6">
        <v>1.33</v>
      </c>
      <c r="F895" s="6">
        <v>1.79</v>
      </c>
      <c r="G895" s="6">
        <v>2.23</v>
      </c>
    </row>
    <row r="896">
      <c r="A896" s="6">
        <v>8.0</v>
      </c>
      <c r="B896" s="6">
        <v>17.0</v>
      </c>
      <c r="C896" s="6">
        <v>2017.0</v>
      </c>
      <c r="D896" s="142">
        <f t="shared" si="1"/>
        <v>42964</v>
      </c>
      <c r="E896" s="6">
        <v>1.32</v>
      </c>
      <c r="F896" s="6">
        <v>1.76</v>
      </c>
      <c r="G896" s="6">
        <v>2.19</v>
      </c>
    </row>
    <row r="897">
      <c r="A897" s="6">
        <v>8.0</v>
      </c>
      <c r="B897" s="6">
        <v>18.0</v>
      </c>
      <c r="C897" s="6">
        <v>2017.0</v>
      </c>
      <c r="D897" s="142">
        <f t="shared" si="1"/>
        <v>42965</v>
      </c>
      <c r="E897" s="6">
        <v>1.33</v>
      </c>
      <c r="F897" s="6">
        <v>1.77</v>
      </c>
      <c r="G897" s="6">
        <v>2.19</v>
      </c>
    </row>
    <row r="898">
      <c r="A898" s="6">
        <v>8.0</v>
      </c>
      <c r="B898" s="6">
        <v>21.0</v>
      </c>
      <c r="C898" s="6">
        <v>2017.0</v>
      </c>
      <c r="D898" s="142">
        <f t="shared" si="1"/>
        <v>42968</v>
      </c>
      <c r="E898" s="6">
        <v>1.32</v>
      </c>
      <c r="F898" s="6">
        <v>1.76</v>
      </c>
      <c r="G898" s="6">
        <v>2.18</v>
      </c>
    </row>
    <row r="899">
      <c r="A899" s="6">
        <v>8.0</v>
      </c>
      <c r="B899" s="6">
        <v>22.0</v>
      </c>
      <c r="C899" s="6">
        <v>2017.0</v>
      </c>
      <c r="D899" s="142">
        <f t="shared" si="1"/>
        <v>42969</v>
      </c>
      <c r="E899" s="6">
        <v>1.33</v>
      </c>
      <c r="F899" s="6">
        <v>1.8</v>
      </c>
      <c r="G899" s="6">
        <v>2.22</v>
      </c>
    </row>
    <row r="900">
      <c r="A900" s="6">
        <v>8.0</v>
      </c>
      <c r="B900" s="6">
        <v>23.0</v>
      </c>
      <c r="C900" s="6">
        <v>2017.0</v>
      </c>
      <c r="D900" s="142">
        <f t="shared" si="1"/>
        <v>42970</v>
      </c>
      <c r="E900" s="6">
        <v>1.32</v>
      </c>
      <c r="F900" s="6">
        <v>1.76</v>
      </c>
      <c r="G900" s="6">
        <v>2.17</v>
      </c>
    </row>
    <row r="901">
      <c r="A901" s="6">
        <v>8.0</v>
      </c>
      <c r="B901" s="6">
        <v>24.0</v>
      </c>
      <c r="C901" s="6">
        <v>2017.0</v>
      </c>
      <c r="D901" s="142">
        <f t="shared" si="1"/>
        <v>42971</v>
      </c>
      <c r="E901" s="6">
        <v>1.33</v>
      </c>
      <c r="F901" s="6">
        <v>1.78</v>
      </c>
      <c r="G901" s="6">
        <v>2.19</v>
      </c>
    </row>
    <row r="902">
      <c r="A902" s="6">
        <v>8.0</v>
      </c>
      <c r="B902" s="6">
        <v>25.0</v>
      </c>
      <c r="C902" s="6">
        <v>2017.0</v>
      </c>
      <c r="D902" s="142">
        <f t="shared" si="1"/>
        <v>42972</v>
      </c>
      <c r="E902" s="6">
        <v>1.35</v>
      </c>
      <c r="F902" s="6">
        <v>1.77</v>
      </c>
      <c r="G902" s="6">
        <v>2.17</v>
      </c>
    </row>
    <row r="903">
      <c r="A903" s="6">
        <v>8.0</v>
      </c>
      <c r="B903" s="6">
        <v>28.0</v>
      </c>
      <c r="C903" s="6">
        <v>2017.0</v>
      </c>
      <c r="D903" s="142">
        <f t="shared" si="1"/>
        <v>42975</v>
      </c>
      <c r="E903" s="6">
        <v>1.33</v>
      </c>
      <c r="F903" s="6">
        <v>1.74</v>
      </c>
      <c r="G903" s="6">
        <v>2.16</v>
      </c>
    </row>
    <row r="904">
      <c r="A904" s="6">
        <v>8.0</v>
      </c>
      <c r="B904" s="6">
        <v>29.0</v>
      </c>
      <c r="C904" s="6">
        <v>2017.0</v>
      </c>
      <c r="D904" s="142">
        <f t="shared" si="1"/>
        <v>42976</v>
      </c>
      <c r="E904" s="6">
        <v>1.33</v>
      </c>
      <c r="F904" s="6">
        <v>1.7</v>
      </c>
      <c r="G904" s="6">
        <v>2.13</v>
      </c>
    </row>
    <row r="905">
      <c r="A905" s="6">
        <v>8.0</v>
      </c>
      <c r="B905" s="6">
        <v>30.0</v>
      </c>
      <c r="C905" s="6">
        <v>2017.0</v>
      </c>
      <c r="D905" s="142">
        <f t="shared" si="1"/>
        <v>42977</v>
      </c>
      <c r="E905" s="6">
        <v>1.33</v>
      </c>
      <c r="F905" s="6">
        <v>1.72</v>
      </c>
      <c r="G905" s="6">
        <v>2.15</v>
      </c>
    </row>
    <row r="906">
      <c r="A906" s="6">
        <v>8.0</v>
      </c>
      <c r="B906" s="6">
        <v>31.0</v>
      </c>
      <c r="C906" s="6">
        <v>2017.0</v>
      </c>
      <c r="D906" s="142">
        <f t="shared" si="1"/>
        <v>42978</v>
      </c>
      <c r="E906" s="6">
        <v>1.33</v>
      </c>
      <c r="F906" s="6">
        <v>1.7</v>
      </c>
      <c r="G906" s="6">
        <v>2.12</v>
      </c>
    </row>
    <row r="907">
      <c r="A907" s="6">
        <v>9.0</v>
      </c>
      <c r="B907" s="6">
        <v>1.0</v>
      </c>
      <c r="C907" s="6">
        <v>2017.0</v>
      </c>
      <c r="D907" s="142">
        <f t="shared" si="1"/>
        <v>42979</v>
      </c>
      <c r="E907" s="6">
        <v>1.35</v>
      </c>
      <c r="F907" s="6">
        <v>1.73</v>
      </c>
      <c r="G907" s="6">
        <v>2.16</v>
      </c>
    </row>
    <row r="908">
      <c r="A908" s="6">
        <v>9.0</v>
      </c>
      <c r="B908" s="6">
        <v>5.0</v>
      </c>
      <c r="C908" s="6">
        <v>2017.0</v>
      </c>
      <c r="D908" s="142">
        <f t="shared" si="1"/>
        <v>42983</v>
      </c>
      <c r="E908" s="6">
        <v>1.3</v>
      </c>
      <c r="F908" s="6">
        <v>1.65</v>
      </c>
      <c r="G908" s="6">
        <v>2.07</v>
      </c>
    </row>
    <row r="909">
      <c r="A909" s="6">
        <v>9.0</v>
      </c>
      <c r="B909" s="6">
        <v>6.0</v>
      </c>
      <c r="C909" s="6">
        <v>2017.0</v>
      </c>
      <c r="D909" s="142">
        <f t="shared" si="1"/>
        <v>42984</v>
      </c>
      <c r="E909" s="6">
        <v>1.3</v>
      </c>
      <c r="F909" s="6">
        <v>1.69</v>
      </c>
      <c r="G909" s="6">
        <v>2.1</v>
      </c>
    </row>
    <row r="910">
      <c r="A910" s="6">
        <v>9.0</v>
      </c>
      <c r="B910" s="6">
        <v>7.0</v>
      </c>
      <c r="C910" s="6">
        <v>2017.0</v>
      </c>
      <c r="D910" s="142">
        <f t="shared" si="1"/>
        <v>42985</v>
      </c>
      <c r="E910" s="6">
        <v>1.27</v>
      </c>
      <c r="F910" s="6">
        <v>1.63</v>
      </c>
      <c r="G910" s="6">
        <v>2.05</v>
      </c>
    </row>
    <row r="911">
      <c r="A911" s="6">
        <v>9.0</v>
      </c>
      <c r="B911" s="6">
        <v>8.0</v>
      </c>
      <c r="C911" s="6">
        <v>2017.0</v>
      </c>
      <c r="D911" s="142">
        <f t="shared" si="1"/>
        <v>42986</v>
      </c>
      <c r="E911" s="6">
        <v>1.27</v>
      </c>
      <c r="F911" s="6">
        <v>1.64</v>
      </c>
      <c r="G911" s="6">
        <v>2.06</v>
      </c>
    </row>
    <row r="912">
      <c r="A912" s="6">
        <v>9.0</v>
      </c>
      <c r="B912" s="6">
        <v>11.0</v>
      </c>
      <c r="C912" s="6">
        <v>2017.0</v>
      </c>
      <c r="D912" s="142">
        <f t="shared" si="1"/>
        <v>42989</v>
      </c>
      <c r="E912" s="6">
        <v>1.32</v>
      </c>
      <c r="F912" s="6">
        <v>1.71</v>
      </c>
      <c r="G912" s="6">
        <v>2.14</v>
      </c>
    </row>
    <row r="913">
      <c r="A913" s="6">
        <v>9.0</v>
      </c>
      <c r="B913" s="6">
        <v>12.0</v>
      </c>
      <c r="C913" s="6">
        <v>2017.0</v>
      </c>
      <c r="D913" s="142">
        <f t="shared" si="1"/>
        <v>42990</v>
      </c>
      <c r="E913" s="6">
        <v>1.33</v>
      </c>
      <c r="F913" s="6">
        <v>1.75</v>
      </c>
      <c r="G913" s="6">
        <v>2.17</v>
      </c>
    </row>
    <row r="914">
      <c r="A914" s="6">
        <v>9.0</v>
      </c>
      <c r="B914" s="6">
        <v>13.0</v>
      </c>
      <c r="C914" s="6">
        <v>2017.0</v>
      </c>
      <c r="D914" s="142">
        <f t="shared" si="1"/>
        <v>42991</v>
      </c>
      <c r="E914" s="6">
        <v>1.35</v>
      </c>
      <c r="F914" s="6">
        <v>1.78</v>
      </c>
      <c r="G914" s="6">
        <v>2.2</v>
      </c>
    </row>
    <row r="915">
      <c r="A915" s="6">
        <v>9.0</v>
      </c>
      <c r="B915" s="6">
        <v>14.0</v>
      </c>
      <c r="C915" s="6">
        <v>2017.0</v>
      </c>
      <c r="D915" s="142">
        <f t="shared" si="1"/>
        <v>42992</v>
      </c>
      <c r="E915" s="6">
        <v>1.37</v>
      </c>
      <c r="F915" s="6">
        <v>1.79</v>
      </c>
      <c r="G915" s="6">
        <v>2.2</v>
      </c>
    </row>
    <row r="916">
      <c r="A916" s="6">
        <v>9.0</v>
      </c>
      <c r="B916" s="6">
        <v>15.0</v>
      </c>
      <c r="C916" s="6">
        <v>2017.0</v>
      </c>
      <c r="D916" s="142">
        <f t="shared" si="1"/>
        <v>42993</v>
      </c>
      <c r="E916" s="6">
        <v>1.39</v>
      </c>
      <c r="F916" s="6">
        <v>1.81</v>
      </c>
      <c r="G916" s="6">
        <v>2.2</v>
      </c>
    </row>
    <row r="917">
      <c r="A917" s="6">
        <v>9.0</v>
      </c>
      <c r="B917" s="6">
        <v>18.0</v>
      </c>
      <c r="C917" s="6">
        <v>2017.0</v>
      </c>
      <c r="D917" s="142">
        <f t="shared" si="1"/>
        <v>42996</v>
      </c>
      <c r="E917" s="6">
        <v>1.4</v>
      </c>
      <c r="F917" s="6">
        <v>1.83</v>
      </c>
      <c r="G917" s="6">
        <v>2.23</v>
      </c>
    </row>
    <row r="918">
      <c r="A918" s="6">
        <v>9.0</v>
      </c>
      <c r="B918" s="6">
        <v>19.0</v>
      </c>
      <c r="C918" s="6">
        <v>2017.0</v>
      </c>
      <c r="D918" s="142">
        <f t="shared" si="1"/>
        <v>42997</v>
      </c>
      <c r="E918" s="6">
        <v>1.4</v>
      </c>
      <c r="F918" s="6">
        <v>1.84</v>
      </c>
      <c r="G918" s="6">
        <v>2.24</v>
      </c>
    </row>
    <row r="919">
      <c r="A919" s="6">
        <v>9.0</v>
      </c>
      <c r="B919" s="6">
        <v>20.0</v>
      </c>
      <c r="C919" s="6">
        <v>2017.0</v>
      </c>
      <c r="D919" s="142">
        <f t="shared" si="1"/>
        <v>42998</v>
      </c>
      <c r="E919" s="6">
        <v>1.45</v>
      </c>
      <c r="F919" s="6">
        <v>1.89</v>
      </c>
      <c r="G919" s="6">
        <v>2.28</v>
      </c>
    </row>
    <row r="920">
      <c r="A920" s="6">
        <v>9.0</v>
      </c>
      <c r="B920" s="6">
        <v>21.0</v>
      </c>
      <c r="C920" s="6">
        <v>2017.0</v>
      </c>
      <c r="D920" s="142">
        <f t="shared" si="1"/>
        <v>42999</v>
      </c>
      <c r="E920" s="6">
        <v>1.45</v>
      </c>
      <c r="F920" s="6">
        <v>1.89</v>
      </c>
      <c r="G920" s="6">
        <v>2.27</v>
      </c>
    </row>
    <row r="921">
      <c r="A921" s="6">
        <v>9.0</v>
      </c>
      <c r="B921" s="6">
        <v>22.0</v>
      </c>
      <c r="C921" s="6">
        <v>2017.0</v>
      </c>
      <c r="D921" s="142">
        <f t="shared" si="1"/>
        <v>43000</v>
      </c>
      <c r="E921" s="6">
        <v>1.46</v>
      </c>
      <c r="F921" s="6">
        <v>1.88</v>
      </c>
      <c r="G921" s="6">
        <v>2.26</v>
      </c>
    </row>
    <row r="922">
      <c r="A922" s="6">
        <v>9.0</v>
      </c>
      <c r="B922" s="6">
        <v>25.0</v>
      </c>
      <c r="C922" s="6">
        <v>2017.0</v>
      </c>
      <c r="D922" s="142">
        <f t="shared" si="1"/>
        <v>43003</v>
      </c>
      <c r="E922" s="6">
        <v>1.44</v>
      </c>
      <c r="F922" s="6">
        <v>1.85</v>
      </c>
      <c r="G922" s="6">
        <v>2.22</v>
      </c>
    </row>
    <row r="923">
      <c r="A923" s="6">
        <v>9.0</v>
      </c>
      <c r="B923" s="6">
        <v>26.0</v>
      </c>
      <c r="C923" s="6">
        <v>2017.0</v>
      </c>
      <c r="D923" s="142">
        <f t="shared" si="1"/>
        <v>43004</v>
      </c>
      <c r="E923" s="6">
        <v>1.45</v>
      </c>
      <c r="F923" s="6">
        <v>1.87</v>
      </c>
      <c r="G923" s="6">
        <v>2.24</v>
      </c>
    </row>
    <row r="924">
      <c r="A924" s="6">
        <v>9.0</v>
      </c>
      <c r="B924" s="6">
        <v>27.0</v>
      </c>
      <c r="C924" s="6">
        <v>2017.0</v>
      </c>
      <c r="D924" s="142">
        <f t="shared" si="1"/>
        <v>43005</v>
      </c>
      <c r="E924" s="6">
        <v>1.47</v>
      </c>
      <c r="F924" s="6">
        <v>1.91</v>
      </c>
      <c r="G924" s="6">
        <v>2.31</v>
      </c>
    </row>
    <row r="925">
      <c r="A925" s="6">
        <v>9.0</v>
      </c>
      <c r="B925" s="6">
        <v>28.0</v>
      </c>
      <c r="C925" s="6">
        <v>2017.0</v>
      </c>
      <c r="D925" s="142">
        <f t="shared" si="1"/>
        <v>43006</v>
      </c>
      <c r="E925" s="6">
        <v>1.45</v>
      </c>
      <c r="F925" s="6">
        <v>1.89</v>
      </c>
      <c r="G925" s="6">
        <v>2.31</v>
      </c>
    </row>
    <row r="926">
      <c r="A926" s="6">
        <v>9.0</v>
      </c>
      <c r="B926" s="6">
        <v>29.0</v>
      </c>
      <c r="C926" s="6">
        <v>2017.0</v>
      </c>
      <c r="D926" s="142">
        <f t="shared" si="1"/>
        <v>43007</v>
      </c>
      <c r="E926" s="6">
        <v>1.47</v>
      </c>
      <c r="F926" s="6">
        <v>1.92</v>
      </c>
      <c r="G926" s="6">
        <v>2.33</v>
      </c>
    </row>
    <row r="927">
      <c r="A927" s="6">
        <v>10.0</v>
      </c>
      <c r="B927" s="6">
        <v>2.0</v>
      </c>
      <c r="C927" s="6">
        <v>2017.0</v>
      </c>
      <c r="D927" s="142">
        <f t="shared" si="1"/>
        <v>43010</v>
      </c>
      <c r="E927" s="6">
        <v>1.49</v>
      </c>
      <c r="F927" s="6">
        <v>1.94</v>
      </c>
      <c r="G927" s="6">
        <v>2.34</v>
      </c>
    </row>
    <row r="928">
      <c r="A928" s="6">
        <v>10.0</v>
      </c>
      <c r="B928" s="6">
        <v>3.0</v>
      </c>
      <c r="C928" s="6">
        <v>2017.0</v>
      </c>
      <c r="D928" s="142">
        <f t="shared" si="1"/>
        <v>43011</v>
      </c>
      <c r="E928" s="6">
        <v>1.47</v>
      </c>
      <c r="F928" s="6">
        <v>1.92</v>
      </c>
      <c r="G928" s="6">
        <v>2.33</v>
      </c>
    </row>
    <row r="929">
      <c r="A929" s="6">
        <v>10.0</v>
      </c>
      <c r="B929" s="6">
        <v>4.0</v>
      </c>
      <c r="C929" s="6">
        <v>2017.0</v>
      </c>
      <c r="D929" s="142">
        <f t="shared" si="1"/>
        <v>43012</v>
      </c>
      <c r="E929" s="6">
        <v>1.47</v>
      </c>
      <c r="F929" s="6">
        <v>1.92</v>
      </c>
      <c r="G929" s="6">
        <v>2.33</v>
      </c>
    </row>
    <row r="930">
      <c r="A930" s="6">
        <v>10.0</v>
      </c>
      <c r="B930" s="6">
        <v>5.0</v>
      </c>
      <c r="C930" s="6">
        <v>2017.0</v>
      </c>
      <c r="D930" s="142">
        <f t="shared" si="1"/>
        <v>43013</v>
      </c>
      <c r="E930" s="6">
        <v>1.49</v>
      </c>
      <c r="F930" s="6">
        <v>1.94</v>
      </c>
      <c r="G930" s="6">
        <v>2.35</v>
      </c>
    </row>
    <row r="931">
      <c r="A931" s="6">
        <v>10.0</v>
      </c>
      <c r="B931" s="6">
        <v>6.0</v>
      </c>
      <c r="C931" s="6">
        <v>2017.0</v>
      </c>
      <c r="D931" s="142">
        <f t="shared" si="1"/>
        <v>43014</v>
      </c>
      <c r="E931" s="6">
        <v>1.54</v>
      </c>
      <c r="F931" s="6">
        <v>1.97</v>
      </c>
      <c r="G931" s="6">
        <v>2.37</v>
      </c>
    </row>
    <row r="932">
      <c r="A932" s="6">
        <v>10.0</v>
      </c>
      <c r="B932" s="6">
        <v>10.0</v>
      </c>
      <c r="C932" s="6">
        <v>2017.0</v>
      </c>
      <c r="D932" s="142">
        <f t="shared" si="1"/>
        <v>43018</v>
      </c>
      <c r="E932" s="6">
        <v>1.51</v>
      </c>
      <c r="F932" s="6">
        <v>1.95</v>
      </c>
      <c r="G932" s="6">
        <v>2.35</v>
      </c>
    </row>
    <row r="933">
      <c r="A933" s="6">
        <v>10.0</v>
      </c>
      <c r="B933" s="6">
        <v>11.0</v>
      </c>
      <c r="C933" s="6">
        <v>2017.0</v>
      </c>
      <c r="D933" s="142">
        <f t="shared" si="1"/>
        <v>43019</v>
      </c>
      <c r="E933" s="6">
        <v>1.51</v>
      </c>
      <c r="F933" s="6">
        <v>1.95</v>
      </c>
      <c r="G933" s="6">
        <v>2.35</v>
      </c>
    </row>
    <row r="934">
      <c r="A934" s="6">
        <v>10.0</v>
      </c>
      <c r="B934" s="6">
        <v>12.0</v>
      </c>
      <c r="C934" s="6">
        <v>2017.0</v>
      </c>
      <c r="D934" s="142">
        <f t="shared" si="1"/>
        <v>43020</v>
      </c>
      <c r="E934" s="6">
        <v>1.51</v>
      </c>
      <c r="F934" s="6">
        <v>1.95</v>
      </c>
      <c r="G934" s="6">
        <v>2.33</v>
      </c>
    </row>
    <row r="935">
      <c r="A935" s="6">
        <v>10.0</v>
      </c>
      <c r="B935" s="6">
        <v>13.0</v>
      </c>
      <c r="C935" s="6">
        <v>2017.0</v>
      </c>
      <c r="D935" s="142">
        <f t="shared" si="1"/>
        <v>43021</v>
      </c>
      <c r="E935" s="6">
        <v>1.51</v>
      </c>
      <c r="F935" s="6">
        <v>1.91</v>
      </c>
      <c r="G935" s="6">
        <v>2.28</v>
      </c>
    </row>
    <row r="936">
      <c r="A936" s="6">
        <v>10.0</v>
      </c>
      <c r="B936" s="6">
        <v>16.0</v>
      </c>
      <c r="C936" s="6">
        <v>2017.0</v>
      </c>
      <c r="D936" s="142">
        <f t="shared" si="1"/>
        <v>43024</v>
      </c>
      <c r="E936" s="6">
        <v>1.54</v>
      </c>
      <c r="F936" s="6">
        <v>1.95</v>
      </c>
      <c r="G936" s="6">
        <v>2.3</v>
      </c>
    </row>
    <row r="937">
      <c r="A937" s="6">
        <v>10.0</v>
      </c>
      <c r="B937" s="6">
        <v>17.0</v>
      </c>
      <c r="C937" s="6">
        <v>2017.0</v>
      </c>
      <c r="D937" s="142">
        <f t="shared" si="1"/>
        <v>43025</v>
      </c>
      <c r="E937" s="6">
        <v>1.54</v>
      </c>
      <c r="F937" s="6">
        <v>1.97</v>
      </c>
      <c r="G937" s="6">
        <v>2.3</v>
      </c>
    </row>
    <row r="938">
      <c r="A938" s="6">
        <v>10.0</v>
      </c>
      <c r="B938" s="6">
        <v>18.0</v>
      </c>
      <c r="C938" s="6">
        <v>2017.0</v>
      </c>
      <c r="D938" s="142">
        <f t="shared" si="1"/>
        <v>43026</v>
      </c>
      <c r="E938" s="6">
        <v>1.59</v>
      </c>
      <c r="F938" s="6">
        <v>1.99</v>
      </c>
      <c r="G938" s="6">
        <v>2.34</v>
      </c>
    </row>
    <row r="939">
      <c r="A939" s="6">
        <v>10.0</v>
      </c>
      <c r="B939" s="6">
        <v>19.0</v>
      </c>
      <c r="C939" s="6">
        <v>2017.0</v>
      </c>
      <c r="D939" s="142">
        <f t="shared" si="1"/>
        <v>43027</v>
      </c>
      <c r="E939" s="6">
        <v>1.58</v>
      </c>
      <c r="F939" s="6">
        <v>1.98</v>
      </c>
      <c r="G939" s="6">
        <v>2.33</v>
      </c>
    </row>
    <row r="940">
      <c r="A940" s="6">
        <v>10.0</v>
      </c>
      <c r="B940" s="6">
        <v>20.0</v>
      </c>
      <c r="C940" s="6">
        <v>2017.0</v>
      </c>
      <c r="D940" s="142">
        <f t="shared" si="1"/>
        <v>43028</v>
      </c>
      <c r="E940" s="6">
        <v>1.6</v>
      </c>
      <c r="F940" s="6">
        <v>2.03</v>
      </c>
      <c r="G940" s="6">
        <v>2.39</v>
      </c>
    </row>
    <row r="941">
      <c r="A941" s="6">
        <v>10.0</v>
      </c>
      <c r="B941" s="6">
        <v>23.0</v>
      </c>
      <c r="C941" s="6">
        <v>2017.0</v>
      </c>
      <c r="D941" s="142">
        <f t="shared" si="1"/>
        <v>43031</v>
      </c>
      <c r="E941" s="6">
        <v>1.58</v>
      </c>
      <c r="F941" s="6">
        <v>2.01</v>
      </c>
      <c r="G941" s="6">
        <v>2.38</v>
      </c>
    </row>
    <row r="942">
      <c r="A942" s="6">
        <v>10.0</v>
      </c>
      <c r="B942" s="6">
        <v>24.0</v>
      </c>
      <c r="C942" s="6">
        <v>2017.0</v>
      </c>
      <c r="D942" s="142">
        <f t="shared" si="1"/>
        <v>43032</v>
      </c>
      <c r="E942" s="6">
        <v>1.6</v>
      </c>
      <c r="F942" s="6">
        <v>2.05</v>
      </c>
      <c r="G942" s="6">
        <v>2.42</v>
      </c>
    </row>
    <row r="943">
      <c r="A943" s="6">
        <v>10.0</v>
      </c>
      <c r="B943" s="6">
        <v>25.0</v>
      </c>
      <c r="C943" s="6">
        <v>2017.0</v>
      </c>
      <c r="D943" s="142">
        <f t="shared" si="1"/>
        <v>43033</v>
      </c>
      <c r="E943" s="6">
        <v>1.61</v>
      </c>
      <c r="F943" s="6">
        <v>2.06</v>
      </c>
      <c r="G943" s="6">
        <v>2.44</v>
      </c>
    </row>
    <row r="944">
      <c r="A944" s="6">
        <v>10.0</v>
      </c>
      <c r="B944" s="6">
        <v>26.0</v>
      </c>
      <c r="C944" s="6">
        <v>2017.0</v>
      </c>
      <c r="D944" s="142">
        <f t="shared" si="1"/>
        <v>43034</v>
      </c>
      <c r="E944" s="6">
        <v>1.63</v>
      </c>
      <c r="F944" s="6">
        <v>2.07</v>
      </c>
      <c r="G944" s="6">
        <v>2.46</v>
      </c>
    </row>
    <row r="945">
      <c r="A945" s="6">
        <v>10.0</v>
      </c>
      <c r="B945" s="6">
        <v>27.0</v>
      </c>
      <c r="C945" s="6">
        <v>2017.0</v>
      </c>
      <c r="D945" s="142">
        <f t="shared" si="1"/>
        <v>43035</v>
      </c>
      <c r="E945" s="6">
        <v>1.59</v>
      </c>
      <c r="F945" s="6">
        <v>2.03</v>
      </c>
      <c r="G945" s="6">
        <v>2.42</v>
      </c>
    </row>
    <row r="946">
      <c r="A946" s="6">
        <v>10.0</v>
      </c>
      <c r="B946" s="6">
        <v>30.0</v>
      </c>
      <c r="C946" s="6">
        <v>2017.0</v>
      </c>
      <c r="D946" s="142">
        <f t="shared" si="1"/>
        <v>43038</v>
      </c>
      <c r="E946" s="6">
        <v>1.58</v>
      </c>
      <c r="F946" s="6">
        <v>2.0</v>
      </c>
      <c r="G946" s="6">
        <v>2.37</v>
      </c>
    </row>
    <row r="947">
      <c r="A947" s="6">
        <v>10.0</v>
      </c>
      <c r="B947" s="6">
        <v>31.0</v>
      </c>
      <c r="C947" s="6">
        <v>2017.0</v>
      </c>
      <c r="D947" s="142">
        <f t="shared" si="1"/>
        <v>43039</v>
      </c>
      <c r="E947" s="6">
        <v>1.6</v>
      </c>
      <c r="F947" s="6">
        <v>2.01</v>
      </c>
      <c r="G947" s="6">
        <v>2.38</v>
      </c>
    </row>
    <row r="948">
      <c r="A948" s="6">
        <v>11.0</v>
      </c>
      <c r="B948" s="6">
        <v>1.0</v>
      </c>
      <c r="C948" s="6">
        <v>2017.0</v>
      </c>
      <c r="D948" s="142">
        <f t="shared" si="1"/>
        <v>43040</v>
      </c>
      <c r="E948" s="6">
        <v>1.61</v>
      </c>
      <c r="F948" s="6">
        <v>2.01</v>
      </c>
      <c r="G948" s="6">
        <v>2.37</v>
      </c>
    </row>
    <row r="949">
      <c r="A949" s="6">
        <v>11.0</v>
      </c>
      <c r="B949" s="6">
        <v>2.0</v>
      </c>
      <c r="C949" s="6">
        <v>2017.0</v>
      </c>
      <c r="D949" s="142">
        <f t="shared" si="1"/>
        <v>43041</v>
      </c>
      <c r="E949" s="6">
        <v>1.61</v>
      </c>
      <c r="F949" s="6">
        <v>2.0</v>
      </c>
      <c r="G949" s="6">
        <v>2.35</v>
      </c>
    </row>
    <row r="950">
      <c r="A950" s="6">
        <v>11.0</v>
      </c>
      <c r="B950" s="6">
        <v>3.0</v>
      </c>
      <c r="C950" s="6">
        <v>2017.0</v>
      </c>
      <c r="D950" s="142">
        <f t="shared" si="1"/>
        <v>43042</v>
      </c>
      <c r="E950" s="6">
        <v>1.63</v>
      </c>
      <c r="F950" s="6">
        <v>1.99</v>
      </c>
      <c r="G950" s="6">
        <v>2.34</v>
      </c>
    </row>
    <row r="951">
      <c r="A951" s="6">
        <v>11.0</v>
      </c>
      <c r="B951" s="6">
        <v>6.0</v>
      </c>
      <c r="C951" s="6">
        <v>2017.0</v>
      </c>
      <c r="D951" s="142">
        <f t="shared" si="1"/>
        <v>43045</v>
      </c>
      <c r="E951" s="6">
        <v>1.61</v>
      </c>
      <c r="F951" s="6">
        <v>1.99</v>
      </c>
      <c r="G951" s="6">
        <v>2.32</v>
      </c>
    </row>
    <row r="952">
      <c r="A952" s="6">
        <v>11.0</v>
      </c>
      <c r="B952" s="6">
        <v>7.0</v>
      </c>
      <c r="C952" s="6">
        <v>2017.0</v>
      </c>
      <c r="D952" s="142">
        <f t="shared" si="1"/>
        <v>43046</v>
      </c>
      <c r="E952" s="6">
        <v>1.63</v>
      </c>
      <c r="F952" s="6">
        <v>1.99</v>
      </c>
      <c r="G952" s="6">
        <v>2.32</v>
      </c>
    </row>
    <row r="953">
      <c r="A953" s="6">
        <v>11.0</v>
      </c>
      <c r="B953" s="6">
        <v>8.0</v>
      </c>
      <c r="C953" s="6">
        <v>2017.0</v>
      </c>
      <c r="D953" s="142">
        <f t="shared" si="1"/>
        <v>43047</v>
      </c>
      <c r="E953" s="6">
        <v>1.65</v>
      </c>
      <c r="F953" s="6">
        <v>2.01</v>
      </c>
      <c r="G953" s="6">
        <v>2.32</v>
      </c>
    </row>
    <row r="954">
      <c r="A954" s="6">
        <v>11.0</v>
      </c>
      <c r="B954" s="6">
        <v>9.0</v>
      </c>
      <c r="C954" s="6">
        <v>2017.0</v>
      </c>
      <c r="D954" s="142">
        <f t="shared" si="1"/>
        <v>43048</v>
      </c>
      <c r="E954" s="6">
        <v>1.63</v>
      </c>
      <c r="F954" s="6">
        <v>2.01</v>
      </c>
      <c r="G954" s="6">
        <v>2.33</v>
      </c>
    </row>
    <row r="955">
      <c r="A955" s="6">
        <v>11.0</v>
      </c>
      <c r="B955" s="6">
        <v>10.0</v>
      </c>
      <c r="C955" s="6">
        <v>2017.0</v>
      </c>
      <c r="D955" s="142">
        <f t="shared" si="1"/>
        <v>43049</v>
      </c>
      <c r="E955" s="6">
        <v>1.67</v>
      </c>
      <c r="F955" s="6">
        <v>2.06</v>
      </c>
      <c r="G955" s="6">
        <v>2.4</v>
      </c>
    </row>
    <row r="956">
      <c r="A956" s="6">
        <v>11.0</v>
      </c>
      <c r="B956" s="6">
        <v>13.0</v>
      </c>
      <c r="C956" s="6">
        <v>2017.0</v>
      </c>
      <c r="D956" s="142">
        <f t="shared" si="1"/>
        <v>43052</v>
      </c>
      <c r="E956" s="6">
        <v>1.7</v>
      </c>
      <c r="F956" s="6">
        <v>2.08</v>
      </c>
      <c r="G956" s="6">
        <v>2.4</v>
      </c>
    </row>
    <row r="957">
      <c r="A957" s="6">
        <v>11.0</v>
      </c>
      <c r="B957" s="6">
        <v>14.0</v>
      </c>
      <c r="C957" s="6">
        <v>2017.0</v>
      </c>
      <c r="D957" s="142">
        <f t="shared" si="1"/>
        <v>43053</v>
      </c>
      <c r="E957" s="6">
        <v>1.68</v>
      </c>
      <c r="F957" s="6">
        <v>2.06</v>
      </c>
      <c r="G957" s="6">
        <v>2.38</v>
      </c>
    </row>
    <row r="958">
      <c r="A958" s="6">
        <v>11.0</v>
      </c>
      <c r="B958" s="6">
        <v>15.0</v>
      </c>
      <c r="C958" s="6">
        <v>2017.0</v>
      </c>
      <c r="D958" s="142">
        <f t="shared" si="1"/>
        <v>43054</v>
      </c>
      <c r="E958" s="6">
        <v>1.68</v>
      </c>
      <c r="F958" s="6">
        <v>2.04</v>
      </c>
      <c r="G958" s="6">
        <v>2.33</v>
      </c>
    </row>
    <row r="959">
      <c r="A959" s="6">
        <v>11.0</v>
      </c>
      <c r="B959" s="6">
        <v>16.0</v>
      </c>
      <c r="C959" s="6">
        <v>2017.0</v>
      </c>
      <c r="D959" s="142">
        <f t="shared" si="1"/>
        <v>43055</v>
      </c>
      <c r="E959" s="6">
        <v>1.72</v>
      </c>
      <c r="F959" s="6">
        <v>2.07</v>
      </c>
      <c r="G959" s="6">
        <v>2.37</v>
      </c>
    </row>
    <row r="960">
      <c r="A960" s="6">
        <v>11.0</v>
      </c>
      <c r="B960" s="6">
        <v>17.0</v>
      </c>
      <c r="C960" s="6">
        <v>2017.0</v>
      </c>
      <c r="D960" s="142">
        <f t="shared" si="1"/>
        <v>43056</v>
      </c>
      <c r="E960" s="6">
        <v>1.73</v>
      </c>
      <c r="F960" s="6">
        <v>2.06</v>
      </c>
      <c r="G960" s="6">
        <v>2.35</v>
      </c>
    </row>
    <row r="961">
      <c r="A961" s="6">
        <v>11.0</v>
      </c>
      <c r="B961" s="6">
        <v>20.0</v>
      </c>
      <c r="C961" s="6">
        <v>2017.0</v>
      </c>
      <c r="D961" s="142">
        <f t="shared" si="1"/>
        <v>43059</v>
      </c>
      <c r="E961" s="6">
        <v>1.77</v>
      </c>
      <c r="F961" s="6">
        <v>2.09</v>
      </c>
      <c r="G961" s="6">
        <v>2.37</v>
      </c>
    </row>
    <row r="962">
      <c r="A962" s="6">
        <v>11.0</v>
      </c>
      <c r="B962" s="6">
        <v>21.0</v>
      </c>
      <c r="C962" s="6">
        <v>2017.0</v>
      </c>
      <c r="D962" s="142">
        <f t="shared" si="1"/>
        <v>43060</v>
      </c>
      <c r="E962" s="6">
        <v>1.77</v>
      </c>
      <c r="F962" s="6">
        <v>2.11</v>
      </c>
      <c r="G962" s="6">
        <v>2.36</v>
      </c>
    </row>
    <row r="963">
      <c r="A963" s="6">
        <v>11.0</v>
      </c>
      <c r="B963" s="6">
        <v>22.0</v>
      </c>
      <c r="C963" s="6">
        <v>2017.0</v>
      </c>
      <c r="D963" s="142">
        <f t="shared" si="1"/>
        <v>43061</v>
      </c>
      <c r="E963" s="6">
        <v>1.74</v>
      </c>
      <c r="F963" s="6">
        <v>2.05</v>
      </c>
      <c r="G963" s="6">
        <v>2.32</v>
      </c>
    </row>
    <row r="964">
      <c r="A964" s="6">
        <v>11.0</v>
      </c>
      <c r="B964" s="6">
        <v>24.0</v>
      </c>
      <c r="C964" s="6">
        <v>2017.0</v>
      </c>
      <c r="D964" s="142">
        <f t="shared" si="1"/>
        <v>43063</v>
      </c>
      <c r="E964" s="6">
        <v>1.75</v>
      </c>
      <c r="F964" s="6">
        <v>2.07</v>
      </c>
      <c r="G964" s="6">
        <v>2.34</v>
      </c>
    </row>
    <row r="965">
      <c r="A965" s="6">
        <v>11.0</v>
      </c>
      <c r="B965" s="6">
        <v>27.0</v>
      </c>
      <c r="C965" s="6">
        <v>2017.0</v>
      </c>
      <c r="D965" s="142">
        <f t="shared" si="1"/>
        <v>43066</v>
      </c>
      <c r="E965" s="6">
        <v>1.74</v>
      </c>
      <c r="F965" s="6">
        <v>2.06</v>
      </c>
      <c r="G965" s="6">
        <v>2.32</v>
      </c>
    </row>
    <row r="966">
      <c r="A966" s="6">
        <v>11.0</v>
      </c>
      <c r="B966" s="6">
        <v>28.0</v>
      </c>
      <c r="C966" s="6">
        <v>2017.0</v>
      </c>
      <c r="D966" s="142">
        <f t="shared" si="1"/>
        <v>43067</v>
      </c>
      <c r="E966" s="6">
        <v>1.75</v>
      </c>
      <c r="F966" s="6">
        <v>2.07</v>
      </c>
      <c r="G966" s="6">
        <v>2.34</v>
      </c>
    </row>
    <row r="967">
      <c r="A967" s="6">
        <v>11.0</v>
      </c>
      <c r="B967" s="6">
        <v>29.0</v>
      </c>
      <c r="C967" s="6">
        <v>2017.0</v>
      </c>
      <c r="D967" s="142">
        <f t="shared" si="1"/>
        <v>43068</v>
      </c>
      <c r="E967" s="6">
        <v>1.78</v>
      </c>
      <c r="F967" s="6">
        <v>2.09</v>
      </c>
      <c r="G967" s="6">
        <v>2.37</v>
      </c>
    </row>
    <row r="968">
      <c r="A968" s="6">
        <v>11.0</v>
      </c>
      <c r="B968" s="6">
        <v>30.0</v>
      </c>
      <c r="C968" s="6">
        <v>2017.0</v>
      </c>
      <c r="D968" s="142">
        <f t="shared" si="1"/>
        <v>43069</v>
      </c>
      <c r="E968" s="6">
        <v>1.78</v>
      </c>
      <c r="F968" s="6">
        <v>2.14</v>
      </c>
      <c r="G968" s="6">
        <v>2.42</v>
      </c>
    </row>
    <row r="969">
      <c r="A969" s="6">
        <v>12.0</v>
      </c>
      <c r="B969" s="6">
        <v>1.0</v>
      </c>
      <c r="C969" s="6">
        <v>2017.0</v>
      </c>
      <c r="D969" s="142">
        <f t="shared" si="1"/>
        <v>43070</v>
      </c>
      <c r="E969" s="6">
        <v>1.78</v>
      </c>
      <c r="F969" s="6">
        <v>2.13</v>
      </c>
      <c r="G969" s="6">
        <v>2.37</v>
      </c>
    </row>
    <row r="970">
      <c r="A970" s="6">
        <v>12.0</v>
      </c>
      <c r="B970" s="6">
        <v>4.0</v>
      </c>
      <c r="C970" s="6">
        <v>2017.0</v>
      </c>
      <c r="D970" s="142">
        <f t="shared" si="1"/>
        <v>43073</v>
      </c>
      <c r="E970" s="6">
        <v>1.8</v>
      </c>
      <c r="F970" s="6">
        <v>2.15</v>
      </c>
      <c r="G970" s="6">
        <v>2.37</v>
      </c>
    </row>
    <row r="971">
      <c r="A971" s="6">
        <v>12.0</v>
      </c>
      <c r="B971" s="6">
        <v>5.0</v>
      </c>
      <c r="C971" s="6">
        <v>2017.0</v>
      </c>
      <c r="D971" s="142">
        <f t="shared" si="1"/>
        <v>43074</v>
      </c>
      <c r="E971" s="6">
        <v>1.83</v>
      </c>
      <c r="F971" s="6">
        <v>2.15</v>
      </c>
      <c r="G971" s="6">
        <v>2.36</v>
      </c>
    </row>
    <row r="972">
      <c r="A972" s="6">
        <v>12.0</v>
      </c>
      <c r="B972" s="6">
        <v>6.0</v>
      </c>
      <c r="C972" s="6">
        <v>2017.0</v>
      </c>
      <c r="D972" s="142">
        <f t="shared" si="1"/>
        <v>43075</v>
      </c>
      <c r="E972" s="6">
        <v>1.78</v>
      </c>
      <c r="F972" s="6">
        <v>2.11</v>
      </c>
      <c r="G972" s="6">
        <v>2.33</v>
      </c>
    </row>
    <row r="973">
      <c r="A973" s="6">
        <v>12.0</v>
      </c>
      <c r="B973" s="6">
        <v>7.0</v>
      </c>
      <c r="C973" s="6">
        <v>2017.0</v>
      </c>
      <c r="D973" s="142">
        <f t="shared" si="1"/>
        <v>43076</v>
      </c>
      <c r="E973" s="6">
        <v>1.8</v>
      </c>
      <c r="F973" s="6">
        <v>2.14</v>
      </c>
      <c r="G973" s="6">
        <v>2.37</v>
      </c>
    </row>
    <row r="974">
      <c r="A974" s="6">
        <v>12.0</v>
      </c>
      <c r="B974" s="6">
        <v>8.0</v>
      </c>
      <c r="C974" s="6">
        <v>2017.0</v>
      </c>
      <c r="D974" s="142">
        <f t="shared" si="1"/>
        <v>43077</v>
      </c>
      <c r="E974" s="6">
        <v>1.8</v>
      </c>
      <c r="F974" s="6">
        <v>2.14</v>
      </c>
      <c r="G974" s="6">
        <v>2.38</v>
      </c>
    </row>
    <row r="975">
      <c r="A975" s="6">
        <v>12.0</v>
      </c>
      <c r="B975" s="6">
        <v>11.0</v>
      </c>
      <c r="C975" s="6">
        <v>2017.0</v>
      </c>
      <c r="D975" s="142">
        <f t="shared" si="1"/>
        <v>43080</v>
      </c>
      <c r="E975" s="6">
        <v>1.82</v>
      </c>
      <c r="F975" s="6">
        <v>2.16</v>
      </c>
      <c r="G975" s="6">
        <v>2.39</v>
      </c>
    </row>
    <row r="976">
      <c r="A976" s="6">
        <v>12.0</v>
      </c>
      <c r="B976" s="6">
        <v>12.0</v>
      </c>
      <c r="C976" s="6">
        <v>2017.0</v>
      </c>
      <c r="D976" s="142">
        <f t="shared" si="1"/>
        <v>43081</v>
      </c>
      <c r="E976" s="6">
        <v>1.83</v>
      </c>
      <c r="F976" s="6">
        <v>2.18</v>
      </c>
      <c r="G976" s="6">
        <v>2.4</v>
      </c>
    </row>
    <row r="977">
      <c r="A977" s="6">
        <v>12.0</v>
      </c>
      <c r="B977" s="6">
        <v>13.0</v>
      </c>
      <c r="C977" s="6">
        <v>2017.0</v>
      </c>
      <c r="D977" s="142">
        <f t="shared" si="1"/>
        <v>43082</v>
      </c>
      <c r="E977" s="6">
        <v>1.79</v>
      </c>
      <c r="F977" s="6">
        <v>2.12</v>
      </c>
      <c r="G977" s="6">
        <v>2.36</v>
      </c>
    </row>
    <row r="978">
      <c r="A978" s="6">
        <v>12.0</v>
      </c>
      <c r="B978" s="6">
        <v>14.0</v>
      </c>
      <c r="C978" s="6">
        <v>2017.0</v>
      </c>
      <c r="D978" s="142">
        <f t="shared" si="1"/>
        <v>43083</v>
      </c>
      <c r="E978" s="6">
        <v>1.82</v>
      </c>
      <c r="F978" s="6">
        <v>2.14</v>
      </c>
      <c r="G978" s="6">
        <v>2.35</v>
      </c>
    </row>
    <row r="979">
      <c r="A979" s="6">
        <v>12.0</v>
      </c>
      <c r="B979" s="6">
        <v>15.0</v>
      </c>
      <c r="C979" s="6">
        <v>2017.0</v>
      </c>
      <c r="D979" s="142">
        <f t="shared" si="1"/>
        <v>43084</v>
      </c>
      <c r="E979" s="6">
        <v>1.84</v>
      </c>
      <c r="F979" s="6">
        <v>2.16</v>
      </c>
      <c r="G979" s="6">
        <v>2.35</v>
      </c>
    </row>
    <row r="980">
      <c r="A980" s="6">
        <v>12.0</v>
      </c>
      <c r="B980" s="6">
        <v>18.0</v>
      </c>
      <c r="C980" s="6">
        <v>2017.0</v>
      </c>
      <c r="D980" s="142">
        <f t="shared" si="1"/>
        <v>43087</v>
      </c>
      <c r="E980" s="6">
        <v>1.84</v>
      </c>
      <c r="F980" s="6">
        <v>2.17</v>
      </c>
      <c r="G980" s="6">
        <v>2.39</v>
      </c>
    </row>
    <row r="981">
      <c r="A981" s="6">
        <v>12.0</v>
      </c>
      <c r="B981" s="6">
        <v>19.0</v>
      </c>
      <c r="C981" s="6">
        <v>2017.0</v>
      </c>
      <c r="D981" s="142">
        <f t="shared" si="1"/>
        <v>43088</v>
      </c>
      <c r="E981" s="6">
        <v>1.87</v>
      </c>
      <c r="F981" s="6">
        <v>2.23</v>
      </c>
      <c r="G981" s="6">
        <v>2.46</v>
      </c>
    </row>
    <row r="982">
      <c r="A982" s="6">
        <v>12.0</v>
      </c>
      <c r="B982" s="6">
        <v>20.0</v>
      </c>
      <c r="C982" s="6">
        <v>2017.0</v>
      </c>
      <c r="D982" s="142">
        <f t="shared" si="1"/>
        <v>43089</v>
      </c>
      <c r="E982" s="6">
        <v>1.87</v>
      </c>
      <c r="F982" s="6">
        <v>2.24</v>
      </c>
      <c r="G982" s="6">
        <v>2.49</v>
      </c>
    </row>
    <row r="983">
      <c r="A983" s="6">
        <v>12.0</v>
      </c>
      <c r="B983" s="6">
        <v>21.0</v>
      </c>
      <c r="C983" s="6">
        <v>2017.0</v>
      </c>
      <c r="D983" s="142">
        <f t="shared" si="1"/>
        <v>43090</v>
      </c>
      <c r="E983" s="6">
        <v>1.89</v>
      </c>
      <c r="F983" s="6">
        <v>2.26</v>
      </c>
      <c r="G983" s="6">
        <v>2.48</v>
      </c>
    </row>
    <row r="984">
      <c r="A984" s="6">
        <v>12.0</v>
      </c>
      <c r="B984" s="6">
        <v>22.0</v>
      </c>
      <c r="C984" s="6">
        <v>2017.0</v>
      </c>
      <c r="D984" s="142">
        <f t="shared" si="1"/>
        <v>43091</v>
      </c>
      <c r="E984" s="6">
        <v>1.91</v>
      </c>
      <c r="F984" s="6">
        <v>2.26</v>
      </c>
      <c r="G984" s="6">
        <v>2.48</v>
      </c>
    </row>
    <row r="985">
      <c r="A985" s="6">
        <v>12.0</v>
      </c>
      <c r="B985" s="6">
        <v>26.0</v>
      </c>
      <c r="C985" s="6">
        <v>2017.0</v>
      </c>
      <c r="D985" s="142">
        <f t="shared" si="1"/>
        <v>43095</v>
      </c>
      <c r="E985" s="6">
        <v>1.92</v>
      </c>
      <c r="F985" s="6">
        <v>2.25</v>
      </c>
      <c r="G985" s="6">
        <v>2.47</v>
      </c>
    </row>
    <row r="986">
      <c r="A986" s="6">
        <v>12.0</v>
      </c>
      <c r="B986" s="6">
        <v>27.0</v>
      </c>
      <c r="C986" s="6">
        <v>2017.0</v>
      </c>
      <c r="D986" s="142">
        <f t="shared" si="1"/>
        <v>43096</v>
      </c>
      <c r="E986" s="6">
        <v>1.89</v>
      </c>
      <c r="F986" s="6">
        <v>2.22</v>
      </c>
      <c r="G986" s="6">
        <v>2.42</v>
      </c>
    </row>
    <row r="987">
      <c r="A987" s="6">
        <v>12.0</v>
      </c>
      <c r="B987" s="6">
        <v>28.0</v>
      </c>
      <c r="C987" s="6">
        <v>2017.0</v>
      </c>
      <c r="D987" s="142">
        <f t="shared" si="1"/>
        <v>43097</v>
      </c>
      <c r="E987" s="6">
        <v>1.91</v>
      </c>
      <c r="F987" s="6">
        <v>2.23</v>
      </c>
      <c r="G987" s="6">
        <v>2.43</v>
      </c>
    </row>
    <row r="988">
      <c r="A988" s="6">
        <v>12.0</v>
      </c>
      <c r="B988" s="6">
        <v>29.0</v>
      </c>
      <c r="C988" s="6">
        <v>2017.0</v>
      </c>
      <c r="D988" s="142">
        <f t="shared" si="1"/>
        <v>43098</v>
      </c>
      <c r="E988" s="6">
        <v>1.89</v>
      </c>
      <c r="F988" s="6">
        <v>2.2</v>
      </c>
      <c r="G988" s="6">
        <v>2.4</v>
      </c>
    </row>
    <row r="989">
      <c r="A989" s="6">
        <v>1.0</v>
      </c>
      <c r="B989" s="6">
        <v>4.0</v>
      </c>
      <c r="C989" s="6">
        <v>2016.0</v>
      </c>
      <c r="D989" s="142">
        <f t="shared" si="1"/>
        <v>42373</v>
      </c>
      <c r="E989" s="6">
        <v>1.02</v>
      </c>
      <c r="F989" s="6">
        <v>1.73</v>
      </c>
      <c r="G989" s="6">
        <v>2.24</v>
      </c>
    </row>
    <row r="990">
      <c r="A990" s="6">
        <v>1.0</v>
      </c>
      <c r="B990" s="6">
        <v>5.0</v>
      </c>
      <c r="C990" s="6">
        <v>2016.0</v>
      </c>
      <c r="D990" s="142">
        <f t="shared" si="1"/>
        <v>42374</v>
      </c>
      <c r="E990" s="6">
        <v>1.04</v>
      </c>
      <c r="F990" s="6">
        <v>1.73</v>
      </c>
      <c r="G990" s="6">
        <v>2.25</v>
      </c>
    </row>
    <row r="991">
      <c r="A991" s="6">
        <v>1.0</v>
      </c>
      <c r="B991" s="6">
        <v>6.0</v>
      </c>
      <c r="C991" s="6">
        <v>2016.0</v>
      </c>
      <c r="D991" s="142">
        <f t="shared" si="1"/>
        <v>42375</v>
      </c>
      <c r="E991" s="6">
        <v>0.99</v>
      </c>
      <c r="F991" s="6">
        <v>1.65</v>
      </c>
      <c r="G991" s="6">
        <v>2.18</v>
      </c>
    </row>
    <row r="992">
      <c r="A992" s="6">
        <v>1.0</v>
      </c>
      <c r="B992" s="6">
        <v>7.0</v>
      </c>
      <c r="C992" s="6">
        <v>2016.0</v>
      </c>
      <c r="D992" s="142">
        <f t="shared" si="1"/>
        <v>42376</v>
      </c>
      <c r="E992" s="6">
        <v>0.96</v>
      </c>
      <c r="F992" s="6">
        <v>1.61</v>
      </c>
      <c r="G992" s="6">
        <v>2.16</v>
      </c>
    </row>
    <row r="993">
      <c r="A993" s="6">
        <v>1.0</v>
      </c>
      <c r="B993" s="6">
        <v>8.0</v>
      </c>
      <c r="C993" s="6">
        <v>2016.0</v>
      </c>
      <c r="D993" s="142">
        <f t="shared" si="1"/>
        <v>42377</v>
      </c>
      <c r="E993" s="6">
        <v>0.94</v>
      </c>
      <c r="F993" s="6">
        <v>1.57</v>
      </c>
      <c r="G993" s="6">
        <v>2.13</v>
      </c>
    </row>
    <row r="994">
      <c r="A994" s="6">
        <v>1.0</v>
      </c>
      <c r="B994" s="6">
        <v>11.0</v>
      </c>
      <c r="C994" s="6">
        <v>2016.0</v>
      </c>
      <c r="D994" s="142">
        <f t="shared" si="1"/>
        <v>42380</v>
      </c>
      <c r="E994" s="6">
        <v>0.94</v>
      </c>
      <c r="F994" s="6">
        <v>1.58</v>
      </c>
      <c r="G994" s="6">
        <v>2.17</v>
      </c>
    </row>
    <row r="995">
      <c r="A995" s="6">
        <v>1.0</v>
      </c>
      <c r="B995" s="6">
        <v>12.0</v>
      </c>
      <c r="C995" s="6">
        <v>2016.0</v>
      </c>
      <c r="D995" s="142">
        <f t="shared" si="1"/>
        <v>42381</v>
      </c>
      <c r="E995" s="6">
        <v>0.93</v>
      </c>
      <c r="F995" s="6">
        <v>1.55</v>
      </c>
      <c r="G995" s="6">
        <v>2.12</v>
      </c>
    </row>
    <row r="996">
      <c r="A996" s="6">
        <v>1.0</v>
      </c>
      <c r="B996" s="6">
        <v>13.0</v>
      </c>
      <c r="C996" s="6">
        <v>2016.0</v>
      </c>
      <c r="D996" s="142">
        <f t="shared" si="1"/>
        <v>42382</v>
      </c>
      <c r="E996" s="6">
        <v>0.91</v>
      </c>
      <c r="F996" s="6">
        <v>1.51</v>
      </c>
      <c r="G996" s="6">
        <v>2.08</v>
      </c>
    </row>
    <row r="997">
      <c r="A997" s="6">
        <v>1.0</v>
      </c>
      <c r="B997" s="6">
        <v>14.0</v>
      </c>
      <c r="C997" s="6">
        <v>2016.0</v>
      </c>
      <c r="D997" s="142">
        <f t="shared" si="1"/>
        <v>42383</v>
      </c>
      <c r="E997" s="6">
        <v>0.9</v>
      </c>
      <c r="F997" s="6">
        <v>1.52</v>
      </c>
      <c r="G997" s="6">
        <v>2.1</v>
      </c>
    </row>
    <row r="998">
      <c r="A998" s="6">
        <v>1.0</v>
      </c>
      <c r="B998" s="6">
        <v>15.0</v>
      </c>
      <c r="C998" s="6">
        <v>2016.0</v>
      </c>
      <c r="D998" s="142">
        <f t="shared" si="1"/>
        <v>42384</v>
      </c>
      <c r="E998" s="6">
        <v>0.85</v>
      </c>
      <c r="F998" s="6">
        <v>1.46</v>
      </c>
      <c r="G998" s="6">
        <v>2.03</v>
      </c>
    </row>
    <row r="999">
      <c r="A999" s="6">
        <v>1.0</v>
      </c>
      <c r="B999" s="6">
        <v>19.0</v>
      </c>
      <c r="C999" s="6">
        <v>2016.0</v>
      </c>
      <c r="D999" s="142">
        <f t="shared" si="1"/>
        <v>42388</v>
      </c>
      <c r="E999" s="6">
        <v>0.88</v>
      </c>
      <c r="F999" s="6">
        <v>1.49</v>
      </c>
      <c r="G999" s="6">
        <v>2.06</v>
      </c>
    </row>
    <row r="1000">
      <c r="A1000" s="6">
        <v>1.0</v>
      </c>
      <c r="B1000" s="6">
        <v>20.0</v>
      </c>
      <c r="C1000" s="6">
        <v>2016.0</v>
      </c>
      <c r="D1000" s="142">
        <f t="shared" si="1"/>
        <v>42389</v>
      </c>
      <c r="E1000" s="6">
        <v>0.85</v>
      </c>
      <c r="F1000" s="6">
        <v>1.44</v>
      </c>
      <c r="G1000" s="6">
        <v>2.01</v>
      </c>
    </row>
    <row r="1001">
      <c r="A1001" s="6">
        <v>1.0</v>
      </c>
      <c r="B1001" s="6">
        <v>21.0</v>
      </c>
      <c r="C1001" s="6">
        <v>2016.0</v>
      </c>
      <c r="D1001" s="142">
        <f t="shared" si="1"/>
        <v>42390</v>
      </c>
      <c r="E1001" s="6">
        <v>0.84</v>
      </c>
      <c r="F1001" s="6">
        <v>1.44</v>
      </c>
      <c r="G1001" s="6">
        <v>2.02</v>
      </c>
    </row>
    <row r="1002">
      <c r="A1002" s="6">
        <v>1.0</v>
      </c>
      <c r="B1002" s="6">
        <v>22.0</v>
      </c>
      <c r="C1002" s="6">
        <v>2016.0</v>
      </c>
      <c r="D1002" s="142">
        <f t="shared" si="1"/>
        <v>42391</v>
      </c>
      <c r="E1002" s="6">
        <v>0.88</v>
      </c>
      <c r="F1002" s="6">
        <v>1.49</v>
      </c>
      <c r="G1002" s="6">
        <v>2.07</v>
      </c>
    </row>
    <row r="1003">
      <c r="A1003" s="6">
        <v>1.0</v>
      </c>
      <c r="B1003" s="6">
        <v>25.0</v>
      </c>
      <c r="C1003" s="6">
        <v>2016.0</v>
      </c>
      <c r="D1003" s="142">
        <f t="shared" si="1"/>
        <v>42394</v>
      </c>
      <c r="E1003" s="6">
        <v>0.88</v>
      </c>
      <c r="F1003" s="6">
        <v>1.47</v>
      </c>
      <c r="G1003" s="6">
        <v>2.03</v>
      </c>
    </row>
    <row r="1004">
      <c r="A1004" s="6">
        <v>1.0</v>
      </c>
      <c r="B1004" s="6">
        <v>26.0</v>
      </c>
      <c r="C1004" s="6">
        <v>2016.0</v>
      </c>
      <c r="D1004" s="142">
        <f t="shared" si="1"/>
        <v>42395</v>
      </c>
      <c r="E1004" s="6">
        <v>0.85</v>
      </c>
      <c r="F1004" s="6">
        <v>1.45</v>
      </c>
      <c r="G1004" s="6">
        <v>2.01</v>
      </c>
    </row>
    <row r="1005">
      <c r="A1005" s="6">
        <v>1.0</v>
      </c>
      <c r="B1005" s="6">
        <v>27.0</v>
      </c>
      <c r="C1005" s="6">
        <v>2016.0</v>
      </c>
      <c r="D1005" s="142">
        <f t="shared" si="1"/>
        <v>42396</v>
      </c>
      <c r="E1005" s="6">
        <v>0.84</v>
      </c>
      <c r="F1005" s="6">
        <v>1.43</v>
      </c>
      <c r="G1005" s="6">
        <v>2.02</v>
      </c>
    </row>
    <row r="1006">
      <c r="A1006" s="6">
        <v>1.0</v>
      </c>
      <c r="B1006" s="6">
        <v>28.0</v>
      </c>
      <c r="C1006" s="6">
        <v>2016.0</v>
      </c>
      <c r="D1006" s="142">
        <f t="shared" si="1"/>
        <v>42397</v>
      </c>
      <c r="E1006" s="6">
        <v>0.83</v>
      </c>
      <c r="F1006" s="6">
        <v>1.4</v>
      </c>
      <c r="G1006" s="6">
        <v>2.0</v>
      </c>
    </row>
    <row r="1007">
      <c r="A1007" s="6">
        <v>1.0</v>
      </c>
      <c r="B1007" s="6">
        <v>29.0</v>
      </c>
      <c r="C1007" s="6">
        <v>2016.0</v>
      </c>
      <c r="D1007" s="142">
        <f t="shared" si="1"/>
        <v>42398</v>
      </c>
      <c r="E1007" s="6">
        <v>0.76</v>
      </c>
      <c r="F1007" s="6">
        <v>1.33</v>
      </c>
      <c r="G1007" s="6">
        <v>1.94</v>
      </c>
    </row>
    <row r="1008">
      <c r="A1008" s="6">
        <v>2.0</v>
      </c>
      <c r="B1008" s="6">
        <v>1.0</v>
      </c>
      <c r="C1008" s="6">
        <v>2016.0</v>
      </c>
      <c r="D1008" s="142">
        <f t="shared" si="1"/>
        <v>42401</v>
      </c>
      <c r="E1008" s="6">
        <v>0.81</v>
      </c>
      <c r="F1008" s="6">
        <v>1.38</v>
      </c>
      <c r="G1008" s="6">
        <v>1.97</v>
      </c>
    </row>
    <row r="1009">
      <c r="A1009" s="6">
        <v>2.0</v>
      </c>
      <c r="B1009" s="6">
        <v>2.0</v>
      </c>
      <c r="C1009" s="6">
        <v>2016.0</v>
      </c>
      <c r="D1009" s="142">
        <f t="shared" si="1"/>
        <v>42402</v>
      </c>
      <c r="E1009" s="6">
        <v>0.75</v>
      </c>
      <c r="F1009" s="6">
        <v>1.28</v>
      </c>
      <c r="G1009" s="6">
        <v>1.87</v>
      </c>
    </row>
    <row r="1010">
      <c r="A1010" s="6">
        <v>2.0</v>
      </c>
      <c r="B1010" s="6">
        <v>3.0</v>
      </c>
      <c r="C1010" s="6">
        <v>2016.0</v>
      </c>
      <c r="D1010" s="142">
        <f t="shared" si="1"/>
        <v>42403</v>
      </c>
      <c r="E1010" s="6">
        <v>0.72</v>
      </c>
      <c r="F1010" s="6">
        <v>1.27</v>
      </c>
      <c r="G1010" s="6">
        <v>1.88</v>
      </c>
    </row>
    <row r="1011">
      <c r="A1011" s="6">
        <v>2.0</v>
      </c>
      <c r="B1011" s="6">
        <v>4.0</v>
      </c>
      <c r="C1011" s="6">
        <v>2016.0</v>
      </c>
      <c r="D1011" s="142">
        <f t="shared" si="1"/>
        <v>42404</v>
      </c>
      <c r="E1011" s="6">
        <v>0.7</v>
      </c>
      <c r="F1011" s="6">
        <v>1.25</v>
      </c>
      <c r="G1011" s="6">
        <v>1.87</v>
      </c>
    </row>
    <row r="1012">
      <c r="A1012" s="6">
        <v>2.0</v>
      </c>
      <c r="B1012" s="6">
        <v>5.0</v>
      </c>
      <c r="C1012" s="6">
        <v>2016.0</v>
      </c>
      <c r="D1012" s="142">
        <f t="shared" si="1"/>
        <v>42405</v>
      </c>
      <c r="E1012" s="6">
        <v>0.74</v>
      </c>
      <c r="F1012" s="6">
        <v>1.25</v>
      </c>
      <c r="G1012" s="6">
        <v>1.86</v>
      </c>
    </row>
    <row r="1013">
      <c r="A1013" s="6">
        <v>2.0</v>
      </c>
      <c r="B1013" s="6">
        <v>8.0</v>
      </c>
      <c r="C1013" s="6">
        <v>2016.0</v>
      </c>
      <c r="D1013" s="142">
        <f t="shared" si="1"/>
        <v>42408</v>
      </c>
      <c r="E1013" s="6">
        <v>0.66</v>
      </c>
      <c r="F1013" s="6">
        <v>1.16</v>
      </c>
      <c r="G1013" s="6">
        <v>1.75</v>
      </c>
    </row>
    <row r="1014">
      <c r="A1014" s="6">
        <v>2.0</v>
      </c>
      <c r="B1014" s="6">
        <v>9.0</v>
      </c>
      <c r="C1014" s="6">
        <v>2016.0</v>
      </c>
      <c r="D1014" s="142">
        <f t="shared" si="1"/>
        <v>42409</v>
      </c>
      <c r="E1014" s="6">
        <v>0.69</v>
      </c>
      <c r="F1014" s="6">
        <v>1.15</v>
      </c>
      <c r="G1014" s="6">
        <v>1.74</v>
      </c>
    </row>
    <row r="1015">
      <c r="A1015" s="6">
        <v>2.0</v>
      </c>
      <c r="B1015" s="6">
        <v>10.0</v>
      </c>
      <c r="C1015" s="6">
        <v>2016.0</v>
      </c>
      <c r="D1015" s="142">
        <f t="shared" si="1"/>
        <v>42410</v>
      </c>
      <c r="E1015" s="6">
        <v>0.71</v>
      </c>
      <c r="F1015" s="6">
        <v>1.15</v>
      </c>
      <c r="G1015" s="6">
        <v>1.71</v>
      </c>
    </row>
    <row r="1016">
      <c r="A1016" s="6">
        <v>2.0</v>
      </c>
      <c r="B1016" s="6">
        <v>11.0</v>
      </c>
      <c r="C1016" s="6">
        <v>2016.0</v>
      </c>
      <c r="D1016" s="142">
        <f t="shared" si="1"/>
        <v>42411</v>
      </c>
      <c r="E1016" s="6">
        <v>0.64</v>
      </c>
      <c r="F1016" s="6">
        <v>1.11</v>
      </c>
      <c r="G1016" s="6">
        <v>1.63</v>
      </c>
    </row>
    <row r="1017">
      <c r="A1017" s="6">
        <v>2.0</v>
      </c>
      <c r="B1017" s="6">
        <v>12.0</v>
      </c>
      <c r="C1017" s="6">
        <v>2016.0</v>
      </c>
      <c r="D1017" s="142">
        <f t="shared" si="1"/>
        <v>42412</v>
      </c>
      <c r="E1017" s="6">
        <v>0.71</v>
      </c>
      <c r="F1017" s="6">
        <v>1.2</v>
      </c>
      <c r="G1017" s="6">
        <v>1.74</v>
      </c>
    </row>
    <row r="1018">
      <c r="A1018" s="6">
        <v>2.0</v>
      </c>
      <c r="B1018" s="6">
        <v>16.0</v>
      </c>
      <c r="C1018" s="6">
        <v>2016.0</v>
      </c>
      <c r="D1018" s="142">
        <f t="shared" si="1"/>
        <v>42416</v>
      </c>
      <c r="E1018" s="6">
        <v>0.74</v>
      </c>
      <c r="F1018" s="6">
        <v>1.23</v>
      </c>
      <c r="G1018" s="6">
        <v>1.78</v>
      </c>
    </row>
    <row r="1019">
      <c r="A1019" s="6">
        <v>2.0</v>
      </c>
      <c r="B1019" s="6">
        <v>17.0</v>
      </c>
      <c r="C1019" s="6">
        <v>2016.0</v>
      </c>
      <c r="D1019" s="142">
        <f t="shared" si="1"/>
        <v>42417</v>
      </c>
      <c r="E1019" s="6">
        <v>0.74</v>
      </c>
      <c r="F1019" s="6">
        <v>1.26</v>
      </c>
      <c r="G1019" s="6">
        <v>1.81</v>
      </c>
    </row>
    <row r="1020">
      <c r="A1020" s="6">
        <v>2.0</v>
      </c>
      <c r="B1020" s="6">
        <v>18.0</v>
      </c>
      <c r="C1020" s="6">
        <v>2016.0</v>
      </c>
      <c r="D1020" s="142">
        <f t="shared" si="1"/>
        <v>42418</v>
      </c>
      <c r="E1020" s="6">
        <v>0.71</v>
      </c>
      <c r="F1020" s="6">
        <v>1.21</v>
      </c>
      <c r="G1020" s="6">
        <v>1.75</v>
      </c>
    </row>
    <row r="1021">
      <c r="A1021" s="6">
        <v>2.0</v>
      </c>
      <c r="B1021" s="6">
        <v>19.0</v>
      </c>
      <c r="C1021" s="6">
        <v>2016.0</v>
      </c>
      <c r="D1021" s="142">
        <f t="shared" si="1"/>
        <v>42419</v>
      </c>
      <c r="E1021" s="6">
        <v>0.76</v>
      </c>
      <c r="F1021" s="6">
        <v>1.24</v>
      </c>
      <c r="G1021" s="6">
        <v>1.76</v>
      </c>
    </row>
    <row r="1022">
      <c r="A1022" s="6">
        <v>2.0</v>
      </c>
      <c r="B1022" s="6">
        <v>22.0</v>
      </c>
      <c r="C1022" s="6">
        <v>2016.0</v>
      </c>
      <c r="D1022" s="142">
        <f t="shared" si="1"/>
        <v>42422</v>
      </c>
      <c r="E1022" s="6">
        <v>0.78</v>
      </c>
      <c r="F1022" s="6">
        <v>1.25</v>
      </c>
      <c r="G1022" s="6">
        <v>1.77</v>
      </c>
    </row>
    <row r="1023">
      <c r="A1023" s="6">
        <v>2.0</v>
      </c>
      <c r="B1023" s="6">
        <v>23.0</v>
      </c>
      <c r="C1023" s="6">
        <v>2016.0</v>
      </c>
      <c r="D1023" s="142">
        <f t="shared" si="1"/>
        <v>42423</v>
      </c>
      <c r="E1023" s="6">
        <v>0.76</v>
      </c>
      <c r="F1023" s="6">
        <v>1.23</v>
      </c>
      <c r="G1023" s="6">
        <v>1.74</v>
      </c>
    </row>
    <row r="1024">
      <c r="A1024" s="6">
        <v>2.0</v>
      </c>
      <c r="B1024" s="6">
        <v>24.0</v>
      </c>
      <c r="C1024" s="6">
        <v>2016.0</v>
      </c>
      <c r="D1024" s="142">
        <f t="shared" si="1"/>
        <v>42424</v>
      </c>
      <c r="E1024" s="6">
        <v>0.75</v>
      </c>
      <c r="F1024" s="6">
        <v>1.21</v>
      </c>
      <c r="G1024" s="6">
        <v>1.75</v>
      </c>
    </row>
    <row r="1025">
      <c r="A1025" s="6">
        <v>2.0</v>
      </c>
      <c r="B1025" s="6">
        <v>25.0</v>
      </c>
      <c r="C1025" s="6">
        <v>2016.0</v>
      </c>
      <c r="D1025" s="142">
        <f t="shared" si="1"/>
        <v>42425</v>
      </c>
      <c r="E1025" s="6">
        <v>0.72</v>
      </c>
      <c r="F1025" s="6">
        <v>1.16</v>
      </c>
      <c r="G1025" s="6">
        <v>1.71</v>
      </c>
    </row>
    <row r="1026">
      <c r="A1026" s="6">
        <v>2.0</v>
      </c>
      <c r="B1026" s="6">
        <v>26.0</v>
      </c>
      <c r="C1026" s="6">
        <v>2016.0</v>
      </c>
      <c r="D1026" s="142">
        <f t="shared" si="1"/>
        <v>42426</v>
      </c>
      <c r="E1026" s="6">
        <v>0.8</v>
      </c>
      <c r="F1026" s="6">
        <v>1.23</v>
      </c>
      <c r="G1026" s="6">
        <v>1.76</v>
      </c>
    </row>
    <row r="1027">
      <c r="A1027" s="6">
        <v>2.0</v>
      </c>
      <c r="B1027" s="6">
        <v>29.0</v>
      </c>
      <c r="C1027" s="6">
        <v>2016.0</v>
      </c>
      <c r="D1027" s="142">
        <f t="shared" si="1"/>
        <v>42429</v>
      </c>
      <c r="E1027" s="6">
        <v>0.78</v>
      </c>
      <c r="F1027" s="6">
        <v>1.22</v>
      </c>
      <c r="G1027" s="6">
        <v>1.74</v>
      </c>
    </row>
    <row r="1028">
      <c r="A1028" s="6">
        <v>3.0</v>
      </c>
      <c r="B1028" s="6">
        <v>1.0</v>
      </c>
      <c r="C1028" s="6">
        <v>2016.0</v>
      </c>
      <c r="D1028" s="142">
        <f t="shared" si="1"/>
        <v>42430</v>
      </c>
      <c r="E1028" s="6">
        <v>0.85</v>
      </c>
      <c r="F1028" s="6">
        <v>1.31</v>
      </c>
      <c r="G1028" s="6">
        <v>1.83</v>
      </c>
    </row>
    <row r="1029">
      <c r="A1029" s="6">
        <v>3.0</v>
      </c>
      <c r="B1029" s="6">
        <v>2.0</v>
      </c>
      <c r="C1029" s="6">
        <v>2016.0</v>
      </c>
      <c r="D1029" s="142">
        <f t="shared" si="1"/>
        <v>42431</v>
      </c>
      <c r="E1029" s="6">
        <v>0.85</v>
      </c>
      <c r="F1029" s="6">
        <v>1.34</v>
      </c>
      <c r="G1029" s="6">
        <v>1.84</v>
      </c>
    </row>
    <row r="1030">
      <c r="A1030" s="6">
        <v>3.0</v>
      </c>
      <c r="B1030" s="6">
        <v>3.0</v>
      </c>
      <c r="C1030" s="6">
        <v>2016.0</v>
      </c>
      <c r="D1030" s="142">
        <f t="shared" si="1"/>
        <v>42432</v>
      </c>
      <c r="E1030" s="6">
        <v>0.85</v>
      </c>
      <c r="F1030" s="6">
        <v>1.33</v>
      </c>
      <c r="G1030" s="6">
        <v>1.83</v>
      </c>
    </row>
    <row r="1031">
      <c r="A1031" s="6">
        <v>3.0</v>
      </c>
      <c r="B1031" s="6">
        <v>4.0</v>
      </c>
      <c r="C1031" s="6">
        <v>2016.0</v>
      </c>
      <c r="D1031" s="142">
        <f t="shared" si="1"/>
        <v>42433</v>
      </c>
      <c r="E1031" s="6">
        <v>0.88</v>
      </c>
      <c r="F1031" s="6">
        <v>1.38</v>
      </c>
      <c r="G1031" s="6">
        <v>1.88</v>
      </c>
    </row>
    <row r="1032">
      <c r="A1032" s="6">
        <v>3.0</v>
      </c>
      <c r="B1032" s="6">
        <v>7.0</v>
      </c>
      <c r="C1032" s="6">
        <v>2016.0</v>
      </c>
      <c r="D1032" s="142">
        <f t="shared" si="1"/>
        <v>42436</v>
      </c>
      <c r="E1032" s="6">
        <v>0.91</v>
      </c>
      <c r="F1032" s="6">
        <v>1.42</v>
      </c>
      <c r="G1032" s="6">
        <v>1.91</v>
      </c>
    </row>
    <row r="1033">
      <c r="A1033" s="6">
        <v>3.0</v>
      </c>
      <c r="B1033" s="6">
        <v>8.0</v>
      </c>
      <c r="C1033" s="6">
        <v>2016.0</v>
      </c>
      <c r="D1033" s="142">
        <f t="shared" si="1"/>
        <v>42437</v>
      </c>
      <c r="E1033" s="6">
        <v>0.88</v>
      </c>
      <c r="F1033" s="6">
        <v>1.34</v>
      </c>
      <c r="G1033" s="6">
        <v>1.83</v>
      </c>
    </row>
    <row r="1034">
      <c r="A1034" s="6">
        <v>3.0</v>
      </c>
      <c r="B1034" s="6">
        <v>9.0</v>
      </c>
      <c r="C1034" s="6">
        <v>2016.0</v>
      </c>
      <c r="D1034" s="142">
        <f t="shared" si="1"/>
        <v>42438</v>
      </c>
      <c r="E1034" s="6">
        <v>0.9</v>
      </c>
      <c r="F1034" s="6">
        <v>1.39</v>
      </c>
      <c r="G1034" s="6">
        <v>1.9</v>
      </c>
    </row>
    <row r="1035">
      <c r="A1035" s="6">
        <v>3.0</v>
      </c>
      <c r="B1035" s="6">
        <v>10.0</v>
      </c>
      <c r="C1035" s="6">
        <v>2016.0</v>
      </c>
      <c r="D1035" s="142">
        <f t="shared" si="1"/>
        <v>42439</v>
      </c>
      <c r="E1035" s="6">
        <v>0.93</v>
      </c>
      <c r="F1035" s="6">
        <v>1.45</v>
      </c>
      <c r="G1035" s="6">
        <v>1.93</v>
      </c>
    </row>
    <row r="1036">
      <c r="A1036" s="6">
        <v>3.0</v>
      </c>
      <c r="B1036" s="6">
        <v>11.0</v>
      </c>
      <c r="C1036" s="6">
        <v>2016.0</v>
      </c>
      <c r="D1036" s="142">
        <f t="shared" si="1"/>
        <v>42440</v>
      </c>
      <c r="E1036" s="6">
        <v>0.97</v>
      </c>
      <c r="F1036" s="6">
        <v>1.49</v>
      </c>
      <c r="G1036" s="6">
        <v>1.98</v>
      </c>
    </row>
    <row r="1037">
      <c r="A1037" s="6">
        <v>3.0</v>
      </c>
      <c r="B1037" s="6">
        <v>14.0</v>
      </c>
      <c r="C1037" s="6">
        <v>2016.0</v>
      </c>
      <c r="D1037" s="142">
        <f t="shared" si="1"/>
        <v>42443</v>
      </c>
      <c r="E1037" s="6">
        <v>0.97</v>
      </c>
      <c r="F1037" s="6">
        <v>1.49</v>
      </c>
      <c r="G1037" s="6">
        <v>1.97</v>
      </c>
    </row>
    <row r="1038">
      <c r="A1038" s="6">
        <v>3.0</v>
      </c>
      <c r="B1038" s="6">
        <v>15.0</v>
      </c>
      <c r="C1038" s="6">
        <v>2016.0</v>
      </c>
      <c r="D1038" s="142">
        <f t="shared" si="1"/>
        <v>42444</v>
      </c>
      <c r="E1038" s="6">
        <v>0.98</v>
      </c>
      <c r="F1038" s="6">
        <v>1.5</v>
      </c>
      <c r="G1038" s="6">
        <v>1.97</v>
      </c>
    </row>
    <row r="1039">
      <c r="A1039" s="6">
        <v>3.0</v>
      </c>
      <c r="B1039" s="6">
        <v>16.0</v>
      </c>
      <c r="C1039" s="6">
        <v>2016.0</v>
      </c>
      <c r="D1039" s="142">
        <f t="shared" si="1"/>
        <v>42445</v>
      </c>
      <c r="E1039" s="6">
        <v>0.87</v>
      </c>
      <c r="F1039" s="6">
        <v>1.41</v>
      </c>
      <c r="G1039" s="6">
        <v>1.94</v>
      </c>
    </row>
    <row r="1040">
      <c r="A1040" s="6">
        <v>3.0</v>
      </c>
      <c r="B1040" s="6">
        <v>17.0</v>
      </c>
      <c r="C1040" s="6">
        <v>2016.0</v>
      </c>
      <c r="D1040" s="142">
        <f t="shared" si="1"/>
        <v>42446</v>
      </c>
      <c r="E1040" s="6">
        <v>0.87</v>
      </c>
      <c r="F1040" s="6">
        <v>1.39</v>
      </c>
      <c r="G1040" s="6">
        <v>1.91</v>
      </c>
    </row>
    <row r="1041">
      <c r="A1041" s="6">
        <v>3.0</v>
      </c>
      <c r="B1041" s="6">
        <v>18.0</v>
      </c>
      <c r="C1041" s="6">
        <v>2016.0</v>
      </c>
      <c r="D1041" s="142">
        <f t="shared" si="1"/>
        <v>42447</v>
      </c>
      <c r="E1041" s="6">
        <v>0.84</v>
      </c>
      <c r="F1041" s="6">
        <v>1.34</v>
      </c>
      <c r="G1041" s="6">
        <v>1.88</v>
      </c>
    </row>
    <row r="1042">
      <c r="A1042" s="6">
        <v>3.0</v>
      </c>
      <c r="B1042" s="6">
        <v>21.0</v>
      </c>
      <c r="C1042" s="6">
        <v>2016.0</v>
      </c>
      <c r="D1042" s="142">
        <f t="shared" si="1"/>
        <v>42450</v>
      </c>
      <c r="E1042" s="6">
        <v>0.87</v>
      </c>
      <c r="F1042" s="6">
        <v>1.38</v>
      </c>
      <c r="G1042" s="6">
        <v>1.92</v>
      </c>
    </row>
    <row r="1043">
      <c r="A1043" s="6">
        <v>3.0</v>
      </c>
      <c r="B1043" s="6">
        <v>22.0</v>
      </c>
      <c r="C1043" s="6">
        <v>2016.0</v>
      </c>
      <c r="D1043" s="142">
        <f t="shared" si="1"/>
        <v>42451</v>
      </c>
      <c r="E1043" s="6">
        <v>0.91</v>
      </c>
      <c r="F1043" s="6">
        <v>1.42</v>
      </c>
      <c r="G1043" s="6">
        <v>1.94</v>
      </c>
    </row>
    <row r="1044">
      <c r="A1044" s="6">
        <v>3.0</v>
      </c>
      <c r="B1044" s="6">
        <v>23.0</v>
      </c>
      <c r="C1044" s="6">
        <v>2016.0</v>
      </c>
      <c r="D1044" s="142">
        <f t="shared" si="1"/>
        <v>42452</v>
      </c>
      <c r="E1044" s="6">
        <v>0.87</v>
      </c>
      <c r="F1044" s="6">
        <v>1.37</v>
      </c>
      <c r="G1044" s="6">
        <v>1.88</v>
      </c>
    </row>
    <row r="1045">
      <c r="A1045" s="6">
        <v>3.0</v>
      </c>
      <c r="B1045" s="6">
        <v>24.0</v>
      </c>
      <c r="C1045" s="6">
        <v>2016.0</v>
      </c>
      <c r="D1045" s="142">
        <f t="shared" si="1"/>
        <v>42453</v>
      </c>
      <c r="E1045" s="6">
        <v>0.89</v>
      </c>
      <c r="F1045" s="6">
        <v>1.39</v>
      </c>
      <c r="G1045" s="6">
        <v>1.91</v>
      </c>
    </row>
    <row r="1046">
      <c r="A1046" s="6">
        <v>3.0</v>
      </c>
      <c r="B1046" s="6">
        <v>28.0</v>
      </c>
      <c r="C1046" s="6">
        <v>2016.0</v>
      </c>
      <c r="D1046" s="142">
        <f t="shared" si="1"/>
        <v>42457</v>
      </c>
      <c r="E1046" s="6">
        <v>0.89</v>
      </c>
      <c r="F1046" s="6">
        <v>1.37</v>
      </c>
      <c r="G1046" s="6">
        <v>1.89</v>
      </c>
    </row>
    <row r="1047">
      <c r="A1047" s="6">
        <v>3.0</v>
      </c>
      <c r="B1047" s="6">
        <v>29.0</v>
      </c>
      <c r="C1047" s="6">
        <v>2016.0</v>
      </c>
      <c r="D1047" s="142">
        <f t="shared" si="1"/>
        <v>42458</v>
      </c>
      <c r="E1047" s="6">
        <v>0.78</v>
      </c>
      <c r="F1047" s="6">
        <v>1.29</v>
      </c>
      <c r="G1047" s="6">
        <v>1.81</v>
      </c>
    </row>
    <row r="1048">
      <c r="A1048" s="6">
        <v>3.0</v>
      </c>
      <c r="B1048" s="6">
        <v>30.0</v>
      </c>
      <c r="C1048" s="6">
        <v>2016.0</v>
      </c>
      <c r="D1048" s="142">
        <f t="shared" si="1"/>
        <v>42459</v>
      </c>
      <c r="E1048" s="6">
        <v>0.76</v>
      </c>
      <c r="F1048" s="6">
        <v>1.26</v>
      </c>
      <c r="G1048" s="6">
        <v>1.83</v>
      </c>
    </row>
    <row r="1049">
      <c r="A1049" s="6">
        <v>3.0</v>
      </c>
      <c r="B1049" s="6">
        <v>31.0</v>
      </c>
      <c r="C1049" s="6">
        <v>2016.0</v>
      </c>
      <c r="D1049" s="142">
        <f t="shared" si="1"/>
        <v>42460</v>
      </c>
      <c r="E1049" s="6">
        <v>0.73</v>
      </c>
      <c r="F1049" s="6">
        <v>1.21</v>
      </c>
      <c r="G1049" s="6">
        <v>1.78</v>
      </c>
    </row>
    <row r="1050">
      <c r="A1050" s="6">
        <v>4.0</v>
      </c>
      <c r="B1050" s="6">
        <v>1.0</v>
      </c>
      <c r="C1050" s="6">
        <v>2016.0</v>
      </c>
      <c r="D1050" s="142">
        <f t="shared" si="1"/>
        <v>42461</v>
      </c>
      <c r="E1050" s="6">
        <v>0.76</v>
      </c>
      <c r="F1050" s="6">
        <v>1.24</v>
      </c>
      <c r="G1050" s="6">
        <v>1.79</v>
      </c>
    </row>
    <row r="1051">
      <c r="A1051" s="6">
        <v>4.0</v>
      </c>
      <c r="B1051" s="6">
        <v>4.0</v>
      </c>
      <c r="C1051" s="6">
        <v>2016.0</v>
      </c>
      <c r="D1051" s="142">
        <f t="shared" si="1"/>
        <v>42464</v>
      </c>
      <c r="E1051" s="6">
        <v>0.75</v>
      </c>
      <c r="F1051" s="6">
        <v>1.22</v>
      </c>
      <c r="G1051" s="6">
        <v>1.78</v>
      </c>
    </row>
    <row r="1052">
      <c r="A1052" s="6">
        <v>4.0</v>
      </c>
      <c r="B1052" s="6">
        <v>5.0</v>
      </c>
      <c r="C1052" s="6">
        <v>2016.0</v>
      </c>
      <c r="D1052" s="142">
        <f t="shared" si="1"/>
        <v>42465</v>
      </c>
      <c r="E1052" s="6">
        <v>0.72</v>
      </c>
      <c r="F1052" s="6">
        <v>1.17</v>
      </c>
      <c r="G1052" s="6">
        <v>1.73</v>
      </c>
    </row>
    <row r="1053">
      <c r="A1053" s="6">
        <v>4.0</v>
      </c>
      <c r="B1053" s="6">
        <v>6.0</v>
      </c>
      <c r="C1053" s="6">
        <v>2016.0</v>
      </c>
      <c r="D1053" s="142">
        <f t="shared" si="1"/>
        <v>42466</v>
      </c>
      <c r="E1053" s="6">
        <v>0.73</v>
      </c>
      <c r="F1053" s="6">
        <v>1.2</v>
      </c>
      <c r="G1053" s="6">
        <v>1.76</v>
      </c>
    </row>
    <row r="1054">
      <c r="A1054" s="6">
        <v>4.0</v>
      </c>
      <c r="B1054" s="6">
        <v>7.0</v>
      </c>
      <c r="C1054" s="6">
        <v>2016.0</v>
      </c>
      <c r="D1054" s="142">
        <f t="shared" si="1"/>
        <v>42467</v>
      </c>
      <c r="E1054" s="6">
        <v>0.7</v>
      </c>
      <c r="F1054" s="6">
        <v>1.14</v>
      </c>
      <c r="G1054" s="6">
        <v>1.7</v>
      </c>
    </row>
    <row r="1055">
      <c r="A1055" s="6">
        <v>4.0</v>
      </c>
      <c r="B1055" s="6">
        <v>8.0</v>
      </c>
      <c r="C1055" s="6">
        <v>2016.0</v>
      </c>
      <c r="D1055" s="142">
        <f t="shared" si="1"/>
        <v>42468</v>
      </c>
      <c r="E1055" s="6">
        <v>0.7</v>
      </c>
      <c r="F1055" s="6">
        <v>1.16</v>
      </c>
      <c r="G1055" s="6">
        <v>1.72</v>
      </c>
    </row>
    <row r="1056">
      <c r="A1056" s="6">
        <v>4.0</v>
      </c>
      <c r="B1056" s="6">
        <v>11.0</v>
      </c>
      <c r="C1056" s="6">
        <v>2016.0</v>
      </c>
      <c r="D1056" s="142">
        <f t="shared" si="1"/>
        <v>42471</v>
      </c>
      <c r="E1056" s="6">
        <v>0.7</v>
      </c>
      <c r="F1056" s="6">
        <v>1.16</v>
      </c>
      <c r="G1056" s="6">
        <v>1.73</v>
      </c>
    </row>
    <row r="1057">
      <c r="A1057" s="6">
        <v>4.0</v>
      </c>
      <c r="B1057" s="6">
        <v>12.0</v>
      </c>
      <c r="C1057" s="6">
        <v>2016.0</v>
      </c>
      <c r="D1057" s="142">
        <f t="shared" si="1"/>
        <v>42472</v>
      </c>
      <c r="E1057" s="6">
        <v>0.74</v>
      </c>
      <c r="F1057" s="6">
        <v>1.22</v>
      </c>
      <c r="G1057" s="6">
        <v>1.79</v>
      </c>
    </row>
    <row r="1058">
      <c r="A1058" s="6">
        <v>4.0</v>
      </c>
      <c r="B1058" s="6">
        <v>13.0</v>
      </c>
      <c r="C1058" s="6">
        <v>2016.0</v>
      </c>
      <c r="D1058" s="142">
        <f t="shared" si="1"/>
        <v>42473</v>
      </c>
      <c r="E1058" s="6">
        <v>0.75</v>
      </c>
      <c r="F1058" s="6">
        <v>1.22</v>
      </c>
      <c r="G1058" s="6">
        <v>1.77</v>
      </c>
    </row>
    <row r="1059">
      <c r="A1059" s="6">
        <v>4.0</v>
      </c>
      <c r="B1059" s="6">
        <v>14.0</v>
      </c>
      <c r="C1059" s="6">
        <v>2016.0</v>
      </c>
      <c r="D1059" s="142">
        <f t="shared" si="1"/>
        <v>42474</v>
      </c>
      <c r="E1059" s="6">
        <v>0.77</v>
      </c>
      <c r="F1059" s="6">
        <v>1.26</v>
      </c>
      <c r="G1059" s="6">
        <v>1.8</v>
      </c>
    </row>
    <row r="1060">
      <c r="A1060" s="6">
        <v>4.0</v>
      </c>
      <c r="B1060" s="6">
        <v>15.0</v>
      </c>
      <c r="C1060" s="6">
        <v>2016.0</v>
      </c>
      <c r="D1060" s="142">
        <f t="shared" si="1"/>
        <v>42475</v>
      </c>
      <c r="E1060" s="6">
        <v>0.74</v>
      </c>
      <c r="F1060" s="6">
        <v>1.22</v>
      </c>
      <c r="G1060" s="6">
        <v>1.76</v>
      </c>
    </row>
    <row r="1061">
      <c r="A1061" s="6">
        <v>4.0</v>
      </c>
      <c r="B1061" s="6">
        <v>18.0</v>
      </c>
      <c r="C1061" s="6">
        <v>2016.0</v>
      </c>
      <c r="D1061" s="142">
        <f t="shared" si="1"/>
        <v>42478</v>
      </c>
      <c r="E1061" s="6">
        <v>0.75</v>
      </c>
      <c r="F1061" s="6">
        <v>1.24</v>
      </c>
      <c r="G1061" s="6">
        <v>1.78</v>
      </c>
    </row>
    <row r="1062">
      <c r="A1062" s="6">
        <v>4.0</v>
      </c>
      <c r="B1062" s="6">
        <v>19.0</v>
      </c>
      <c r="C1062" s="6">
        <v>2016.0</v>
      </c>
      <c r="D1062" s="142">
        <f t="shared" si="1"/>
        <v>42479</v>
      </c>
      <c r="E1062" s="6">
        <v>0.77</v>
      </c>
      <c r="F1062" s="6">
        <v>1.26</v>
      </c>
      <c r="G1062" s="6">
        <v>1.79</v>
      </c>
    </row>
    <row r="1063">
      <c r="A1063" s="6">
        <v>4.0</v>
      </c>
      <c r="B1063" s="6">
        <v>20.0</v>
      </c>
      <c r="C1063" s="6">
        <v>2016.0</v>
      </c>
      <c r="D1063" s="142">
        <f t="shared" si="1"/>
        <v>42480</v>
      </c>
      <c r="E1063" s="6">
        <v>0.8</v>
      </c>
      <c r="F1063" s="6">
        <v>1.32</v>
      </c>
      <c r="G1063" s="6">
        <v>1.85</v>
      </c>
    </row>
    <row r="1064">
      <c r="A1064" s="6">
        <v>4.0</v>
      </c>
      <c r="B1064" s="6">
        <v>21.0</v>
      </c>
      <c r="C1064" s="6">
        <v>2016.0</v>
      </c>
      <c r="D1064" s="142">
        <f t="shared" si="1"/>
        <v>42481</v>
      </c>
      <c r="E1064" s="6">
        <v>0.82</v>
      </c>
      <c r="F1064" s="6">
        <v>1.35</v>
      </c>
      <c r="G1064" s="6">
        <v>1.88</v>
      </c>
    </row>
    <row r="1065">
      <c r="A1065" s="6">
        <v>4.0</v>
      </c>
      <c r="B1065" s="6">
        <v>22.0</v>
      </c>
      <c r="C1065" s="6">
        <v>2016.0</v>
      </c>
      <c r="D1065" s="142">
        <f t="shared" si="1"/>
        <v>42482</v>
      </c>
      <c r="E1065" s="6">
        <v>0.84</v>
      </c>
      <c r="F1065" s="6">
        <v>1.37</v>
      </c>
      <c r="G1065" s="6">
        <v>1.89</v>
      </c>
    </row>
    <row r="1066">
      <c r="A1066" s="6">
        <v>4.0</v>
      </c>
      <c r="B1066" s="6">
        <v>25.0</v>
      </c>
      <c r="C1066" s="6">
        <v>2016.0</v>
      </c>
      <c r="D1066" s="142">
        <f t="shared" si="1"/>
        <v>42485</v>
      </c>
      <c r="E1066" s="6">
        <v>0.85</v>
      </c>
      <c r="F1066" s="6">
        <v>1.38</v>
      </c>
      <c r="G1066" s="6">
        <v>1.91</v>
      </c>
    </row>
    <row r="1067">
      <c r="A1067" s="6">
        <v>4.0</v>
      </c>
      <c r="B1067" s="6">
        <v>26.0</v>
      </c>
      <c r="C1067" s="6">
        <v>2016.0</v>
      </c>
      <c r="D1067" s="142">
        <f t="shared" si="1"/>
        <v>42486</v>
      </c>
      <c r="E1067" s="6">
        <v>0.86</v>
      </c>
      <c r="F1067" s="6">
        <v>1.4</v>
      </c>
      <c r="G1067" s="6">
        <v>1.94</v>
      </c>
    </row>
    <row r="1068">
      <c r="A1068" s="6">
        <v>4.0</v>
      </c>
      <c r="B1068" s="6">
        <v>27.0</v>
      </c>
      <c r="C1068" s="6">
        <v>2016.0</v>
      </c>
      <c r="D1068" s="142">
        <f t="shared" si="1"/>
        <v>42487</v>
      </c>
      <c r="E1068" s="6">
        <v>0.83</v>
      </c>
      <c r="F1068" s="6">
        <v>1.33</v>
      </c>
      <c r="G1068" s="6">
        <v>1.87</v>
      </c>
    </row>
    <row r="1069">
      <c r="A1069" s="6">
        <v>4.0</v>
      </c>
      <c r="B1069" s="6">
        <v>28.0</v>
      </c>
      <c r="C1069" s="6">
        <v>2016.0</v>
      </c>
      <c r="D1069" s="142">
        <f t="shared" si="1"/>
        <v>42488</v>
      </c>
      <c r="E1069" s="6">
        <v>0.78</v>
      </c>
      <c r="F1069" s="6">
        <v>1.28</v>
      </c>
      <c r="G1069" s="6">
        <v>1.84</v>
      </c>
    </row>
    <row r="1070">
      <c r="A1070" s="6">
        <v>4.0</v>
      </c>
      <c r="B1070" s="6">
        <v>29.0</v>
      </c>
      <c r="C1070" s="6">
        <v>2016.0</v>
      </c>
      <c r="D1070" s="142">
        <f t="shared" si="1"/>
        <v>42489</v>
      </c>
      <c r="E1070" s="6">
        <v>0.77</v>
      </c>
      <c r="F1070" s="6">
        <v>1.28</v>
      </c>
      <c r="G1070" s="6">
        <v>1.83</v>
      </c>
    </row>
    <row r="1071">
      <c r="A1071" s="6">
        <v>5.0</v>
      </c>
      <c r="B1071" s="6">
        <v>2.0</v>
      </c>
      <c r="C1071" s="6">
        <v>2016.0</v>
      </c>
      <c r="D1071" s="142">
        <f t="shared" si="1"/>
        <v>42492</v>
      </c>
      <c r="E1071" s="6">
        <v>0.8</v>
      </c>
      <c r="F1071" s="6">
        <v>1.32</v>
      </c>
      <c r="G1071" s="6">
        <v>1.88</v>
      </c>
    </row>
    <row r="1072">
      <c r="A1072" s="6">
        <v>5.0</v>
      </c>
      <c r="B1072" s="6">
        <v>3.0</v>
      </c>
      <c r="C1072" s="6">
        <v>2016.0</v>
      </c>
      <c r="D1072" s="142">
        <f t="shared" si="1"/>
        <v>42493</v>
      </c>
      <c r="E1072" s="6">
        <v>0.75</v>
      </c>
      <c r="F1072" s="6">
        <v>1.25</v>
      </c>
      <c r="G1072" s="6">
        <v>1.81</v>
      </c>
    </row>
    <row r="1073">
      <c r="A1073" s="6">
        <v>5.0</v>
      </c>
      <c r="B1073" s="6">
        <v>4.0</v>
      </c>
      <c r="C1073" s="6">
        <v>2016.0</v>
      </c>
      <c r="D1073" s="142">
        <f t="shared" si="1"/>
        <v>42494</v>
      </c>
      <c r="E1073" s="6">
        <v>0.75</v>
      </c>
      <c r="F1073" s="6">
        <v>1.23</v>
      </c>
      <c r="G1073" s="6">
        <v>1.79</v>
      </c>
    </row>
    <row r="1074">
      <c r="A1074" s="6">
        <v>5.0</v>
      </c>
      <c r="B1074" s="6">
        <v>5.0</v>
      </c>
      <c r="C1074" s="6">
        <v>2016.0</v>
      </c>
      <c r="D1074" s="142">
        <f t="shared" si="1"/>
        <v>42495</v>
      </c>
      <c r="E1074" s="6">
        <v>0.72</v>
      </c>
      <c r="F1074" s="6">
        <v>1.2</v>
      </c>
      <c r="G1074" s="6">
        <v>1.76</v>
      </c>
    </row>
    <row r="1075">
      <c r="A1075" s="6">
        <v>5.0</v>
      </c>
      <c r="B1075" s="6">
        <v>6.0</v>
      </c>
      <c r="C1075" s="6">
        <v>2016.0</v>
      </c>
      <c r="D1075" s="142">
        <f t="shared" si="1"/>
        <v>42496</v>
      </c>
      <c r="E1075" s="6">
        <v>0.74</v>
      </c>
      <c r="F1075" s="6">
        <v>1.23</v>
      </c>
      <c r="G1075" s="6">
        <v>1.79</v>
      </c>
    </row>
    <row r="1076">
      <c r="A1076" s="6">
        <v>5.0</v>
      </c>
      <c r="B1076" s="6">
        <v>9.0</v>
      </c>
      <c r="C1076" s="6">
        <v>2016.0</v>
      </c>
      <c r="D1076" s="142">
        <f t="shared" si="1"/>
        <v>42499</v>
      </c>
      <c r="E1076" s="6">
        <v>0.72</v>
      </c>
      <c r="F1076" s="6">
        <v>1.2</v>
      </c>
      <c r="G1076" s="6">
        <v>1.77</v>
      </c>
    </row>
    <row r="1077">
      <c r="A1077" s="6">
        <v>5.0</v>
      </c>
      <c r="B1077" s="6">
        <v>10.0</v>
      </c>
      <c r="C1077" s="6">
        <v>2016.0</v>
      </c>
      <c r="D1077" s="142">
        <f t="shared" si="1"/>
        <v>42500</v>
      </c>
      <c r="E1077" s="6">
        <v>0.72</v>
      </c>
      <c r="F1077" s="6">
        <v>1.2</v>
      </c>
      <c r="G1077" s="6">
        <v>1.77</v>
      </c>
    </row>
    <row r="1078">
      <c r="A1078" s="6">
        <v>5.0</v>
      </c>
      <c r="B1078" s="6">
        <v>11.0</v>
      </c>
      <c r="C1078" s="6">
        <v>2016.0</v>
      </c>
      <c r="D1078" s="142">
        <f t="shared" si="1"/>
        <v>42501</v>
      </c>
      <c r="E1078" s="6">
        <v>0.74</v>
      </c>
      <c r="F1078" s="6">
        <v>1.2</v>
      </c>
      <c r="G1078" s="6">
        <v>1.73</v>
      </c>
    </row>
    <row r="1079">
      <c r="A1079" s="6">
        <v>5.0</v>
      </c>
      <c r="B1079" s="6">
        <v>12.0</v>
      </c>
      <c r="C1079" s="6">
        <v>2016.0</v>
      </c>
      <c r="D1079" s="142">
        <f t="shared" si="1"/>
        <v>42502</v>
      </c>
      <c r="E1079" s="6">
        <v>0.76</v>
      </c>
      <c r="F1079" s="6">
        <v>1.24</v>
      </c>
      <c r="G1079" s="6">
        <v>1.75</v>
      </c>
    </row>
    <row r="1080">
      <c r="A1080" s="6">
        <v>5.0</v>
      </c>
      <c r="B1080" s="6">
        <v>13.0</v>
      </c>
      <c r="C1080" s="6">
        <v>2016.0</v>
      </c>
      <c r="D1080" s="142">
        <f t="shared" si="1"/>
        <v>42503</v>
      </c>
      <c r="E1080" s="6">
        <v>0.76</v>
      </c>
      <c r="F1080" s="6">
        <v>1.22</v>
      </c>
      <c r="G1080" s="6">
        <v>1.71</v>
      </c>
    </row>
    <row r="1081">
      <c r="A1081" s="6">
        <v>5.0</v>
      </c>
      <c r="B1081" s="6">
        <v>16.0</v>
      </c>
      <c r="C1081" s="6">
        <v>2016.0</v>
      </c>
      <c r="D1081" s="142">
        <f t="shared" si="1"/>
        <v>42506</v>
      </c>
      <c r="E1081" s="6">
        <v>0.79</v>
      </c>
      <c r="F1081" s="6">
        <v>1.26</v>
      </c>
      <c r="G1081" s="6">
        <v>1.75</v>
      </c>
    </row>
    <row r="1082">
      <c r="A1082" s="6">
        <v>5.0</v>
      </c>
      <c r="B1082" s="6">
        <v>17.0</v>
      </c>
      <c r="C1082" s="6">
        <v>2016.0</v>
      </c>
      <c r="D1082" s="142">
        <f t="shared" si="1"/>
        <v>42507</v>
      </c>
      <c r="E1082" s="6">
        <v>0.82</v>
      </c>
      <c r="F1082" s="6">
        <v>1.29</v>
      </c>
      <c r="G1082" s="6">
        <v>1.76</v>
      </c>
    </row>
    <row r="1083">
      <c r="A1083" s="6">
        <v>5.0</v>
      </c>
      <c r="B1083" s="6">
        <v>18.0</v>
      </c>
      <c r="C1083" s="6">
        <v>2016.0</v>
      </c>
      <c r="D1083" s="142">
        <f t="shared" si="1"/>
        <v>42508</v>
      </c>
      <c r="E1083" s="6">
        <v>0.9</v>
      </c>
      <c r="F1083" s="6">
        <v>1.41</v>
      </c>
      <c r="G1083" s="6">
        <v>1.87</v>
      </c>
    </row>
    <row r="1084">
      <c r="A1084" s="6">
        <v>5.0</v>
      </c>
      <c r="B1084" s="6">
        <v>19.0</v>
      </c>
      <c r="C1084" s="6">
        <v>2016.0</v>
      </c>
      <c r="D1084" s="142">
        <f t="shared" si="1"/>
        <v>42509</v>
      </c>
      <c r="E1084" s="6">
        <v>0.89</v>
      </c>
      <c r="F1084" s="6">
        <v>1.38</v>
      </c>
      <c r="G1084" s="6">
        <v>1.85</v>
      </c>
    </row>
    <row r="1085">
      <c r="A1085" s="6">
        <v>5.0</v>
      </c>
      <c r="B1085" s="6">
        <v>20.0</v>
      </c>
      <c r="C1085" s="6">
        <v>2016.0</v>
      </c>
      <c r="D1085" s="142">
        <f t="shared" si="1"/>
        <v>42510</v>
      </c>
      <c r="E1085" s="6">
        <v>0.89</v>
      </c>
      <c r="F1085" s="6">
        <v>1.38</v>
      </c>
      <c r="G1085" s="6">
        <v>1.85</v>
      </c>
    </row>
    <row r="1086">
      <c r="A1086" s="6">
        <v>5.0</v>
      </c>
      <c r="B1086" s="6">
        <v>23.0</v>
      </c>
      <c r="C1086" s="6">
        <v>2016.0</v>
      </c>
      <c r="D1086" s="142">
        <f t="shared" si="1"/>
        <v>42513</v>
      </c>
      <c r="E1086" s="6">
        <v>0.91</v>
      </c>
      <c r="F1086" s="6">
        <v>1.38</v>
      </c>
      <c r="G1086" s="6">
        <v>1.84</v>
      </c>
    </row>
    <row r="1087">
      <c r="A1087" s="6">
        <v>5.0</v>
      </c>
      <c r="B1087" s="6">
        <v>24.0</v>
      </c>
      <c r="C1087" s="6">
        <v>2016.0</v>
      </c>
      <c r="D1087" s="142">
        <f t="shared" si="1"/>
        <v>42514</v>
      </c>
      <c r="E1087" s="6">
        <v>0.92</v>
      </c>
      <c r="F1087" s="6">
        <v>1.41</v>
      </c>
      <c r="G1087" s="6">
        <v>1.86</v>
      </c>
    </row>
    <row r="1088">
      <c r="A1088" s="6">
        <v>5.0</v>
      </c>
      <c r="B1088" s="6">
        <v>25.0</v>
      </c>
      <c r="C1088" s="6">
        <v>2016.0</v>
      </c>
      <c r="D1088" s="142">
        <f t="shared" si="1"/>
        <v>42515</v>
      </c>
      <c r="E1088" s="6">
        <v>0.92</v>
      </c>
      <c r="F1088" s="6">
        <v>1.4</v>
      </c>
      <c r="G1088" s="6">
        <v>1.87</v>
      </c>
    </row>
    <row r="1089">
      <c r="A1089" s="6">
        <v>5.0</v>
      </c>
      <c r="B1089" s="6">
        <v>26.0</v>
      </c>
      <c r="C1089" s="6">
        <v>2016.0</v>
      </c>
      <c r="D1089" s="142">
        <f t="shared" si="1"/>
        <v>42516</v>
      </c>
      <c r="E1089" s="6">
        <v>0.87</v>
      </c>
      <c r="F1089" s="6">
        <v>1.35</v>
      </c>
      <c r="G1089" s="6">
        <v>1.83</v>
      </c>
    </row>
    <row r="1090">
      <c r="A1090" s="6">
        <v>5.0</v>
      </c>
      <c r="B1090" s="6">
        <v>27.0</v>
      </c>
      <c r="C1090" s="6">
        <v>2016.0</v>
      </c>
      <c r="D1090" s="142">
        <f t="shared" si="1"/>
        <v>42517</v>
      </c>
      <c r="E1090" s="6">
        <v>0.9</v>
      </c>
      <c r="F1090" s="6">
        <v>1.39</v>
      </c>
      <c r="G1090" s="6">
        <v>1.85</v>
      </c>
    </row>
    <row r="1091">
      <c r="A1091" s="6">
        <v>5.0</v>
      </c>
      <c r="B1091" s="6">
        <v>31.0</v>
      </c>
      <c r="C1091" s="6">
        <v>2016.0</v>
      </c>
      <c r="D1091" s="142">
        <f t="shared" si="1"/>
        <v>42521</v>
      </c>
      <c r="E1091" s="6">
        <v>0.87</v>
      </c>
      <c r="F1091" s="6">
        <v>1.37</v>
      </c>
      <c r="G1091" s="6">
        <v>1.84</v>
      </c>
    </row>
    <row r="1092">
      <c r="A1092" s="6">
        <v>6.0</v>
      </c>
      <c r="B1092" s="6">
        <v>1.0</v>
      </c>
      <c r="C1092" s="6">
        <v>2016.0</v>
      </c>
      <c r="D1092" s="142">
        <f t="shared" si="1"/>
        <v>42522</v>
      </c>
      <c r="E1092" s="6">
        <v>0.91</v>
      </c>
      <c r="F1092" s="6">
        <v>1.39</v>
      </c>
      <c r="G1092" s="6">
        <v>1.85</v>
      </c>
    </row>
    <row r="1093">
      <c r="A1093" s="6">
        <v>6.0</v>
      </c>
      <c r="B1093" s="6">
        <v>2.0</v>
      </c>
      <c r="C1093" s="6">
        <v>2016.0</v>
      </c>
      <c r="D1093" s="142">
        <f t="shared" si="1"/>
        <v>42523</v>
      </c>
      <c r="E1093" s="6">
        <v>0.89</v>
      </c>
      <c r="F1093" s="6">
        <v>1.36</v>
      </c>
      <c r="G1093" s="6">
        <v>1.81</v>
      </c>
    </row>
    <row r="1094">
      <c r="A1094" s="6">
        <v>6.0</v>
      </c>
      <c r="B1094" s="6">
        <v>3.0</v>
      </c>
      <c r="C1094" s="6">
        <v>2016.0</v>
      </c>
      <c r="D1094" s="142">
        <f t="shared" si="1"/>
        <v>42524</v>
      </c>
      <c r="E1094" s="6">
        <v>0.78</v>
      </c>
      <c r="F1094" s="6">
        <v>1.23</v>
      </c>
      <c r="G1094" s="6">
        <v>1.71</v>
      </c>
    </row>
    <row r="1095">
      <c r="A1095" s="6">
        <v>6.0</v>
      </c>
      <c r="B1095" s="6">
        <v>6.0</v>
      </c>
      <c r="C1095" s="6">
        <v>2016.0</v>
      </c>
      <c r="D1095" s="142">
        <f t="shared" si="1"/>
        <v>42527</v>
      </c>
      <c r="E1095" s="6">
        <v>0.8</v>
      </c>
      <c r="F1095" s="6">
        <v>1.25</v>
      </c>
      <c r="G1095" s="6">
        <v>1.73</v>
      </c>
    </row>
    <row r="1096">
      <c r="A1096" s="6">
        <v>6.0</v>
      </c>
      <c r="B1096" s="6">
        <v>7.0</v>
      </c>
      <c r="C1096" s="6">
        <v>2016.0</v>
      </c>
      <c r="D1096" s="142">
        <f t="shared" si="1"/>
        <v>42528</v>
      </c>
      <c r="E1096" s="6">
        <v>0.78</v>
      </c>
      <c r="F1096" s="6">
        <v>1.23</v>
      </c>
      <c r="G1096" s="6">
        <v>1.72</v>
      </c>
    </row>
    <row r="1097">
      <c r="A1097" s="6">
        <v>6.0</v>
      </c>
      <c r="B1097" s="6">
        <v>8.0</v>
      </c>
      <c r="C1097" s="6">
        <v>2016.0</v>
      </c>
      <c r="D1097" s="142">
        <f t="shared" si="1"/>
        <v>42529</v>
      </c>
      <c r="E1097" s="6">
        <v>0.78</v>
      </c>
      <c r="F1097" s="6">
        <v>1.23</v>
      </c>
      <c r="G1097" s="6">
        <v>1.71</v>
      </c>
    </row>
    <row r="1098">
      <c r="A1098" s="6">
        <v>6.0</v>
      </c>
      <c r="B1098" s="6">
        <v>9.0</v>
      </c>
      <c r="C1098" s="6">
        <v>2016.0</v>
      </c>
      <c r="D1098" s="142">
        <f t="shared" si="1"/>
        <v>42530</v>
      </c>
      <c r="E1098" s="6">
        <v>0.77</v>
      </c>
      <c r="F1098" s="6">
        <v>1.22</v>
      </c>
      <c r="G1098" s="6">
        <v>1.68</v>
      </c>
    </row>
    <row r="1099">
      <c r="A1099" s="6">
        <v>6.0</v>
      </c>
      <c r="B1099" s="6">
        <v>10.0</v>
      </c>
      <c r="C1099" s="6">
        <v>2016.0</v>
      </c>
      <c r="D1099" s="142">
        <f t="shared" si="1"/>
        <v>42531</v>
      </c>
      <c r="E1099" s="6">
        <v>0.73</v>
      </c>
      <c r="F1099" s="6">
        <v>1.17</v>
      </c>
      <c r="G1099" s="6">
        <v>1.64</v>
      </c>
    </row>
    <row r="1100">
      <c r="A1100" s="6">
        <v>6.0</v>
      </c>
      <c r="B1100" s="6">
        <v>13.0</v>
      </c>
      <c r="C1100" s="6">
        <v>2016.0</v>
      </c>
      <c r="D1100" s="142">
        <f t="shared" si="1"/>
        <v>42534</v>
      </c>
      <c r="E1100" s="6">
        <v>0.73</v>
      </c>
      <c r="F1100" s="6">
        <v>1.14</v>
      </c>
      <c r="G1100" s="6">
        <v>1.62</v>
      </c>
    </row>
    <row r="1101">
      <c r="A1101" s="6">
        <v>6.0</v>
      </c>
      <c r="B1101" s="6">
        <v>14.0</v>
      </c>
      <c r="C1101" s="6">
        <v>2016.0</v>
      </c>
      <c r="D1101" s="142">
        <f t="shared" si="1"/>
        <v>42535</v>
      </c>
      <c r="E1101" s="6">
        <v>0.74</v>
      </c>
      <c r="F1101" s="6">
        <v>1.15</v>
      </c>
      <c r="G1101" s="6">
        <v>1.62</v>
      </c>
    </row>
    <row r="1102">
      <c r="A1102" s="6">
        <v>6.0</v>
      </c>
      <c r="B1102" s="6">
        <v>15.0</v>
      </c>
      <c r="C1102" s="6">
        <v>2016.0</v>
      </c>
      <c r="D1102" s="142">
        <f t="shared" si="1"/>
        <v>42536</v>
      </c>
      <c r="E1102" s="6">
        <v>0.69</v>
      </c>
      <c r="F1102" s="6">
        <v>1.1</v>
      </c>
      <c r="G1102" s="6">
        <v>1.6</v>
      </c>
    </row>
    <row r="1103">
      <c r="A1103" s="6">
        <v>6.0</v>
      </c>
      <c r="B1103" s="6">
        <v>16.0</v>
      </c>
      <c r="C1103" s="6">
        <v>2016.0</v>
      </c>
      <c r="D1103" s="142">
        <f t="shared" si="1"/>
        <v>42537</v>
      </c>
      <c r="E1103" s="6">
        <v>0.7</v>
      </c>
      <c r="F1103" s="6">
        <v>1.1</v>
      </c>
      <c r="G1103" s="6">
        <v>1.57</v>
      </c>
    </row>
    <row r="1104">
      <c r="A1104" s="6">
        <v>6.0</v>
      </c>
      <c r="B1104" s="6">
        <v>17.0</v>
      </c>
      <c r="C1104" s="6">
        <v>2016.0</v>
      </c>
      <c r="D1104" s="142">
        <f t="shared" si="1"/>
        <v>42538</v>
      </c>
      <c r="E1104" s="6">
        <v>0.7</v>
      </c>
      <c r="F1104" s="6">
        <v>1.13</v>
      </c>
      <c r="G1104" s="6">
        <v>1.62</v>
      </c>
    </row>
    <row r="1105">
      <c r="A1105" s="6">
        <v>6.0</v>
      </c>
      <c r="B1105" s="6">
        <v>20.0</v>
      </c>
      <c r="C1105" s="6">
        <v>2016.0</v>
      </c>
      <c r="D1105" s="142">
        <f t="shared" si="1"/>
        <v>42541</v>
      </c>
      <c r="E1105" s="6">
        <v>0.74</v>
      </c>
      <c r="F1105" s="6">
        <v>1.17</v>
      </c>
      <c r="G1105" s="6">
        <v>1.67</v>
      </c>
    </row>
    <row r="1106">
      <c r="A1106" s="6">
        <v>6.0</v>
      </c>
      <c r="B1106" s="6">
        <v>21.0</v>
      </c>
      <c r="C1106" s="6">
        <v>2016.0</v>
      </c>
      <c r="D1106" s="142">
        <f t="shared" si="1"/>
        <v>42542</v>
      </c>
      <c r="E1106" s="6">
        <v>0.76</v>
      </c>
      <c r="F1106" s="6">
        <v>1.22</v>
      </c>
      <c r="G1106" s="6">
        <v>1.71</v>
      </c>
    </row>
    <row r="1107">
      <c r="A1107" s="6">
        <v>6.0</v>
      </c>
      <c r="B1107" s="6">
        <v>22.0</v>
      </c>
      <c r="C1107" s="6">
        <v>2016.0</v>
      </c>
      <c r="D1107" s="142">
        <f t="shared" si="1"/>
        <v>42543</v>
      </c>
      <c r="E1107" s="6">
        <v>0.75</v>
      </c>
      <c r="F1107" s="6">
        <v>1.2</v>
      </c>
      <c r="G1107" s="6">
        <v>1.69</v>
      </c>
    </row>
    <row r="1108">
      <c r="A1108" s="6">
        <v>6.0</v>
      </c>
      <c r="B1108" s="6">
        <v>23.0</v>
      </c>
      <c r="C1108" s="6">
        <v>2016.0</v>
      </c>
      <c r="D1108" s="142">
        <f t="shared" si="1"/>
        <v>42544</v>
      </c>
      <c r="E1108" s="6">
        <v>0.78</v>
      </c>
      <c r="F1108" s="6">
        <v>1.25</v>
      </c>
      <c r="G1108" s="6">
        <v>1.74</v>
      </c>
    </row>
    <row r="1109">
      <c r="A1109" s="6">
        <v>6.0</v>
      </c>
      <c r="B1109" s="6">
        <v>24.0</v>
      </c>
      <c r="C1109" s="6">
        <v>2016.0</v>
      </c>
      <c r="D1109" s="142">
        <f t="shared" si="1"/>
        <v>42545</v>
      </c>
      <c r="E1109" s="6">
        <v>0.64</v>
      </c>
      <c r="F1109" s="6">
        <v>1.08</v>
      </c>
      <c r="G1109" s="6">
        <v>1.57</v>
      </c>
    </row>
    <row r="1110">
      <c r="A1110" s="6">
        <v>6.0</v>
      </c>
      <c r="B1110" s="6">
        <v>27.0</v>
      </c>
      <c r="C1110" s="6">
        <v>2016.0</v>
      </c>
      <c r="D1110" s="142">
        <f t="shared" si="1"/>
        <v>42548</v>
      </c>
      <c r="E1110" s="6">
        <v>0.61</v>
      </c>
      <c r="F1110" s="6">
        <v>1.0</v>
      </c>
      <c r="G1110" s="6">
        <v>1.46</v>
      </c>
    </row>
    <row r="1111">
      <c r="A1111" s="6">
        <v>6.0</v>
      </c>
      <c r="B1111" s="6">
        <v>28.0</v>
      </c>
      <c r="C1111" s="6">
        <v>2016.0</v>
      </c>
      <c r="D1111" s="142">
        <f t="shared" si="1"/>
        <v>42549</v>
      </c>
      <c r="E1111" s="6">
        <v>0.61</v>
      </c>
      <c r="F1111" s="6">
        <v>1.0</v>
      </c>
      <c r="G1111" s="6">
        <v>1.46</v>
      </c>
    </row>
    <row r="1112">
      <c r="A1112" s="6">
        <v>6.0</v>
      </c>
      <c r="B1112" s="6">
        <v>29.0</v>
      </c>
      <c r="C1112" s="6">
        <v>2016.0</v>
      </c>
      <c r="D1112" s="142">
        <f t="shared" si="1"/>
        <v>42550</v>
      </c>
      <c r="E1112" s="6">
        <v>0.62</v>
      </c>
      <c r="F1112" s="6">
        <v>1.03</v>
      </c>
      <c r="G1112" s="6">
        <v>1.5</v>
      </c>
    </row>
    <row r="1113">
      <c r="A1113" s="6">
        <v>6.0</v>
      </c>
      <c r="B1113" s="6">
        <v>30.0</v>
      </c>
      <c r="C1113" s="6">
        <v>2016.0</v>
      </c>
      <c r="D1113" s="142">
        <f t="shared" si="1"/>
        <v>42551</v>
      </c>
      <c r="E1113" s="6">
        <v>0.58</v>
      </c>
      <c r="F1113" s="6">
        <v>1.01</v>
      </c>
      <c r="G1113" s="6">
        <v>1.49</v>
      </c>
    </row>
    <row r="1114">
      <c r="A1114" s="6">
        <v>7.0</v>
      </c>
      <c r="B1114" s="6">
        <v>1.0</v>
      </c>
      <c r="C1114" s="6">
        <v>2016.0</v>
      </c>
      <c r="D1114" s="142">
        <f t="shared" si="1"/>
        <v>42552</v>
      </c>
      <c r="E1114" s="6">
        <v>0.59</v>
      </c>
      <c r="F1114" s="6">
        <v>1.0</v>
      </c>
      <c r="G1114" s="6">
        <v>1.46</v>
      </c>
    </row>
    <row r="1115">
      <c r="A1115" s="6">
        <v>7.0</v>
      </c>
      <c r="B1115" s="6">
        <v>5.0</v>
      </c>
      <c r="C1115" s="6">
        <v>2016.0</v>
      </c>
      <c r="D1115" s="142">
        <f t="shared" si="1"/>
        <v>42556</v>
      </c>
      <c r="E1115" s="6">
        <v>0.56</v>
      </c>
      <c r="F1115" s="6">
        <v>0.94</v>
      </c>
      <c r="G1115" s="6">
        <v>1.37</v>
      </c>
    </row>
    <row r="1116">
      <c r="A1116" s="6">
        <v>7.0</v>
      </c>
      <c r="B1116" s="6">
        <v>6.0</v>
      </c>
      <c r="C1116" s="6">
        <v>2016.0</v>
      </c>
      <c r="D1116" s="142">
        <f t="shared" si="1"/>
        <v>42557</v>
      </c>
      <c r="E1116" s="6">
        <v>0.58</v>
      </c>
      <c r="F1116" s="6">
        <v>0.95</v>
      </c>
      <c r="G1116" s="6">
        <v>1.38</v>
      </c>
    </row>
    <row r="1117">
      <c r="A1117" s="6">
        <v>7.0</v>
      </c>
      <c r="B1117" s="6">
        <v>7.0</v>
      </c>
      <c r="C1117" s="6">
        <v>2016.0</v>
      </c>
      <c r="D1117" s="142">
        <f t="shared" si="1"/>
        <v>42558</v>
      </c>
      <c r="E1117" s="6">
        <v>0.58</v>
      </c>
      <c r="F1117" s="6">
        <v>0.97</v>
      </c>
      <c r="G1117" s="6">
        <v>1.4</v>
      </c>
    </row>
    <row r="1118">
      <c r="A1118" s="6">
        <v>7.0</v>
      </c>
      <c r="B1118" s="6">
        <v>8.0</v>
      </c>
      <c r="C1118" s="6">
        <v>2016.0</v>
      </c>
      <c r="D1118" s="142">
        <f t="shared" si="1"/>
        <v>42559</v>
      </c>
      <c r="E1118" s="6">
        <v>0.61</v>
      </c>
      <c r="F1118" s="6">
        <v>0.95</v>
      </c>
      <c r="G1118" s="6">
        <v>1.37</v>
      </c>
    </row>
    <row r="1119">
      <c r="A1119" s="6">
        <v>7.0</v>
      </c>
      <c r="B1119" s="6">
        <v>11.0</v>
      </c>
      <c r="C1119" s="6">
        <v>2016.0</v>
      </c>
      <c r="D1119" s="142">
        <f t="shared" si="1"/>
        <v>42562</v>
      </c>
      <c r="E1119" s="6">
        <v>0.66</v>
      </c>
      <c r="F1119" s="6">
        <v>1.03</v>
      </c>
      <c r="G1119" s="6">
        <v>1.43</v>
      </c>
    </row>
    <row r="1120">
      <c r="A1120" s="6">
        <v>7.0</v>
      </c>
      <c r="B1120" s="6">
        <v>12.0</v>
      </c>
      <c r="C1120" s="6">
        <v>2016.0</v>
      </c>
      <c r="D1120" s="142">
        <f t="shared" si="1"/>
        <v>42563</v>
      </c>
      <c r="E1120" s="6">
        <v>0.69</v>
      </c>
      <c r="F1120" s="6">
        <v>1.1</v>
      </c>
      <c r="G1120" s="6">
        <v>1.53</v>
      </c>
    </row>
    <row r="1121">
      <c r="A1121" s="6">
        <v>7.0</v>
      </c>
      <c r="B1121" s="6">
        <v>13.0</v>
      </c>
      <c r="C1121" s="6">
        <v>2016.0</v>
      </c>
      <c r="D1121" s="142">
        <f t="shared" si="1"/>
        <v>42564</v>
      </c>
      <c r="E1121" s="6">
        <v>0.68</v>
      </c>
      <c r="F1121" s="6">
        <v>1.07</v>
      </c>
      <c r="G1121" s="6">
        <v>1.48</v>
      </c>
    </row>
    <row r="1122">
      <c r="A1122" s="6">
        <v>7.0</v>
      </c>
      <c r="B1122" s="6">
        <v>14.0</v>
      </c>
      <c r="C1122" s="6">
        <v>2016.0</v>
      </c>
      <c r="D1122" s="142">
        <f t="shared" si="1"/>
        <v>42565</v>
      </c>
      <c r="E1122" s="6">
        <v>0.68</v>
      </c>
      <c r="F1122" s="6">
        <v>1.1</v>
      </c>
      <c r="G1122" s="6">
        <v>1.53</v>
      </c>
    </row>
    <row r="1123">
      <c r="A1123" s="6">
        <v>7.0</v>
      </c>
      <c r="B1123" s="6">
        <v>15.0</v>
      </c>
      <c r="C1123" s="6">
        <v>2016.0</v>
      </c>
      <c r="D1123" s="142">
        <f t="shared" si="1"/>
        <v>42566</v>
      </c>
      <c r="E1123" s="6">
        <v>0.71</v>
      </c>
      <c r="F1123" s="6">
        <v>1.15</v>
      </c>
      <c r="G1123" s="6">
        <v>1.6</v>
      </c>
    </row>
    <row r="1124">
      <c r="A1124" s="6">
        <v>7.0</v>
      </c>
      <c r="B1124" s="6">
        <v>18.0</v>
      </c>
      <c r="C1124" s="6">
        <v>2016.0</v>
      </c>
      <c r="D1124" s="142">
        <f t="shared" si="1"/>
        <v>42569</v>
      </c>
      <c r="E1124" s="6">
        <v>0.68</v>
      </c>
      <c r="F1124" s="6">
        <v>1.14</v>
      </c>
      <c r="G1124" s="6">
        <v>1.59</v>
      </c>
    </row>
    <row r="1125">
      <c r="A1125" s="6">
        <v>7.0</v>
      </c>
      <c r="B1125" s="6">
        <v>19.0</v>
      </c>
      <c r="C1125" s="6">
        <v>2016.0</v>
      </c>
      <c r="D1125" s="142">
        <f t="shared" si="1"/>
        <v>42570</v>
      </c>
      <c r="E1125" s="6">
        <v>0.7</v>
      </c>
      <c r="F1125" s="6">
        <v>1.12</v>
      </c>
      <c r="G1125" s="6">
        <v>1.56</v>
      </c>
    </row>
    <row r="1126">
      <c r="A1126" s="6">
        <v>7.0</v>
      </c>
      <c r="B1126" s="6">
        <v>20.0</v>
      </c>
      <c r="C1126" s="6">
        <v>2016.0</v>
      </c>
      <c r="D1126" s="142">
        <f t="shared" si="1"/>
        <v>42571</v>
      </c>
      <c r="E1126" s="6">
        <v>0.73</v>
      </c>
      <c r="F1126" s="6">
        <v>1.15</v>
      </c>
      <c r="G1126" s="6">
        <v>1.59</v>
      </c>
    </row>
    <row r="1127">
      <c r="A1127" s="6">
        <v>7.0</v>
      </c>
      <c r="B1127" s="6">
        <v>21.0</v>
      </c>
      <c r="C1127" s="6">
        <v>2016.0</v>
      </c>
      <c r="D1127" s="142">
        <f t="shared" si="1"/>
        <v>42572</v>
      </c>
      <c r="E1127" s="6">
        <v>0.7</v>
      </c>
      <c r="F1127" s="6">
        <v>1.11</v>
      </c>
      <c r="G1127" s="6">
        <v>1.57</v>
      </c>
    </row>
    <row r="1128">
      <c r="A1128" s="6">
        <v>7.0</v>
      </c>
      <c r="B1128" s="6">
        <v>22.0</v>
      </c>
      <c r="C1128" s="6">
        <v>2016.0</v>
      </c>
      <c r="D1128" s="142">
        <f t="shared" si="1"/>
        <v>42573</v>
      </c>
      <c r="E1128" s="6">
        <v>0.71</v>
      </c>
      <c r="F1128" s="6">
        <v>1.13</v>
      </c>
      <c r="G1128" s="6">
        <v>1.57</v>
      </c>
    </row>
    <row r="1129">
      <c r="A1129" s="6">
        <v>7.0</v>
      </c>
      <c r="B1129" s="6">
        <v>25.0</v>
      </c>
      <c r="C1129" s="6">
        <v>2016.0</v>
      </c>
      <c r="D1129" s="142">
        <f t="shared" si="1"/>
        <v>42576</v>
      </c>
      <c r="E1129" s="6">
        <v>0.72</v>
      </c>
      <c r="F1129" s="6">
        <v>1.15</v>
      </c>
      <c r="G1129" s="6">
        <v>1.58</v>
      </c>
    </row>
    <row r="1130">
      <c r="A1130" s="6">
        <v>7.0</v>
      </c>
      <c r="B1130" s="6">
        <v>26.0</v>
      </c>
      <c r="C1130" s="6">
        <v>2016.0</v>
      </c>
      <c r="D1130" s="142">
        <f t="shared" si="1"/>
        <v>42577</v>
      </c>
      <c r="E1130" s="6">
        <v>0.75</v>
      </c>
      <c r="F1130" s="6">
        <v>1.15</v>
      </c>
      <c r="G1130" s="6">
        <v>1.57</v>
      </c>
    </row>
    <row r="1131">
      <c r="A1131" s="6">
        <v>7.0</v>
      </c>
      <c r="B1131" s="6">
        <v>27.0</v>
      </c>
      <c r="C1131" s="6">
        <v>2016.0</v>
      </c>
      <c r="D1131" s="142">
        <f t="shared" si="1"/>
        <v>42578</v>
      </c>
      <c r="E1131" s="6">
        <v>0.73</v>
      </c>
      <c r="F1131" s="6">
        <v>1.1</v>
      </c>
      <c r="G1131" s="6">
        <v>1.52</v>
      </c>
    </row>
    <row r="1132">
      <c r="A1132" s="6">
        <v>7.0</v>
      </c>
      <c r="B1132" s="6">
        <v>28.0</v>
      </c>
      <c r="C1132" s="6">
        <v>2016.0</v>
      </c>
      <c r="D1132" s="142">
        <f t="shared" si="1"/>
        <v>42579</v>
      </c>
      <c r="E1132" s="6">
        <v>0.72</v>
      </c>
      <c r="F1132" s="6">
        <v>1.09</v>
      </c>
      <c r="G1132" s="6">
        <v>1.52</v>
      </c>
    </row>
    <row r="1133">
      <c r="A1133" s="6">
        <v>7.0</v>
      </c>
      <c r="B1133" s="6">
        <v>29.0</v>
      </c>
      <c r="C1133" s="6">
        <v>2016.0</v>
      </c>
      <c r="D1133" s="142">
        <f t="shared" si="1"/>
        <v>42580</v>
      </c>
      <c r="E1133" s="6">
        <v>0.67</v>
      </c>
      <c r="F1133" s="6">
        <v>1.03</v>
      </c>
      <c r="G1133" s="6">
        <v>1.46</v>
      </c>
    </row>
    <row r="1134">
      <c r="A1134" s="6">
        <v>8.0</v>
      </c>
      <c r="B1134" s="6">
        <v>1.0</v>
      </c>
      <c r="C1134" s="6">
        <v>2016.0</v>
      </c>
      <c r="D1134" s="142">
        <f t="shared" si="1"/>
        <v>42583</v>
      </c>
      <c r="E1134" s="6">
        <v>0.67</v>
      </c>
      <c r="F1134" s="6">
        <v>1.06</v>
      </c>
      <c r="G1134" s="6">
        <v>1.51</v>
      </c>
    </row>
    <row r="1135">
      <c r="A1135" s="6">
        <v>8.0</v>
      </c>
      <c r="B1135" s="6">
        <v>2.0</v>
      </c>
      <c r="C1135" s="6">
        <v>2016.0</v>
      </c>
      <c r="D1135" s="142">
        <f t="shared" si="1"/>
        <v>42584</v>
      </c>
      <c r="E1135" s="6">
        <v>0.67</v>
      </c>
      <c r="F1135" s="6">
        <v>1.07</v>
      </c>
      <c r="G1135" s="6">
        <v>1.55</v>
      </c>
    </row>
    <row r="1136">
      <c r="A1136" s="6">
        <v>8.0</v>
      </c>
      <c r="B1136" s="6">
        <v>3.0</v>
      </c>
      <c r="C1136" s="6">
        <v>2016.0</v>
      </c>
      <c r="D1136" s="142">
        <f t="shared" si="1"/>
        <v>42585</v>
      </c>
      <c r="E1136" s="6">
        <v>0.67</v>
      </c>
      <c r="F1136" s="6">
        <v>1.07</v>
      </c>
      <c r="G1136" s="6">
        <v>1.55</v>
      </c>
    </row>
    <row r="1137">
      <c r="A1137" s="6">
        <v>8.0</v>
      </c>
      <c r="B1137" s="6">
        <v>4.0</v>
      </c>
      <c r="C1137" s="6">
        <v>2016.0</v>
      </c>
      <c r="D1137" s="142">
        <f t="shared" si="1"/>
        <v>42586</v>
      </c>
      <c r="E1137" s="6">
        <v>0.64</v>
      </c>
      <c r="F1137" s="6">
        <v>1.03</v>
      </c>
      <c r="G1137" s="6">
        <v>1.51</v>
      </c>
    </row>
    <row r="1138">
      <c r="A1138" s="6">
        <v>8.0</v>
      </c>
      <c r="B1138" s="6">
        <v>5.0</v>
      </c>
      <c r="C1138" s="6">
        <v>2016.0</v>
      </c>
      <c r="D1138" s="142">
        <f t="shared" si="1"/>
        <v>42587</v>
      </c>
      <c r="E1138" s="6">
        <v>0.72</v>
      </c>
      <c r="F1138" s="6">
        <v>1.13</v>
      </c>
      <c r="G1138" s="6">
        <v>1.59</v>
      </c>
    </row>
    <row r="1139">
      <c r="A1139" s="6">
        <v>8.0</v>
      </c>
      <c r="B1139" s="6">
        <v>8.0</v>
      </c>
      <c r="C1139" s="6">
        <v>2016.0</v>
      </c>
      <c r="D1139" s="142">
        <f t="shared" si="1"/>
        <v>42590</v>
      </c>
      <c r="E1139" s="6">
        <v>0.74</v>
      </c>
      <c r="F1139" s="6">
        <v>1.15</v>
      </c>
      <c r="G1139" s="6">
        <v>1.59</v>
      </c>
    </row>
    <row r="1140">
      <c r="A1140" s="6">
        <v>8.0</v>
      </c>
      <c r="B1140" s="6">
        <v>9.0</v>
      </c>
      <c r="C1140" s="6">
        <v>2016.0</v>
      </c>
      <c r="D1140" s="142">
        <f t="shared" si="1"/>
        <v>42591</v>
      </c>
      <c r="E1140" s="6">
        <v>0.71</v>
      </c>
      <c r="F1140" s="6">
        <v>1.11</v>
      </c>
      <c r="G1140" s="6">
        <v>1.55</v>
      </c>
    </row>
    <row r="1141">
      <c r="A1141" s="6">
        <v>8.0</v>
      </c>
      <c r="B1141" s="6">
        <v>10.0</v>
      </c>
      <c r="C1141" s="6">
        <v>2016.0</v>
      </c>
      <c r="D1141" s="142">
        <f t="shared" si="1"/>
        <v>42592</v>
      </c>
      <c r="E1141" s="6">
        <v>0.69</v>
      </c>
      <c r="F1141" s="6">
        <v>1.07</v>
      </c>
      <c r="G1141" s="6">
        <v>1.5</v>
      </c>
    </row>
    <row r="1142">
      <c r="A1142" s="6">
        <v>8.0</v>
      </c>
      <c r="B1142" s="6">
        <v>11.0</v>
      </c>
      <c r="C1142" s="6">
        <v>2016.0</v>
      </c>
      <c r="D1142" s="142">
        <f t="shared" si="1"/>
        <v>42593</v>
      </c>
      <c r="E1142" s="6">
        <v>0.76</v>
      </c>
      <c r="F1142" s="6">
        <v>1.16</v>
      </c>
      <c r="G1142" s="6">
        <v>1.57</v>
      </c>
    </row>
    <row r="1143">
      <c r="A1143" s="6">
        <v>8.0</v>
      </c>
      <c r="B1143" s="6">
        <v>12.0</v>
      </c>
      <c r="C1143" s="6">
        <v>2016.0</v>
      </c>
      <c r="D1143" s="142">
        <f t="shared" si="1"/>
        <v>42594</v>
      </c>
      <c r="E1143" s="6">
        <v>0.71</v>
      </c>
      <c r="F1143" s="6">
        <v>1.1</v>
      </c>
      <c r="G1143" s="6">
        <v>1.51</v>
      </c>
    </row>
    <row r="1144">
      <c r="A1144" s="6">
        <v>8.0</v>
      </c>
      <c r="B1144" s="6">
        <v>15.0</v>
      </c>
      <c r="C1144" s="6">
        <v>2016.0</v>
      </c>
      <c r="D1144" s="142">
        <f t="shared" si="1"/>
        <v>42597</v>
      </c>
      <c r="E1144" s="6">
        <v>0.72</v>
      </c>
      <c r="F1144" s="6">
        <v>1.14</v>
      </c>
      <c r="G1144" s="6">
        <v>1.55</v>
      </c>
    </row>
    <row r="1145">
      <c r="A1145" s="6">
        <v>8.0</v>
      </c>
      <c r="B1145" s="6">
        <v>16.0</v>
      </c>
      <c r="C1145" s="6">
        <v>2016.0</v>
      </c>
      <c r="D1145" s="142">
        <f t="shared" si="1"/>
        <v>42598</v>
      </c>
      <c r="E1145" s="6">
        <v>0.76</v>
      </c>
      <c r="F1145" s="6">
        <v>1.16</v>
      </c>
      <c r="G1145" s="6">
        <v>1.57</v>
      </c>
    </row>
    <row r="1146">
      <c r="A1146" s="6">
        <v>8.0</v>
      </c>
      <c r="B1146" s="6">
        <v>17.0</v>
      </c>
      <c r="C1146" s="6">
        <v>2016.0</v>
      </c>
      <c r="D1146" s="142">
        <f t="shared" si="1"/>
        <v>42599</v>
      </c>
      <c r="E1146" s="6">
        <v>0.74</v>
      </c>
      <c r="F1146" s="6">
        <v>1.15</v>
      </c>
      <c r="G1146" s="6">
        <v>1.56</v>
      </c>
    </row>
    <row r="1147">
      <c r="A1147" s="6">
        <v>8.0</v>
      </c>
      <c r="B1147" s="6">
        <v>18.0</v>
      </c>
      <c r="C1147" s="6">
        <v>2016.0</v>
      </c>
      <c r="D1147" s="142">
        <f t="shared" si="1"/>
        <v>42600</v>
      </c>
      <c r="E1147" s="6">
        <v>0.71</v>
      </c>
      <c r="F1147" s="6">
        <v>1.12</v>
      </c>
      <c r="G1147" s="6">
        <v>1.53</v>
      </c>
    </row>
    <row r="1148">
      <c r="A1148" s="6">
        <v>8.0</v>
      </c>
      <c r="B1148" s="6">
        <v>19.0</v>
      </c>
      <c r="C1148" s="6">
        <v>2016.0</v>
      </c>
      <c r="D1148" s="142">
        <f t="shared" si="1"/>
        <v>42601</v>
      </c>
      <c r="E1148" s="6">
        <v>0.76</v>
      </c>
      <c r="F1148" s="6">
        <v>1.17</v>
      </c>
      <c r="G1148" s="6">
        <v>1.58</v>
      </c>
    </row>
    <row r="1149">
      <c r="A1149" s="6">
        <v>8.0</v>
      </c>
      <c r="B1149" s="6">
        <v>22.0</v>
      </c>
      <c r="C1149" s="6">
        <v>2016.0</v>
      </c>
      <c r="D1149" s="142">
        <f t="shared" si="1"/>
        <v>42604</v>
      </c>
      <c r="E1149" s="6">
        <v>0.76</v>
      </c>
      <c r="F1149" s="6">
        <v>1.15</v>
      </c>
      <c r="G1149" s="6">
        <v>1.55</v>
      </c>
    </row>
    <row r="1150">
      <c r="A1150" s="6">
        <v>8.0</v>
      </c>
      <c r="B1150" s="6">
        <v>23.0</v>
      </c>
      <c r="C1150" s="6">
        <v>2016.0</v>
      </c>
      <c r="D1150" s="142">
        <f t="shared" si="1"/>
        <v>42605</v>
      </c>
      <c r="E1150" s="6">
        <v>0.74</v>
      </c>
      <c r="F1150" s="6">
        <v>1.15</v>
      </c>
      <c r="G1150" s="6">
        <v>1.55</v>
      </c>
    </row>
    <row r="1151">
      <c r="A1151" s="6">
        <v>8.0</v>
      </c>
      <c r="B1151" s="6">
        <v>24.0</v>
      </c>
      <c r="C1151" s="6">
        <v>2016.0</v>
      </c>
      <c r="D1151" s="142">
        <f t="shared" si="1"/>
        <v>42606</v>
      </c>
      <c r="E1151" s="6">
        <v>0.76</v>
      </c>
      <c r="F1151" s="6">
        <v>1.13</v>
      </c>
      <c r="G1151" s="6">
        <v>1.56</v>
      </c>
    </row>
    <row r="1152">
      <c r="A1152" s="6">
        <v>8.0</v>
      </c>
      <c r="B1152" s="6">
        <v>25.0</v>
      </c>
      <c r="C1152" s="6">
        <v>2016.0</v>
      </c>
      <c r="D1152" s="142">
        <f t="shared" si="1"/>
        <v>42607</v>
      </c>
      <c r="E1152" s="6">
        <v>0.78</v>
      </c>
      <c r="F1152" s="6">
        <v>1.16</v>
      </c>
      <c r="G1152" s="6">
        <v>1.58</v>
      </c>
    </row>
    <row r="1153">
      <c r="A1153" s="6">
        <v>8.0</v>
      </c>
      <c r="B1153" s="6">
        <v>26.0</v>
      </c>
      <c r="C1153" s="6">
        <v>2016.0</v>
      </c>
      <c r="D1153" s="142">
        <f t="shared" si="1"/>
        <v>42608</v>
      </c>
      <c r="E1153" s="6">
        <v>0.84</v>
      </c>
      <c r="F1153" s="6">
        <v>1.23</v>
      </c>
      <c r="G1153" s="6">
        <v>1.62</v>
      </c>
    </row>
    <row r="1154">
      <c r="A1154" s="6">
        <v>8.0</v>
      </c>
      <c r="B1154" s="6">
        <v>29.0</v>
      </c>
      <c r="C1154" s="6">
        <v>2016.0</v>
      </c>
      <c r="D1154" s="142">
        <f t="shared" si="1"/>
        <v>42611</v>
      </c>
      <c r="E1154" s="6">
        <v>0.81</v>
      </c>
      <c r="F1154" s="6">
        <v>1.18</v>
      </c>
      <c r="G1154" s="6">
        <v>1.57</v>
      </c>
    </row>
    <row r="1155">
      <c r="A1155" s="6">
        <v>8.0</v>
      </c>
      <c r="B1155" s="6">
        <v>30.0</v>
      </c>
      <c r="C1155" s="6">
        <v>2016.0</v>
      </c>
      <c r="D1155" s="142">
        <f t="shared" si="1"/>
        <v>42612</v>
      </c>
      <c r="E1155" s="6">
        <v>0.8</v>
      </c>
      <c r="F1155" s="6">
        <v>1.18</v>
      </c>
      <c r="G1155" s="6">
        <v>1.57</v>
      </c>
    </row>
    <row r="1156">
      <c r="A1156" s="6">
        <v>8.0</v>
      </c>
      <c r="B1156" s="6">
        <v>31.0</v>
      </c>
      <c r="C1156" s="6">
        <v>2016.0</v>
      </c>
      <c r="D1156" s="142">
        <f t="shared" si="1"/>
        <v>42613</v>
      </c>
      <c r="E1156" s="6">
        <v>0.8</v>
      </c>
      <c r="F1156" s="6">
        <v>1.19</v>
      </c>
      <c r="G1156" s="6">
        <v>1.58</v>
      </c>
    </row>
    <row r="1157">
      <c r="A1157" s="6">
        <v>9.0</v>
      </c>
      <c r="B1157" s="6">
        <v>1.0</v>
      </c>
      <c r="C1157" s="6">
        <v>2016.0</v>
      </c>
      <c r="D1157" s="142">
        <f t="shared" si="1"/>
        <v>42614</v>
      </c>
      <c r="E1157" s="6">
        <v>0.78</v>
      </c>
      <c r="F1157" s="6">
        <v>1.18</v>
      </c>
      <c r="G1157" s="6">
        <v>1.57</v>
      </c>
    </row>
    <row r="1158">
      <c r="A1158" s="6">
        <v>9.0</v>
      </c>
      <c r="B1158" s="6">
        <v>2.0</v>
      </c>
      <c r="C1158" s="6">
        <v>2016.0</v>
      </c>
      <c r="D1158" s="142">
        <f t="shared" si="1"/>
        <v>42615</v>
      </c>
      <c r="E1158" s="6">
        <v>0.8</v>
      </c>
      <c r="F1158" s="6">
        <v>1.2</v>
      </c>
      <c r="G1158" s="6">
        <v>1.6</v>
      </c>
    </row>
    <row r="1159">
      <c r="A1159" s="6">
        <v>9.0</v>
      </c>
      <c r="B1159" s="6">
        <v>6.0</v>
      </c>
      <c r="C1159" s="6">
        <v>2016.0</v>
      </c>
      <c r="D1159" s="142">
        <f t="shared" si="1"/>
        <v>42619</v>
      </c>
      <c r="E1159" s="6">
        <v>0.74</v>
      </c>
      <c r="F1159" s="6">
        <v>1.13</v>
      </c>
      <c r="G1159" s="6">
        <v>1.55</v>
      </c>
    </row>
    <row r="1160">
      <c r="A1160" s="6">
        <v>9.0</v>
      </c>
      <c r="B1160" s="6">
        <v>7.0</v>
      </c>
      <c r="C1160" s="6">
        <v>2016.0</v>
      </c>
      <c r="D1160" s="142">
        <f t="shared" si="1"/>
        <v>42620</v>
      </c>
      <c r="E1160" s="6">
        <v>0.74</v>
      </c>
      <c r="F1160" s="6">
        <v>1.12</v>
      </c>
      <c r="G1160" s="6">
        <v>1.54</v>
      </c>
    </row>
    <row r="1161">
      <c r="A1161" s="6">
        <v>9.0</v>
      </c>
      <c r="B1161" s="6">
        <v>8.0</v>
      </c>
      <c r="C1161" s="6">
        <v>2016.0</v>
      </c>
      <c r="D1161" s="142">
        <f t="shared" si="1"/>
        <v>42621</v>
      </c>
      <c r="E1161" s="6">
        <v>0.78</v>
      </c>
      <c r="F1161" s="6">
        <v>1.19</v>
      </c>
      <c r="G1161" s="6">
        <v>1.61</v>
      </c>
    </row>
    <row r="1162">
      <c r="A1162" s="6">
        <v>9.0</v>
      </c>
      <c r="B1162" s="6">
        <v>9.0</v>
      </c>
      <c r="C1162" s="6">
        <v>2016.0</v>
      </c>
      <c r="D1162" s="142">
        <f t="shared" si="1"/>
        <v>42622</v>
      </c>
      <c r="E1162" s="6">
        <v>0.79</v>
      </c>
      <c r="F1162" s="6">
        <v>1.23</v>
      </c>
      <c r="G1162" s="6">
        <v>1.67</v>
      </c>
    </row>
    <row r="1163">
      <c r="A1163" s="6">
        <v>9.0</v>
      </c>
      <c r="B1163" s="6">
        <v>12.0</v>
      </c>
      <c r="C1163" s="6">
        <v>2016.0</v>
      </c>
      <c r="D1163" s="142">
        <f t="shared" si="1"/>
        <v>42625</v>
      </c>
      <c r="E1163" s="6">
        <v>0.79</v>
      </c>
      <c r="F1163" s="6">
        <v>1.21</v>
      </c>
      <c r="G1163" s="6">
        <v>1.68</v>
      </c>
    </row>
    <row r="1164">
      <c r="A1164" s="6">
        <v>9.0</v>
      </c>
      <c r="B1164" s="6">
        <v>13.0</v>
      </c>
      <c r="C1164" s="6">
        <v>2016.0</v>
      </c>
      <c r="D1164" s="142">
        <f t="shared" si="1"/>
        <v>42626</v>
      </c>
      <c r="E1164" s="6">
        <v>0.8</v>
      </c>
      <c r="F1164" s="6">
        <v>1.26</v>
      </c>
      <c r="G1164" s="6">
        <v>1.73</v>
      </c>
    </row>
    <row r="1165">
      <c r="A1165" s="6">
        <v>9.0</v>
      </c>
      <c r="B1165" s="6">
        <v>14.0</v>
      </c>
      <c r="C1165" s="6">
        <v>2016.0</v>
      </c>
      <c r="D1165" s="142">
        <f t="shared" si="1"/>
        <v>42627</v>
      </c>
      <c r="E1165" s="6">
        <v>0.77</v>
      </c>
      <c r="F1165" s="6">
        <v>1.21</v>
      </c>
      <c r="G1165" s="6">
        <v>1.7</v>
      </c>
    </row>
    <row r="1166">
      <c r="A1166" s="6">
        <v>9.0</v>
      </c>
      <c r="B1166" s="6">
        <v>15.0</v>
      </c>
      <c r="C1166" s="6">
        <v>2016.0</v>
      </c>
      <c r="D1166" s="142">
        <f t="shared" si="1"/>
        <v>42628</v>
      </c>
      <c r="E1166" s="6">
        <v>0.74</v>
      </c>
      <c r="F1166" s="6">
        <v>1.2</v>
      </c>
      <c r="G1166" s="6">
        <v>1.71</v>
      </c>
    </row>
    <row r="1167">
      <c r="A1167" s="6">
        <v>9.0</v>
      </c>
      <c r="B1167" s="6">
        <v>16.0</v>
      </c>
      <c r="C1167" s="6">
        <v>2016.0</v>
      </c>
      <c r="D1167" s="142">
        <f t="shared" si="1"/>
        <v>42629</v>
      </c>
      <c r="E1167" s="6">
        <v>0.77</v>
      </c>
      <c r="F1167" s="6">
        <v>1.21</v>
      </c>
      <c r="G1167" s="6">
        <v>1.7</v>
      </c>
    </row>
    <row r="1168">
      <c r="A1168" s="6">
        <v>9.0</v>
      </c>
      <c r="B1168" s="6">
        <v>19.0</v>
      </c>
      <c r="C1168" s="6">
        <v>2016.0</v>
      </c>
      <c r="D1168" s="142">
        <f t="shared" si="1"/>
        <v>42632</v>
      </c>
      <c r="E1168" s="6">
        <v>0.79</v>
      </c>
      <c r="F1168" s="6">
        <v>1.22</v>
      </c>
      <c r="G1168" s="6">
        <v>1.7</v>
      </c>
    </row>
    <row r="1169">
      <c r="A1169" s="6">
        <v>9.0</v>
      </c>
      <c r="B1169" s="6">
        <v>20.0</v>
      </c>
      <c r="C1169" s="6">
        <v>2016.0</v>
      </c>
      <c r="D1169" s="142">
        <f t="shared" si="1"/>
        <v>42633</v>
      </c>
      <c r="E1169" s="6">
        <v>0.79</v>
      </c>
      <c r="F1169" s="6">
        <v>1.2</v>
      </c>
      <c r="G1169" s="6">
        <v>1.69</v>
      </c>
    </row>
    <row r="1170">
      <c r="A1170" s="6">
        <v>9.0</v>
      </c>
      <c r="B1170" s="6">
        <v>21.0</v>
      </c>
      <c r="C1170" s="6">
        <v>2016.0</v>
      </c>
      <c r="D1170" s="142">
        <f t="shared" si="1"/>
        <v>42634</v>
      </c>
      <c r="E1170" s="6">
        <v>0.79</v>
      </c>
      <c r="F1170" s="6">
        <v>1.2</v>
      </c>
      <c r="G1170" s="6">
        <v>1.66</v>
      </c>
    </row>
    <row r="1171">
      <c r="A1171" s="6">
        <v>9.0</v>
      </c>
      <c r="B1171" s="6">
        <v>22.0</v>
      </c>
      <c r="C1171" s="6">
        <v>2016.0</v>
      </c>
      <c r="D1171" s="142">
        <f t="shared" si="1"/>
        <v>42635</v>
      </c>
      <c r="E1171" s="6">
        <v>0.79</v>
      </c>
      <c r="F1171" s="6">
        <v>1.18</v>
      </c>
      <c r="G1171" s="6">
        <v>1.63</v>
      </c>
    </row>
    <row r="1172">
      <c r="A1172" s="6">
        <v>9.0</v>
      </c>
      <c r="B1172" s="6">
        <v>23.0</v>
      </c>
      <c r="C1172" s="6">
        <v>2016.0</v>
      </c>
      <c r="D1172" s="142">
        <f t="shared" si="1"/>
        <v>42636</v>
      </c>
      <c r="E1172" s="6">
        <v>0.77</v>
      </c>
      <c r="F1172" s="6">
        <v>1.16</v>
      </c>
      <c r="G1172" s="6">
        <v>1.62</v>
      </c>
    </row>
    <row r="1173">
      <c r="A1173" s="6">
        <v>9.0</v>
      </c>
      <c r="B1173" s="6">
        <v>26.0</v>
      </c>
      <c r="C1173" s="6">
        <v>2016.0</v>
      </c>
      <c r="D1173" s="142">
        <f t="shared" si="1"/>
        <v>42639</v>
      </c>
      <c r="E1173" s="6">
        <v>0.76</v>
      </c>
      <c r="F1173" s="6">
        <v>1.13</v>
      </c>
      <c r="G1173" s="6">
        <v>1.59</v>
      </c>
    </row>
    <row r="1174">
      <c r="A1174" s="6">
        <v>9.0</v>
      </c>
      <c r="B1174" s="6">
        <v>27.0</v>
      </c>
      <c r="C1174" s="6">
        <v>2016.0</v>
      </c>
      <c r="D1174" s="142">
        <f t="shared" si="1"/>
        <v>42640</v>
      </c>
      <c r="E1174" s="6">
        <v>0.75</v>
      </c>
      <c r="F1174" s="6">
        <v>1.12</v>
      </c>
      <c r="G1174" s="6">
        <v>1.56</v>
      </c>
    </row>
    <row r="1175">
      <c r="A1175" s="6">
        <v>9.0</v>
      </c>
      <c r="B1175" s="6">
        <v>28.0</v>
      </c>
      <c r="C1175" s="6">
        <v>2016.0</v>
      </c>
      <c r="D1175" s="142">
        <f t="shared" si="1"/>
        <v>42641</v>
      </c>
      <c r="E1175" s="6">
        <v>0.75</v>
      </c>
      <c r="F1175" s="6">
        <v>1.13</v>
      </c>
      <c r="G1175" s="6">
        <v>1.57</v>
      </c>
    </row>
    <row r="1176">
      <c r="A1176" s="6">
        <v>9.0</v>
      </c>
      <c r="B1176" s="6">
        <v>29.0</v>
      </c>
      <c r="C1176" s="6">
        <v>2016.0</v>
      </c>
      <c r="D1176" s="142">
        <f t="shared" si="1"/>
        <v>42642</v>
      </c>
      <c r="E1176" s="6">
        <v>0.73</v>
      </c>
      <c r="F1176" s="6">
        <v>1.12</v>
      </c>
      <c r="G1176" s="6">
        <v>1.56</v>
      </c>
    </row>
    <row r="1177">
      <c r="A1177" s="6">
        <v>9.0</v>
      </c>
      <c r="B1177" s="6">
        <v>30.0</v>
      </c>
      <c r="C1177" s="6">
        <v>2016.0</v>
      </c>
      <c r="D1177" s="142">
        <f t="shared" si="1"/>
        <v>42643</v>
      </c>
      <c r="E1177" s="6">
        <v>0.77</v>
      </c>
      <c r="F1177" s="6">
        <v>1.14</v>
      </c>
      <c r="G1177" s="6">
        <v>1.6</v>
      </c>
    </row>
    <row r="1178">
      <c r="A1178" s="6">
        <v>10.0</v>
      </c>
      <c r="B1178" s="6">
        <v>3.0</v>
      </c>
      <c r="C1178" s="6">
        <v>2016.0</v>
      </c>
      <c r="D1178" s="142">
        <f t="shared" si="1"/>
        <v>42646</v>
      </c>
      <c r="E1178" s="6">
        <v>0.8</v>
      </c>
      <c r="F1178" s="6">
        <v>1.18</v>
      </c>
      <c r="G1178" s="6">
        <v>1.63</v>
      </c>
    </row>
    <row r="1179">
      <c r="A1179" s="6">
        <v>10.0</v>
      </c>
      <c r="B1179" s="6">
        <v>4.0</v>
      </c>
      <c r="C1179" s="6">
        <v>2016.0</v>
      </c>
      <c r="D1179" s="142">
        <f t="shared" si="1"/>
        <v>42647</v>
      </c>
      <c r="E1179" s="6">
        <v>0.82</v>
      </c>
      <c r="F1179" s="6">
        <v>1.22</v>
      </c>
      <c r="G1179" s="6">
        <v>1.69</v>
      </c>
    </row>
    <row r="1180">
      <c r="A1180" s="6">
        <v>10.0</v>
      </c>
      <c r="B1180" s="6">
        <v>5.0</v>
      </c>
      <c r="C1180" s="6">
        <v>2016.0</v>
      </c>
      <c r="D1180" s="142">
        <f t="shared" si="1"/>
        <v>42648</v>
      </c>
      <c r="E1180" s="6">
        <v>0.85</v>
      </c>
      <c r="F1180" s="6">
        <v>1.26</v>
      </c>
      <c r="G1180" s="6">
        <v>1.72</v>
      </c>
    </row>
    <row r="1181">
      <c r="A1181" s="6">
        <v>10.0</v>
      </c>
      <c r="B1181" s="6">
        <v>6.0</v>
      </c>
      <c r="C1181" s="6">
        <v>2016.0</v>
      </c>
      <c r="D1181" s="142">
        <f t="shared" si="1"/>
        <v>42649</v>
      </c>
      <c r="E1181" s="6">
        <v>0.86</v>
      </c>
      <c r="F1181" s="6">
        <v>1.28</v>
      </c>
      <c r="G1181" s="6">
        <v>1.75</v>
      </c>
    </row>
    <row r="1182">
      <c r="A1182" s="6">
        <v>10.0</v>
      </c>
      <c r="B1182" s="6">
        <v>7.0</v>
      </c>
      <c r="C1182" s="6">
        <v>2016.0</v>
      </c>
      <c r="D1182" s="142">
        <f t="shared" si="1"/>
        <v>42650</v>
      </c>
      <c r="E1182" s="6">
        <v>0.83</v>
      </c>
      <c r="F1182" s="6">
        <v>1.26</v>
      </c>
      <c r="G1182" s="6">
        <v>1.73</v>
      </c>
    </row>
    <row r="1183">
      <c r="A1183" s="6">
        <v>10.0</v>
      </c>
      <c r="B1183" s="6">
        <v>11.0</v>
      </c>
      <c r="C1183" s="6">
        <v>2016.0</v>
      </c>
      <c r="D1183" s="142">
        <f t="shared" si="1"/>
        <v>42654</v>
      </c>
      <c r="E1183" s="6">
        <v>0.87</v>
      </c>
      <c r="F1183" s="6">
        <v>1.3</v>
      </c>
      <c r="G1183" s="6">
        <v>1.77</v>
      </c>
    </row>
    <row r="1184">
      <c r="A1184" s="6">
        <v>10.0</v>
      </c>
      <c r="B1184" s="6">
        <v>12.0</v>
      </c>
      <c r="C1184" s="6">
        <v>2016.0</v>
      </c>
      <c r="D1184" s="142">
        <f t="shared" si="1"/>
        <v>42655</v>
      </c>
      <c r="E1184" s="6">
        <v>0.87</v>
      </c>
      <c r="F1184" s="6">
        <v>1.31</v>
      </c>
      <c r="G1184" s="6">
        <v>1.79</v>
      </c>
    </row>
    <row r="1185">
      <c r="A1185" s="6">
        <v>10.0</v>
      </c>
      <c r="B1185" s="6">
        <v>13.0</v>
      </c>
      <c r="C1185" s="6">
        <v>2016.0</v>
      </c>
      <c r="D1185" s="142">
        <f t="shared" si="1"/>
        <v>42656</v>
      </c>
      <c r="E1185" s="6">
        <v>0.85</v>
      </c>
      <c r="F1185" s="6">
        <v>1.27</v>
      </c>
      <c r="G1185" s="6">
        <v>1.75</v>
      </c>
    </row>
    <row r="1186">
      <c r="A1186" s="6">
        <v>10.0</v>
      </c>
      <c r="B1186" s="6">
        <v>14.0</v>
      </c>
      <c r="C1186" s="6">
        <v>2016.0</v>
      </c>
      <c r="D1186" s="142">
        <f t="shared" si="1"/>
        <v>42657</v>
      </c>
      <c r="E1186" s="6">
        <v>0.84</v>
      </c>
      <c r="F1186" s="6">
        <v>1.28</v>
      </c>
      <c r="G1186" s="6">
        <v>1.8</v>
      </c>
    </row>
    <row r="1187">
      <c r="A1187" s="6">
        <v>10.0</v>
      </c>
      <c r="B1187" s="6">
        <v>17.0</v>
      </c>
      <c r="C1187" s="6">
        <v>2016.0</v>
      </c>
      <c r="D1187" s="142">
        <f t="shared" si="1"/>
        <v>42660</v>
      </c>
      <c r="E1187" s="6">
        <v>0.81</v>
      </c>
      <c r="F1187" s="6">
        <v>1.26</v>
      </c>
      <c r="G1187" s="6">
        <v>1.77</v>
      </c>
    </row>
    <row r="1188">
      <c r="A1188" s="6">
        <v>10.0</v>
      </c>
      <c r="B1188" s="6">
        <v>18.0</v>
      </c>
      <c r="C1188" s="6">
        <v>2016.0</v>
      </c>
      <c r="D1188" s="142">
        <f t="shared" si="1"/>
        <v>42661</v>
      </c>
      <c r="E1188" s="6">
        <v>0.82</v>
      </c>
      <c r="F1188" s="6">
        <v>1.24</v>
      </c>
      <c r="G1188" s="6">
        <v>1.75</v>
      </c>
    </row>
    <row r="1189">
      <c r="A1189" s="6">
        <v>10.0</v>
      </c>
      <c r="B1189" s="6">
        <v>19.0</v>
      </c>
      <c r="C1189" s="6">
        <v>2016.0</v>
      </c>
      <c r="D1189" s="142">
        <f t="shared" si="1"/>
        <v>42662</v>
      </c>
      <c r="E1189" s="6">
        <v>0.81</v>
      </c>
      <c r="F1189" s="6">
        <v>1.24</v>
      </c>
      <c r="G1189" s="6">
        <v>1.76</v>
      </c>
    </row>
    <row r="1190">
      <c r="A1190" s="6">
        <v>10.0</v>
      </c>
      <c r="B1190" s="6">
        <v>20.0</v>
      </c>
      <c r="C1190" s="6">
        <v>2016.0</v>
      </c>
      <c r="D1190" s="142">
        <f t="shared" si="1"/>
        <v>42663</v>
      </c>
      <c r="E1190" s="6">
        <v>0.84</v>
      </c>
      <c r="F1190" s="6">
        <v>1.26</v>
      </c>
      <c r="G1190" s="6">
        <v>1.76</v>
      </c>
    </row>
    <row r="1191">
      <c r="A1191" s="6">
        <v>10.0</v>
      </c>
      <c r="B1191" s="6">
        <v>21.0</v>
      </c>
      <c r="C1191" s="6">
        <v>2016.0</v>
      </c>
      <c r="D1191" s="142">
        <f t="shared" si="1"/>
        <v>42664</v>
      </c>
      <c r="E1191" s="6">
        <v>0.84</v>
      </c>
      <c r="F1191" s="6">
        <v>1.25</v>
      </c>
      <c r="G1191" s="6">
        <v>1.74</v>
      </c>
    </row>
    <row r="1192">
      <c r="A1192" s="6">
        <v>10.0</v>
      </c>
      <c r="B1192" s="6">
        <v>24.0</v>
      </c>
      <c r="C1192" s="6">
        <v>2016.0</v>
      </c>
      <c r="D1192" s="142">
        <f t="shared" si="1"/>
        <v>42667</v>
      </c>
      <c r="E1192" s="6">
        <v>0.84</v>
      </c>
      <c r="F1192" s="6">
        <v>1.27</v>
      </c>
      <c r="G1192" s="6">
        <v>1.77</v>
      </c>
    </row>
    <row r="1193">
      <c r="A1193" s="6">
        <v>10.0</v>
      </c>
      <c r="B1193" s="6">
        <v>25.0</v>
      </c>
      <c r="C1193" s="6">
        <v>2016.0</v>
      </c>
      <c r="D1193" s="142">
        <f t="shared" si="1"/>
        <v>42668</v>
      </c>
      <c r="E1193" s="6">
        <v>0.86</v>
      </c>
      <c r="F1193" s="6">
        <v>1.29</v>
      </c>
      <c r="G1193" s="6">
        <v>1.77</v>
      </c>
    </row>
    <row r="1194">
      <c r="A1194" s="6">
        <v>10.0</v>
      </c>
      <c r="B1194" s="6">
        <v>26.0</v>
      </c>
      <c r="C1194" s="6">
        <v>2016.0</v>
      </c>
      <c r="D1194" s="142">
        <f t="shared" si="1"/>
        <v>42669</v>
      </c>
      <c r="E1194" s="6">
        <v>0.86</v>
      </c>
      <c r="F1194" s="6">
        <v>1.3</v>
      </c>
      <c r="G1194" s="6">
        <v>1.79</v>
      </c>
    </row>
    <row r="1195">
      <c r="A1195" s="6">
        <v>10.0</v>
      </c>
      <c r="B1195" s="6">
        <v>27.0</v>
      </c>
      <c r="C1195" s="6">
        <v>2016.0</v>
      </c>
      <c r="D1195" s="142">
        <f t="shared" si="1"/>
        <v>42670</v>
      </c>
      <c r="E1195" s="6">
        <v>0.87</v>
      </c>
      <c r="F1195" s="6">
        <v>1.33</v>
      </c>
      <c r="G1195" s="6">
        <v>1.85</v>
      </c>
    </row>
    <row r="1196">
      <c r="A1196" s="6">
        <v>10.0</v>
      </c>
      <c r="B1196" s="6">
        <v>28.0</v>
      </c>
      <c r="C1196" s="6">
        <v>2016.0</v>
      </c>
      <c r="D1196" s="142">
        <f t="shared" si="1"/>
        <v>42671</v>
      </c>
      <c r="E1196" s="6">
        <v>0.86</v>
      </c>
      <c r="F1196" s="6">
        <v>1.33</v>
      </c>
      <c r="G1196" s="6">
        <v>1.86</v>
      </c>
    </row>
    <row r="1197">
      <c r="A1197" s="6">
        <v>10.0</v>
      </c>
      <c r="B1197" s="6">
        <v>31.0</v>
      </c>
      <c r="C1197" s="6">
        <v>2016.0</v>
      </c>
      <c r="D1197" s="142">
        <f t="shared" si="1"/>
        <v>42674</v>
      </c>
      <c r="E1197" s="6">
        <v>0.86</v>
      </c>
      <c r="F1197" s="6">
        <v>1.31</v>
      </c>
      <c r="G1197" s="6">
        <v>1.84</v>
      </c>
    </row>
    <row r="1198">
      <c r="A1198" s="6">
        <v>11.0</v>
      </c>
      <c r="B1198" s="6">
        <v>1.0</v>
      </c>
      <c r="C1198" s="6">
        <v>2016.0</v>
      </c>
      <c r="D1198" s="142">
        <f t="shared" si="1"/>
        <v>42675</v>
      </c>
      <c r="E1198" s="6">
        <v>0.83</v>
      </c>
      <c r="F1198" s="6">
        <v>1.3</v>
      </c>
      <c r="G1198" s="6">
        <v>1.83</v>
      </c>
    </row>
    <row r="1199">
      <c r="A1199" s="6">
        <v>11.0</v>
      </c>
      <c r="B1199" s="6">
        <v>2.0</v>
      </c>
      <c r="C1199" s="6">
        <v>2016.0</v>
      </c>
      <c r="D1199" s="142">
        <f t="shared" si="1"/>
        <v>42676</v>
      </c>
      <c r="E1199" s="6">
        <v>0.81</v>
      </c>
      <c r="F1199" s="6">
        <v>1.26</v>
      </c>
      <c r="G1199" s="6">
        <v>1.81</v>
      </c>
    </row>
    <row r="1200">
      <c r="A1200" s="6">
        <v>11.0</v>
      </c>
      <c r="B1200" s="6">
        <v>3.0</v>
      </c>
      <c r="C1200" s="6">
        <v>2016.0</v>
      </c>
      <c r="D1200" s="142">
        <f t="shared" si="1"/>
        <v>42677</v>
      </c>
      <c r="E1200" s="6">
        <v>0.81</v>
      </c>
      <c r="F1200" s="6">
        <v>1.26</v>
      </c>
      <c r="G1200" s="6">
        <v>1.82</v>
      </c>
    </row>
    <row r="1201">
      <c r="A1201" s="6">
        <v>11.0</v>
      </c>
      <c r="B1201" s="6">
        <v>4.0</v>
      </c>
      <c r="C1201" s="6">
        <v>2016.0</v>
      </c>
      <c r="D1201" s="142">
        <f t="shared" si="1"/>
        <v>42678</v>
      </c>
      <c r="E1201" s="6">
        <v>0.8</v>
      </c>
      <c r="F1201" s="6">
        <v>1.24</v>
      </c>
      <c r="G1201" s="6">
        <v>1.79</v>
      </c>
    </row>
    <row r="1202">
      <c r="A1202" s="6">
        <v>11.0</v>
      </c>
      <c r="B1202" s="6">
        <v>7.0</v>
      </c>
      <c r="C1202" s="6">
        <v>2016.0</v>
      </c>
      <c r="D1202" s="142">
        <f t="shared" si="1"/>
        <v>42681</v>
      </c>
      <c r="E1202" s="6">
        <v>0.82</v>
      </c>
      <c r="F1202" s="6">
        <v>1.29</v>
      </c>
      <c r="G1202" s="6">
        <v>1.83</v>
      </c>
    </row>
    <row r="1203">
      <c r="A1203" s="6">
        <v>11.0</v>
      </c>
      <c r="B1203" s="6">
        <v>8.0</v>
      </c>
      <c r="C1203" s="6">
        <v>2016.0</v>
      </c>
      <c r="D1203" s="142">
        <f t="shared" si="1"/>
        <v>42682</v>
      </c>
      <c r="E1203" s="6">
        <v>0.87</v>
      </c>
      <c r="F1203" s="6">
        <v>1.34</v>
      </c>
      <c r="G1203" s="6">
        <v>1.88</v>
      </c>
    </row>
    <row r="1204">
      <c r="A1204" s="6">
        <v>11.0</v>
      </c>
      <c r="B1204" s="6">
        <v>9.0</v>
      </c>
      <c r="C1204" s="6">
        <v>2016.0</v>
      </c>
      <c r="D1204" s="142">
        <f t="shared" si="1"/>
        <v>42683</v>
      </c>
      <c r="E1204" s="6">
        <v>0.9</v>
      </c>
      <c r="F1204" s="6">
        <v>1.49</v>
      </c>
      <c r="G1204" s="6">
        <v>2.07</v>
      </c>
    </row>
    <row r="1205">
      <c r="A1205" s="6">
        <v>11.0</v>
      </c>
      <c r="B1205" s="6">
        <v>10.0</v>
      </c>
      <c r="C1205" s="6">
        <v>2016.0</v>
      </c>
      <c r="D1205" s="142">
        <f t="shared" si="1"/>
        <v>42684</v>
      </c>
      <c r="E1205" s="6">
        <v>0.92</v>
      </c>
      <c r="F1205" s="6">
        <v>1.56</v>
      </c>
      <c r="G1205" s="6">
        <v>2.15</v>
      </c>
    </row>
    <row r="1206">
      <c r="A1206" s="6">
        <v>11.0</v>
      </c>
      <c r="B1206" s="6">
        <v>14.0</v>
      </c>
      <c r="C1206" s="6">
        <v>2016.0</v>
      </c>
      <c r="D1206" s="142">
        <f t="shared" si="1"/>
        <v>42688</v>
      </c>
      <c r="E1206" s="6">
        <v>1.0</v>
      </c>
      <c r="F1206" s="6">
        <v>1.66</v>
      </c>
      <c r="G1206" s="6">
        <v>2.23</v>
      </c>
    </row>
    <row r="1207">
      <c r="A1207" s="6">
        <v>11.0</v>
      </c>
      <c r="B1207" s="6">
        <v>15.0</v>
      </c>
      <c r="C1207" s="6">
        <v>2016.0</v>
      </c>
      <c r="D1207" s="142">
        <f t="shared" si="1"/>
        <v>42689</v>
      </c>
      <c r="E1207" s="6">
        <v>1.02</v>
      </c>
      <c r="F1207" s="6">
        <v>1.68</v>
      </c>
      <c r="G1207" s="6">
        <v>2.23</v>
      </c>
    </row>
    <row r="1208">
      <c r="A1208" s="6">
        <v>11.0</v>
      </c>
      <c r="B1208" s="6">
        <v>16.0</v>
      </c>
      <c r="C1208" s="6">
        <v>2016.0</v>
      </c>
      <c r="D1208" s="142">
        <f t="shared" si="1"/>
        <v>42690</v>
      </c>
      <c r="E1208" s="6">
        <v>1.0</v>
      </c>
      <c r="F1208" s="6">
        <v>1.68</v>
      </c>
      <c r="G1208" s="6">
        <v>2.22</v>
      </c>
    </row>
    <row r="1209">
      <c r="A1209" s="6">
        <v>11.0</v>
      </c>
      <c r="B1209" s="6">
        <v>17.0</v>
      </c>
      <c r="C1209" s="6">
        <v>2016.0</v>
      </c>
      <c r="D1209" s="142">
        <f t="shared" si="1"/>
        <v>42691</v>
      </c>
      <c r="E1209" s="6">
        <v>1.04</v>
      </c>
      <c r="F1209" s="6">
        <v>1.73</v>
      </c>
      <c r="G1209" s="6">
        <v>2.29</v>
      </c>
    </row>
    <row r="1210">
      <c r="A1210" s="6">
        <v>11.0</v>
      </c>
      <c r="B1210" s="6">
        <v>18.0</v>
      </c>
      <c r="C1210" s="6">
        <v>2016.0</v>
      </c>
      <c r="D1210" s="142">
        <f t="shared" si="1"/>
        <v>42692</v>
      </c>
      <c r="E1210" s="6">
        <v>1.07</v>
      </c>
      <c r="F1210" s="6">
        <v>1.8</v>
      </c>
      <c r="G1210" s="6">
        <v>2.34</v>
      </c>
    </row>
    <row r="1211">
      <c r="A1211" s="6">
        <v>11.0</v>
      </c>
      <c r="B1211" s="6">
        <v>21.0</v>
      </c>
      <c r="C1211" s="6">
        <v>2016.0</v>
      </c>
      <c r="D1211" s="142">
        <f t="shared" si="1"/>
        <v>42695</v>
      </c>
      <c r="E1211" s="6">
        <v>1.08</v>
      </c>
      <c r="F1211" s="6">
        <v>1.79</v>
      </c>
      <c r="G1211" s="6">
        <v>2.33</v>
      </c>
    </row>
    <row r="1212">
      <c r="A1212" s="6">
        <v>11.0</v>
      </c>
      <c r="B1212" s="6">
        <v>22.0</v>
      </c>
      <c r="C1212" s="6">
        <v>2016.0</v>
      </c>
      <c r="D1212" s="142">
        <f t="shared" si="1"/>
        <v>42696</v>
      </c>
      <c r="E1212" s="6">
        <v>1.07</v>
      </c>
      <c r="F1212" s="6">
        <v>1.77</v>
      </c>
      <c r="G1212" s="6">
        <v>2.31</v>
      </c>
    </row>
    <row r="1213">
      <c r="A1213" s="6">
        <v>11.0</v>
      </c>
      <c r="B1213" s="6">
        <v>23.0</v>
      </c>
      <c r="C1213" s="6">
        <v>2016.0</v>
      </c>
      <c r="D1213" s="142">
        <f t="shared" si="1"/>
        <v>42697</v>
      </c>
      <c r="E1213" s="6">
        <v>1.12</v>
      </c>
      <c r="F1213" s="6">
        <v>1.83</v>
      </c>
      <c r="G1213" s="6">
        <v>2.36</v>
      </c>
    </row>
    <row r="1214">
      <c r="A1214" s="6">
        <v>11.0</v>
      </c>
      <c r="B1214" s="6">
        <v>25.0</v>
      </c>
      <c r="C1214" s="6">
        <v>2016.0</v>
      </c>
      <c r="D1214" s="142">
        <f t="shared" si="1"/>
        <v>42699</v>
      </c>
      <c r="E1214" s="6">
        <v>1.12</v>
      </c>
      <c r="F1214" s="6">
        <v>1.83</v>
      </c>
      <c r="G1214" s="6">
        <v>2.36</v>
      </c>
    </row>
    <row r="1215">
      <c r="A1215" s="6">
        <v>11.0</v>
      </c>
      <c r="B1215" s="6">
        <v>28.0</v>
      </c>
      <c r="C1215" s="6">
        <v>2016.0</v>
      </c>
      <c r="D1215" s="142">
        <f t="shared" si="1"/>
        <v>42702</v>
      </c>
      <c r="E1215" s="6">
        <v>1.11</v>
      </c>
      <c r="F1215" s="6">
        <v>1.8</v>
      </c>
      <c r="G1215" s="6">
        <v>2.32</v>
      </c>
    </row>
    <row r="1216">
      <c r="A1216" s="6">
        <v>11.0</v>
      </c>
      <c r="B1216" s="6">
        <v>29.0</v>
      </c>
      <c r="C1216" s="6">
        <v>2016.0</v>
      </c>
      <c r="D1216" s="142">
        <f t="shared" si="1"/>
        <v>42703</v>
      </c>
      <c r="E1216" s="6">
        <v>1.09</v>
      </c>
      <c r="F1216" s="6">
        <v>1.78</v>
      </c>
      <c r="G1216" s="6">
        <v>2.3</v>
      </c>
    </row>
    <row r="1217">
      <c r="A1217" s="6">
        <v>11.0</v>
      </c>
      <c r="B1217" s="6">
        <v>30.0</v>
      </c>
      <c r="C1217" s="6">
        <v>2016.0</v>
      </c>
      <c r="D1217" s="142">
        <f t="shared" si="1"/>
        <v>42704</v>
      </c>
      <c r="E1217" s="6">
        <v>1.11</v>
      </c>
      <c r="F1217" s="6">
        <v>1.83</v>
      </c>
      <c r="G1217" s="6">
        <v>2.37</v>
      </c>
    </row>
    <row r="1218">
      <c r="A1218" s="6">
        <v>12.0</v>
      </c>
      <c r="B1218" s="6">
        <v>1.0</v>
      </c>
      <c r="C1218" s="6">
        <v>2016.0</v>
      </c>
      <c r="D1218" s="142">
        <f t="shared" si="1"/>
        <v>42705</v>
      </c>
      <c r="E1218" s="6">
        <v>1.14</v>
      </c>
      <c r="F1218" s="6">
        <v>1.9</v>
      </c>
      <c r="G1218" s="6">
        <v>2.45</v>
      </c>
    </row>
    <row r="1219">
      <c r="A1219" s="6">
        <v>12.0</v>
      </c>
      <c r="B1219" s="6">
        <v>2.0</v>
      </c>
      <c r="C1219" s="6">
        <v>2016.0</v>
      </c>
      <c r="D1219" s="142">
        <f t="shared" si="1"/>
        <v>42706</v>
      </c>
      <c r="E1219" s="6">
        <v>1.11</v>
      </c>
      <c r="F1219" s="6">
        <v>1.84</v>
      </c>
      <c r="G1219" s="6">
        <v>2.4</v>
      </c>
    </row>
    <row r="1220">
      <c r="A1220" s="6">
        <v>12.0</v>
      </c>
      <c r="B1220" s="6">
        <v>5.0</v>
      </c>
      <c r="C1220" s="6">
        <v>2016.0</v>
      </c>
      <c r="D1220" s="142">
        <f t="shared" si="1"/>
        <v>42709</v>
      </c>
      <c r="E1220" s="6">
        <v>1.13</v>
      </c>
      <c r="F1220" s="6">
        <v>1.84</v>
      </c>
      <c r="G1220" s="6">
        <v>2.39</v>
      </c>
    </row>
    <row r="1221">
      <c r="A1221" s="6">
        <v>12.0</v>
      </c>
      <c r="B1221" s="6">
        <v>6.0</v>
      </c>
      <c r="C1221" s="6">
        <v>2016.0</v>
      </c>
      <c r="D1221" s="142">
        <f t="shared" si="1"/>
        <v>42710</v>
      </c>
      <c r="E1221" s="6">
        <v>1.12</v>
      </c>
      <c r="F1221" s="6">
        <v>1.84</v>
      </c>
      <c r="G1221" s="6">
        <v>2.39</v>
      </c>
    </row>
    <row r="1222">
      <c r="A1222" s="6">
        <v>12.0</v>
      </c>
      <c r="B1222" s="6">
        <v>7.0</v>
      </c>
      <c r="C1222" s="6">
        <v>2016.0</v>
      </c>
      <c r="D1222" s="142">
        <f t="shared" si="1"/>
        <v>42711</v>
      </c>
      <c r="E1222" s="6">
        <v>1.1</v>
      </c>
      <c r="F1222" s="6">
        <v>1.8</v>
      </c>
      <c r="G1222" s="6">
        <v>2.34</v>
      </c>
    </row>
    <row r="1223">
      <c r="A1223" s="6">
        <v>12.0</v>
      </c>
      <c r="B1223" s="6">
        <v>8.0</v>
      </c>
      <c r="C1223" s="6">
        <v>2016.0</v>
      </c>
      <c r="D1223" s="142">
        <f t="shared" si="1"/>
        <v>42712</v>
      </c>
      <c r="E1223" s="6">
        <v>1.12</v>
      </c>
      <c r="F1223" s="6">
        <v>1.83</v>
      </c>
      <c r="G1223" s="6">
        <v>2.4</v>
      </c>
    </row>
    <row r="1224">
      <c r="A1224" s="6">
        <v>12.0</v>
      </c>
      <c r="B1224" s="6">
        <v>9.0</v>
      </c>
      <c r="C1224" s="6">
        <v>2016.0</v>
      </c>
      <c r="D1224" s="142">
        <f t="shared" si="1"/>
        <v>42713</v>
      </c>
      <c r="E1224" s="6">
        <v>1.15</v>
      </c>
      <c r="F1224" s="6">
        <v>1.89</v>
      </c>
      <c r="G1224" s="6">
        <v>2.47</v>
      </c>
    </row>
    <row r="1225">
      <c r="A1225" s="6">
        <v>12.0</v>
      </c>
      <c r="B1225" s="6">
        <v>12.0</v>
      </c>
      <c r="C1225" s="6">
        <v>2016.0</v>
      </c>
      <c r="D1225" s="142">
        <f t="shared" si="1"/>
        <v>42716</v>
      </c>
      <c r="E1225" s="6">
        <v>1.15</v>
      </c>
      <c r="F1225" s="6">
        <v>1.9</v>
      </c>
      <c r="G1225" s="6">
        <v>2.49</v>
      </c>
    </row>
    <row r="1226">
      <c r="A1226" s="6">
        <v>12.0</v>
      </c>
      <c r="B1226" s="6">
        <v>13.0</v>
      </c>
      <c r="C1226" s="6">
        <v>2016.0</v>
      </c>
      <c r="D1226" s="142">
        <f t="shared" si="1"/>
        <v>42717</v>
      </c>
      <c r="E1226" s="6">
        <v>1.17</v>
      </c>
      <c r="F1226" s="6">
        <v>1.92</v>
      </c>
      <c r="G1226" s="6">
        <v>2.48</v>
      </c>
    </row>
    <row r="1227">
      <c r="A1227" s="6">
        <v>12.0</v>
      </c>
      <c r="B1227" s="6">
        <v>14.0</v>
      </c>
      <c r="C1227" s="6">
        <v>2016.0</v>
      </c>
      <c r="D1227" s="142">
        <f t="shared" si="1"/>
        <v>42718</v>
      </c>
      <c r="E1227" s="6">
        <v>1.27</v>
      </c>
      <c r="F1227" s="6">
        <v>2.02</v>
      </c>
      <c r="G1227" s="6">
        <v>2.54</v>
      </c>
    </row>
    <row r="1228">
      <c r="A1228" s="6">
        <v>12.0</v>
      </c>
      <c r="B1228" s="6">
        <v>15.0</v>
      </c>
      <c r="C1228" s="6">
        <v>2016.0</v>
      </c>
      <c r="D1228" s="142">
        <f t="shared" si="1"/>
        <v>42719</v>
      </c>
      <c r="E1228" s="6">
        <v>1.29</v>
      </c>
      <c r="F1228" s="6">
        <v>2.1</v>
      </c>
      <c r="G1228" s="6">
        <v>2.6</v>
      </c>
    </row>
    <row r="1229">
      <c r="A1229" s="6">
        <v>12.0</v>
      </c>
      <c r="B1229" s="6">
        <v>16.0</v>
      </c>
      <c r="C1229" s="6">
        <v>2016.0</v>
      </c>
      <c r="D1229" s="142">
        <f t="shared" si="1"/>
        <v>42720</v>
      </c>
      <c r="E1229" s="6">
        <v>1.28</v>
      </c>
      <c r="F1229" s="6">
        <v>2.07</v>
      </c>
      <c r="G1229" s="6">
        <v>2.6</v>
      </c>
    </row>
    <row r="1230">
      <c r="A1230" s="6">
        <v>12.0</v>
      </c>
      <c r="B1230" s="6">
        <v>19.0</v>
      </c>
      <c r="C1230" s="6">
        <v>2016.0</v>
      </c>
      <c r="D1230" s="142">
        <f t="shared" si="1"/>
        <v>42723</v>
      </c>
      <c r="E1230" s="6">
        <v>1.24</v>
      </c>
      <c r="F1230" s="6">
        <v>2.03</v>
      </c>
      <c r="G1230" s="6">
        <v>2.54</v>
      </c>
    </row>
    <row r="1231">
      <c r="A1231" s="6">
        <v>12.0</v>
      </c>
      <c r="B1231" s="6">
        <v>20.0</v>
      </c>
      <c r="C1231" s="6">
        <v>2016.0</v>
      </c>
      <c r="D1231" s="142">
        <f t="shared" si="1"/>
        <v>42724</v>
      </c>
      <c r="E1231" s="6">
        <v>1.25</v>
      </c>
      <c r="F1231" s="6">
        <v>2.06</v>
      </c>
      <c r="G1231" s="6">
        <v>2.57</v>
      </c>
    </row>
    <row r="1232">
      <c r="A1232" s="6">
        <v>12.0</v>
      </c>
      <c r="B1232" s="6">
        <v>21.0</v>
      </c>
      <c r="C1232" s="6">
        <v>2016.0</v>
      </c>
      <c r="D1232" s="142">
        <f t="shared" si="1"/>
        <v>42725</v>
      </c>
      <c r="E1232" s="6">
        <v>1.21</v>
      </c>
      <c r="F1232" s="6">
        <v>2.04</v>
      </c>
      <c r="G1232" s="6">
        <v>2.55</v>
      </c>
    </row>
    <row r="1233">
      <c r="A1233" s="6">
        <v>12.0</v>
      </c>
      <c r="B1233" s="6">
        <v>22.0</v>
      </c>
      <c r="C1233" s="6">
        <v>2016.0</v>
      </c>
      <c r="D1233" s="142">
        <f t="shared" si="1"/>
        <v>42726</v>
      </c>
      <c r="E1233" s="6">
        <v>1.22</v>
      </c>
      <c r="F1233" s="6">
        <v>2.04</v>
      </c>
      <c r="G1233" s="6">
        <v>2.55</v>
      </c>
    </row>
    <row r="1234">
      <c r="A1234" s="6">
        <v>12.0</v>
      </c>
      <c r="B1234" s="6">
        <v>23.0</v>
      </c>
      <c r="C1234" s="6">
        <v>2016.0</v>
      </c>
      <c r="D1234" s="142">
        <f t="shared" si="1"/>
        <v>42727</v>
      </c>
      <c r="E1234" s="6">
        <v>1.22</v>
      </c>
      <c r="F1234" s="6">
        <v>2.04</v>
      </c>
      <c r="G1234" s="6">
        <v>2.55</v>
      </c>
    </row>
    <row r="1235">
      <c r="A1235" s="6">
        <v>12.0</v>
      </c>
      <c r="B1235" s="6">
        <v>27.0</v>
      </c>
      <c r="C1235" s="6">
        <v>2016.0</v>
      </c>
      <c r="D1235" s="142">
        <f t="shared" si="1"/>
        <v>42731</v>
      </c>
      <c r="E1235" s="6">
        <v>1.28</v>
      </c>
      <c r="F1235" s="6">
        <v>2.07</v>
      </c>
      <c r="G1235" s="6">
        <v>2.57</v>
      </c>
    </row>
    <row r="1236">
      <c r="A1236" s="6">
        <v>12.0</v>
      </c>
      <c r="B1236" s="6">
        <v>28.0</v>
      </c>
      <c r="C1236" s="6">
        <v>2016.0</v>
      </c>
      <c r="D1236" s="142">
        <f t="shared" si="1"/>
        <v>42732</v>
      </c>
      <c r="E1236" s="6">
        <v>1.26</v>
      </c>
      <c r="F1236" s="6">
        <v>2.02</v>
      </c>
      <c r="G1236" s="6">
        <v>2.51</v>
      </c>
    </row>
    <row r="1237">
      <c r="A1237" s="6">
        <v>12.0</v>
      </c>
      <c r="B1237" s="6">
        <v>29.0</v>
      </c>
      <c r="C1237" s="6">
        <v>2016.0</v>
      </c>
      <c r="D1237" s="142">
        <f t="shared" si="1"/>
        <v>42733</v>
      </c>
      <c r="E1237" s="6">
        <v>1.22</v>
      </c>
      <c r="F1237" s="6">
        <v>1.96</v>
      </c>
      <c r="G1237" s="6">
        <v>2.49</v>
      </c>
    </row>
    <row r="1238">
      <c r="A1238" s="6">
        <v>12.0</v>
      </c>
      <c r="B1238" s="6">
        <v>30.0</v>
      </c>
      <c r="C1238" s="6">
        <v>2016.0</v>
      </c>
      <c r="D1238" s="142">
        <f t="shared" si="1"/>
        <v>42734</v>
      </c>
      <c r="E1238" s="6">
        <v>1.2</v>
      </c>
      <c r="F1238" s="6">
        <v>1.93</v>
      </c>
      <c r="G1238" s="6">
        <v>2.45</v>
      </c>
    </row>
    <row r="1239">
      <c r="A1239" s="6">
        <v>1.0</v>
      </c>
      <c r="B1239" s="6">
        <v>2.0</v>
      </c>
      <c r="C1239" s="6">
        <v>2015.0</v>
      </c>
      <c r="D1239" s="142">
        <f t="shared" si="1"/>
        <v>42006</v>
      </c>
      <c r="E1239" s="6">
        <v>0.66</v>
      </c>
      <c r="F1239" s="6">
        <v>1.61</v>
      </c>
      <c r="G1239" s="6">
        <v>2.12</v>
      </c>
    </row>
    <row r="1240">
      <c r="A1240" s="6">
        <v>1.0</v>
      </c>
      <c r="B1240" s="6">
        <v>5.0</v>
      </c>
      <c r="C1240" s="6">
        <v>2015.0</v>
      </c>
      <c r="D1240" s="142">
        <f t="shared" si="1"/>
        <v>42009</v>
      </c>
      <c r="E1240" s="6">
        <v>0.68</v>
      </c>
      <c r="F1240" s="6">
        <v>1.57</v>
      </c>
      <c r="G1240" s="6">
        <v>2.04</v>
      </c>
    </row>
    <row r="1241">
      <c r="A1241" s="6">
        <v>1.0</v>
      </c>
      <c r="B1241" s="6">
        <v>6.0</v>
      </c>
      <c r="C1241" s="6">
        <v>2015.0</v>
      </c>
      <c r="D1241" s="142">
        <f t="shared" si="1"/>
        <v>42010</v>
      </c>
      <c r="E1241" s="6">
        <v>0.65</v>
      </c>
      <c r="F1241" s="6">
        <v>1.5</v>
      </c>
      <c r="G1241" s="6">
        <v>1.97</v>
      </c>
    </row>
    <row r="1242">
      <c r="A1242" s="6">
        <v>1.0</v>
      </c>
      <c r="B1242" s="6">
        <v>7.0</v>
      </c>
      <c r="C1242" s="6">
        <v>2015.0</v>
      </c>
      <c r="D1242" s="142">
        <f t="shared" si="1"/>
        <v>42011</v>
      </c>
      <c r="E1242" s="6">
        <v>0.62</v>
      </c>
      <c r="F1242" s="6">
        <v>1.47</v>
      </c>
      <c r="G1242" s="6">
        <v>1.96</v>
      </c>
    </row>
    <row r="1243">
      <c r="A1243" s="6">
        <v>1.0</v>
      </c>
      <c r="B1243" s="6">
        <v>8.0</v>
      </c>
      <c r="C1243" s="6">
        <v>2015.0</v>
      </c>
      <c r="D1243" s="142">
        <f t="shared" si="1"/>
        <v>42012</v>
      </c>
      <c r="E1243" s="6">
        <v>0.62</v>
      </c>
      <c r="F1243" s="6">
        <v>1.5</v>
      </c>
      <c r="G1243" s="6">
        <v>2.03</v>
      </c>
    </row>
    <row r="1244">
      <c r="A1244" s="6">
        <v>1.0</v>
      </c>
      <c r="B1244" s="6">
        <v>9.0</v>
      </c>
      <c r="C1244" s="6">
        <v>2015.0</v>
      </c>
      <c r="D1244" s="142">
        <f t="shared" si="1"/>
        <v>42013</v>
      </c>
      <c r="E1244" s="6">
        <v>0.59</v>
      </c>
      <c r="F1244" s="6">
        <v>1.45</v>
      </c>
      <c r="G1244" s="6">
        <v>1.98</v>
      </c>
    </row>
    <row r="1245">
      <c r="A1245" s="6">
        <v>1.0</v>
      </c>
      <c r="B1245" s="6">
        <v>12.0</v>
      </c>
      <c r="C1245" s="6">
        <v>2015.0</v>
      </c>
      <c r="D1245" s="142">
        <f t="shared" si="1"/>
        <v>42016</v>
      </c>
      <c r="E1245" s="6">
        <v>0.56</v>
      </c>
      <c r="F1245" s="6">
        <v>1.39</v>
      </c>
      <c r="G1245" s="6">
        <v>1.92</v>
      </c>
    </row>
    <row r="1246">
      <c r="A1246" s="6">
        <v>1.0</v>
      </c>
      <c r="B1246" s="6">
        <v>13.0</v>
      </c>
      <c r="C1246" s="6">
        <v>2015.0</v>
      </c>
      <c r="D1246" s="142">
        <f t="shared" si="1"/>
        <v>42017</v>
      </c>
      <c r="E1246" s="6">
        <v>0.54</v>
      </c>
      <c r="F1246" s="6">
        <v>1.37</v>
      </c>
      <c r="G1246" s="6">
        <v>1.91</v>
      </c>
    </row>
    <row r="1247">
      <c r="A1247" s="6">
        <v>1.0</v>
      </c>
      <c r="B1247" s="6">
        <v>14.0</v>
      </c>
      <c r="C1247" s="6">
        <v>2015.0</v>
      </c>
      <c r="D1247" s="142">
        <f t="shared" si="1"/>
        <v>42018</v>
      </c>
      <c r="E1247" s="6">
        <v>0.51</v>
      </c>
      <c r="F1247" s="6">
        <v>1.33</v>
      </c>
      <c r="G1247" s="6">
        <v>1.86</v>
      </c>
    </row>
    <row r="1248">
      <c r="A1248" s="6">
        <v>1.0</v>
      </c>
      <c r="B1248" s="6">
        <v>15.0</v>
      </c>
      <c r="C1248" s="6">
        <v>2015.0</v>
      </c>
      <c r="D1248" s="142">
        <f t="shared" si="1"/>
        <v>42019</v>
      </c>
      <c r="E1248" s="6">
        <v>0.44</v>
      </c>
      <c r="F1248" s="6">
        <v>1.22</v>
      </c>
      <c r="G1248" s="6">
        <v>1.77</v>
      </c>
    </row>
    <row r="1249">
      <c r="A1249" s="6">
        <v>1.0</v>
      </c>
      <c r="B1249" s="6">
        <v>16.0</v>
      </c>
      <c r="C1249" s="6">
        <v>2015.0</v>
      </c>
      <c r="D1249" s="142">
        <f t="shared" si="1"/>
        <v>42020</v>
      </c>
      <c r="E1249" s="6">
        <v>0.49</v>
      </c>
      <c r="F1249" s="6">
        <v>1.29</v>
      </c>
      <c r="G1249" s="6">
        <v>1.83</v>
      </c>
    </row>
    <row r="1250">
      <c r="A1250" s="6">
        <v>1.0</v>
      </c>
      <c r="B1250" s="6">
        <v>20.0</v>
      </c>
      <c r="C1250" s="6">
        <v>2015.0</v>
      </c>
      <c r="D1250" s="142">
        <f t="shared" si="1"/>
        <v>42024</v>
      </c>
      <c r="E1250" s="6">
        <v>0.53</v>
      </c>
      <c r="F1250" s="6">
        <v>1.31</v>
      </c>
      <c r="G1250" s="6">
        <v>1.82</v>
      </c>
    </row>
    <row r="1251">
      <c r="A1251" s="6">
        <v>1.0</v>
      </c>
      <c r="B1251" s="6">
        <v>21.0</v>
      </c>
      <c r="C1251" s="6">
        <v>2015.0</v>
      </c>
      <c r="D1251" s="142">
        <f t="shared" si="1"/>
        <v>42025</v>
      </c>
      <c r="E1251" s="6">
        <v>0.53</v>
      </c>
      <c r="F1251" s="6">
        <v>1.35</v>
      </c>
      <c r="G1251" s="6">
        <v>1.87</v>
      </c>
    </row>
    <row r="1252">
      <c r="A1252" s="6">
        <v>1.0</v>
      </c>
      <c r="B1252" s="6">
        <v>22.0</v>
      </c>
      <c r="C1252" s="6">
        <v>2015.0</v>
      </c>
      <c r="D1252" s="142">
        <f t="shared" si="1"/>
        <v>42026</v>
      </c>
      <c r="E1252" s="6">
        <v>0.53</v>
      </c>
      <c r="F1252" s="6">
        <v>1.39</v>
      </c>
      <c r="G1252" s="6">
        <v>1.9</v>
      </c>
    </row>
    <row r="1253">
      <c r="A1253" s="6">
        <v>1.0</v>
      </c>
      <c r="B1253" s="6">
        <v>23.0</v>
      </c>
      <c r="C1253" s="6">
        <v>2015.0</v>
      </c>
      <c r="D1253" s="142">
        <f t="shared" si="1"/>
        <v>42027</v>
      </c>
      <c r="E1253" s="6">
        <v>0.52</v>
      </c>
      <c r="F1253" s="6">
        <v>1.33</v>
      </c>
      <c r="G1253" s="6">
        <v>1.81</v>
      </c>
    </row>
    <row r="1254">
      <c r="A1254" s="6">
        <v>1.0</v>
      </c>
      <c r="B1254" s="6">
        <v>26.0</v>
      </c>
      <c r="C1254" s="6">
        <v>2015.0</v>
      </c>
      <c r="D1254" s="142">
        <f t="shared" si="1"/>
        <v>42030</v>
      </c>
      <c r="E1254" s="6">
        <v>0.54</v>
      </c>
      <c r="F1254" s="6">
        <v>1.36</v>
      </c>
      <c r="G1254" s="6">
        <v>1.83</v>
      </c>
    </row>
    <row r="1255">
      <c r="A1255" s="6">
        <v>1.0</v>
      </c>
      <c r="B1255" s="6">
        <v>27.0</v>
      </c>
      <c r="C1255" s="6">
        <v>2015.0</v>
      </c>
      <c r="D1255" s="142">
        <f t="shared" si="1"/>
        <v>42031</v>
      </c>
      <c r="E1255" s="6">
        <v>0.54</v>
      </c>
      <c r="F1255" s="6">
        <v>1.34</v>
      </c>
      <c r="G1255" s="6">
        <v>1.83</v>
      </c>
    </row>
    <row r="1256">
      <c r="A1256" s="6">
        <v>1.0</v>
      </c>
      <c r="B1256" s="6">
        <v>28.0</v>
      </c>
      <c r="C1256" s="6">
        <v>2015.0</v>
      </c>
      <c r="D1256" s="142">
        <f t="shared" si="1"/>
        <v>42032</v>
      </c>
      <c r="E1256" s="6">
        <v>0.5</v>
      </c>
      <c r="F1256" s="6">
        <v>1.25</v>
      </c>
      <c r="G1256" s="6">
        <v>1.73</v>
      </c>
    </row>
    <row r="1257">
      <c r="A1257" s="6">
        <v>1.0</v>
      </c>
      <c r="B1257" s="6">
        <v>29.0</v>
      </c>
      <c r="C1257" s="6">
        <v>2015.0</v>
      </c>
      <c r="D1257" s="142">
        <f t="shared" si="1"/>
        <v>42033</v>
      </c>
      <c r="E1257" s="6">
        <v>0.51</v>
      </c>
      <c r="F1257" s="6">
        <v>1.28</v>
      </c>
      <c r="G1257" s="6">
        <v>1.77</v>
      </c>
    </row>
    <row r="1258">
      <c r="A1258" s="6">
        <v>1.0</v>
      </c>
      <c r="B1258" s="6">
        <v>30.0</v>
      </c>
      <c r="C1258" s="6">
        <v>2015.0</v>
      </c>
      <c r="D1258" s="142">
        <f t="shared" si="1"/>
        <v>42034</v>
      </c>
      <c r="E1258" s="6">
        <v>0.47</v>
      </c>
      <c r="F1258" s="6">
        <v>1.18</v>
      </c>
      <c r="G1258" s="6">
        <v>1.68</v>
      </c>
    </row>
    <row r="1259">
      <c r="A1259" s="6">
        <v>2.0</v>
      </c>
      <c r="B1259" s="6">
        <v>2.0</v>
      </c>
      <c r="C1259" s="6">
        <v>2015.0</v>
      </c>
      <c r="D1259" s="142">
        <f t="shared" si="1"/>
        <v>42037</v>
      </c>
      <c r="E1259" s="6">
        <v>0.49</v>
      </c>
      <c r="F1259" s="6">
        <v>1.19</v>
      </c>
      <c r="G1259" s="6">
        <v>1.68</v>
      </c>
    </row>
    <row r="1260">
      <c r="A1260" s="6">
        <v>2.0</v>
      </c>
      <c r="B1260" s="6">
        <v>3.0</v>
      </c>
      <c r="C1260" s="6">
        <v>2015.0</v>
      </c>
      <c r="D1260" s="142">
        <f t="shared" si="1"/>
        <v>42038</v>
      </c>
      <c r="E1260" s="6">
        <v>0.52</v>
      </c>
      <c r="F1260" s="6">
        <v>1.28</v>
      </c>
      <c r="G1260" s="6">
        <v>1.79</v>
      </c>
    </row>
    <row r="1261">
      <c r="A1261" s="6">
        <v>2.0</v>
      </c>
      <c r="B1261" s="6">
        <v>4.0</v>
      </c>
      <c r="C1261" s="6">
        <v>2015.0</v>
      </c>
      <c r="D1261" s="142">
        <f t="shared" si="1"/>
        <v>42039</v>
      </c>
      <c r="E1261" s="6">
        <v>0.52</v>
      </c>
      <c r="F1261" s="6">
        <v>1.29</v>
      </c>
      <c r="G1261" s="6">
        <v>1.81</v>
      </c>
    </row>
    <row r="1262">
      <c r="A1262" s="6">
        <v>2.0</v>
      </c>
      <c r="B1262" s="6">
        <v>5.0</v>
      </c>
      <c r="C1262" s="6">
        <v>2015.0</v>
      </c>
      <c r="D1262" s="142">
        <f t="shared" si="1"/>
        <v>42040</v>
      </c>
      <c r="E1262" s="6">
        <v>0.52</v>
      </c>
      <c r="F1262" s="6">
        <v>1.3</v>
      </c>
      <c r="G1262" s="6">
        <v>1.83</v>
      </c>
    </row>
    <row r="1263">
      <c r="A1263" s="6">
        <v>2.0</v>
      </c>
      <c r="B1263" s="6">
        <v>6.0</v>
      </c>
      <c r="C1263" s="6">
        <v>2015.0</v>
      </c>
      <c r="D1263" s="142">
        <f t="shared" si="1"/>
        <v>42041</v>
      </c>
      <c r="E1263" s="6">
        <v>0.65</v>
      </c>
      <c r="F1263" s="6">
        <v>1.48</v>
      </c>
      <c r="G1263" s="6">
        <v>1.95</v>
      </c>
    </row>
    <row r="1264">
      <c r="A1264" s="6">
        <v>2.0</v>
      </c>
      <c r="B1264" s="6">
        <v>9.0</v>
      </c>
      <c r="C1264" s="6">
        <v>2015.0</v>
      </c>
      <c r="D1264" s="142">
        <f t="shared" si="1"/>
        <v>42044</v>
      </c>
      <c r="E1264" s="6">
        <v>0.65</v>
      </c>
      <c r="F1264" s="6">
        <v>1.49</v>
      </c>
      <c r="G1264" s="6">
        <v>1.96</v>
      </c>
    </row>
    <row r="1265">
      <c r="A1265" s="6">
        <v>2.0</v>
      </c>
      <c r="B1265" s="6">
        <v>10.0</v>
      </c>
      <c r="C1265" s="6">
        <v>2015.0</v>
      </c>
      <c r="D1265" s="142">
        <f t="shared" si="1"/>
        <v>42045</v>
      </c>
      <c r="E1265" s="6">
        <v>0.67</v>
      </c>
      <c r="F1265" s="6">
        <v>1.52</v>
      </c>
      <c r="G1265" s="6">
        <v>2.01</v>
      </c>
    </row>
    <row r="1266">
      <c r="A1266" s="6">
        <v>2.0</v>
      </c>
      <c r="B1266" s="6">
        <v>11.0</v>
      </c>
      <c r="C1266" s="6">
        <v>2015.0</v>
      </c>
      <c r="D1266" s="142">
        <f t="shared" si="1"/>
        <v>42046</v>
      </c>
      <c r="E1266" s="6">
        <v>0.67</v>
      </c>
      <c r="F1266" s="6">
        <v>1.53</v>
      </c>
      <c r="G1266" s="6">
        <v>2.0</v>
      </c>
    </row>
    <row r="1267">
      <c r="A1267" s="6">
        <v>2.0</v>
      </c>
      <c r="B1267" s="6">
        <v>12.0</v>
      </c>
      <c r="C1267" s="6">
        <v>2015.0</v>
      </c>
      <c r="D1267" s="142">
        <f t="shared" si="1"/>
        <v>42047</v>
      </c>
      <c r="E1267" s="6">
        <v>0.61</v>
      </c>
      <c r="F1267" s="6">
        <v>1.5</v>
      </c>
      <c r="G1267" s="6">
        <v>1.99</v>
      </c>
    </row>
    <row r="1268">
      <c r="A1268" s="6">
        <v>2.0</v>
      </c>
      <c r="B1268" s="6">
        <v>13.0</v>
      </c>
      <c r="C1268" s="6">
        <v>2015.0</v>
      </c>
      <c r="D1268" s="142">
        <f t="shared" si="1"/>
        <v>42048</v>
      </c>
      <c r="E1268" s="6">
        <v>0.66</v>
      </c>
      <c r="F1268" s="6">
        <v>1.53</v>
      </c>
      <c r="G1268" s="6">
        <v>2.02</v>
      </c>
    </row>
    <row r="1269">
      <c r="A1269" s="6">
        <v>2.0</v>
      </c>
      <c r="B1269" s="6">
        <v>17.0</v>
      </c>
      <c r="C1269" s="6">
        <v>2015.0</v>
      </c>
      <c r="D1269" s="142">
        <f t="shared" si="1"/>
        <v>42052</v>
      </c>
      <c r="E1269" s="6">
        <v>0.7</v>
      </c>
      <c r="F1269" s="6">
        <v>1.62</v>
      </c>
      <c r="G1269" s="6">
        <v>2.14</v>
      </c>
    </row>
    <row r="1270">
      <c r="A1270" s="6">
        <v>2.0</v>
      </c>
      <c r="B1270" s="6">
        <v>18.0</v>
      </c>
      <c r="C1270" s="6">
        <v>2015.0</v>
      </c>
      <c r="D1270" s="142">
        <f t="shared" si="1"/>
        <v>42053</v>
      </c>
      <c r="E1270" s="6">
        <v>0.62</v>
      </c>
      <c r="F1270" s="6">
        <v>1.52</v>
      </c>
      <c r="G1270" s="6">
        <v>2.07</v>
      </c>
    </row>
    <row r="1271">
      <c r="A1271" s="6">
        <v>2.0</v>
      </c>
      <c r="B1271" s="6">
        <v>19.0</v>
      </c>
      <c r="C1271" s="6">
        <v>2015.0</v>
      </c>
      <c r="D1271" s="142">
        <f t="shared" si="1"/>
        <v>42054</v>
      </c>
      <c r="E1271" s="6">
        <v>0.67</v>
      </c>
      <c r="F1271" s="6">
        <v>1.58</v>
      </c>
      <c r="G1271" s="6">
        <v>2.11</v>
      </c>
    </row>
    <row r="1272">
      <c r="A1272" s="6">
        <v>2.0</v>
      </c>
      <c r="B1272" s="6">
        <v>20.0</v>
      </c>
      <c r="C1272" s="6">
        <v>2015.0</v>
      </c>
      <c r="D1272" s="142">
        <f t="shared" si="1"/>
        <v>42055</v>
      </c>
      <c r="E1272" s="6">
        <v>0.67</v>
      </c>
      <c r="F1272" s="6">
        <v>1.61</v>
      </c>
      <c r="G1272" s="6">
        <v>2.13</v>
      </c>
    </row>
    <row r="1273">
      <c r="A1273" s="6">
        <v>2.0</v>
      </c>
      <c r="B1273" s="6">
        <v>23.0</v>
      </c>
      <c r="C1273" s="6">
        <v>2015.0</v>
      </c>
      <c r="D1273" s="142">
        <f t="shared" si="1"/>
        <v>42058</v>
      </c>
      <c r="E1273" s="6">
        <v>0.64</v>
      </c>
      <c r="F1273" s="6">
        <v>1.56</v>
      </c>
      <c r="G1273" s="6">
        <v>2.06</v>
      </c>
    </row>
    <row r="1274">
      <c r="A1274" s="6">
        <v>2.0</v>
      </c>
      <c r="B1274" s="6">
        <v>24.0</v>
      </c>
      <c r="C1274" s="6">
        <v>2015.0</v>
      </c>
      <c r="D1274" s="142">
        <f t="shared" si="1"/>
        <v>42059</v>
      </c>
      <c r="E1274" s="6">
        <v>0.6</v>
      </c>
      <c r="F1274" s="6">
        <v>1.47</v>
      </c>
      <c r="G1274" s="6">
        <v>1.99</v>
      </c>
    </row>
    <row r="1275">
      <c r="A1275" s="6">
        <v>2.0</v>
      </c>
      <c r="B1275" s="6">
        <v>25.0</v>
      </c>
      <c r="C1275" s="6">
        <v>2015.0</v>
      </c>
      <c r="D1275" s="142">
        <f t="shared" si="1"/>
        <v>42060</v>
      </c>
      <c r="E1275" s="6">
        <v>0.61</v>
      </c>
      <c r="F1275" s="6">
        <v>1.47</v>
      </c>
      <c r="G1275" s="6">
        <v>1.96</v>
      </c>
    </row>
    <row r="1276">
      <c r="A1276" s="6">
        <v>2.0</v>
      </c>
      <c r="B1276" s="6">
        <v>26.0</v>
      </c>
      <c r="C1276" s="6">
        <v>2015.0</v>
      </c>
      <c r="D1276" s="142">
        <f t="shared" si="1"/>
        <v>42061</v>
      </c>
      <c r="E1276" s="6">
        <v>0.66</v>
      </c>
      <c r="F1276" s="6">
        <v>1.54</v>
      </c>
      <c r="G1276" s="6">
        <v>2.03</v>
      </c>
    </row>
    <row r="1277">
      <c r="A1277" s="6">
        <v>2.0</v>
      </c>
      <c r="B1277" s="6">
        <v>27.0</v>
      </c>
      <c r="C1277" s="6">
        <v>2015.0</v>
      </c>
      <c r="D1277" s="142">
        <f t="shared" si="1"/>
        <v>42062</v>
      </c>
      <c r="E1277" s="6">
        <v>0.63</v>
      </c>
      <c r="F1277" s="6">
        <v>1.5</v>
      </c>
      <c r="G1277" s="6">
        <v>2.0</v>
      </c>
    </row>
    <row r="1278">
      <c r="A1278" s="6">
        <v>3.0</v>
      </c>
      <c r="B1278" s="6">
        <v>2.0</v>
      </c>
      <c r="C1278" s="6">
        <v>2015.0</v>
      </c>
      <c r="D1278" s="142">
        <f t="shared" si="1"/>
        <v>42065</v>
      </c>
      <c r="E1278" s="6">
        <v>0.66</v>
      </c>
      <c r="F1278" s="6">
        <v>1.57</v>
      </c>
      <c r="G1278" s="6">
        <v>2.08</v>
      </c>
    </row>
    <row r="1279">
      <c r="A1279" s="6">
        <v>3.0</v>
      </c>
      <c r="B1279" s="6">
        <v>3.0</v>
      </c>
      <c r="C1279" s="6">
        <v>2015.0</v>
      </c>
      <c r="D1279" s="142">
        <f t="shared" si="1"/>
        <v>42066</v>
      </c>
      <c r="E1279" s="6">
        <v>0.68</v>
      </c>
      <c r="F1279" s="6">
        <v>1.61</v>
      </c>
      <c r="G1279" s="6">
        <v>2.12</v>
      </c>
    </row>
    <row r="1280">
      <c r="A1280" s="6">
        <v>3.0</v>
      </c>
      <c r="B1280" s="6">
        <v>4.0</v>
      </c>
      <c r="C1280" s="6">
        <v>2015.0</v>
      </c>
      <c r="D1280" s="142">
        <f t="shared" si="1"/>
        <v>42067</v>
      </c>
      <c r="E1280" s="6">
        <v>0.66</v>
      </c>
      <c r="F1280" s="6">
        <v>1.6</v>
      </c>
      <c r="G1280" s="6">
        <v>2.12</v>
      </c>
    </row>
    <row r="1281">
      <c r="A1281" s="6">
        <v>3.0</v>
      </c>
      <c r="B1281" s="6">
        <v>5.0</v>
      </c>
      <c r="C1281" s="6">
        <v>2015.0</v>
      </c>
      <c r="D1281" s="142">
        <f t="shared" si="1"/>
        <v>42068</v>
      </c>
      <c r="E1281" s="6">
        <v>0.65</v>
      </c>
      <c r="F1281" s="6">
        <v>1.57</v>
      </c>
      <c r="G1281" s="6">
        <v>2.11</v>
      </c>
    </row>
    <row r="1282">
      <c r="A1282" s="6">
        <v>3.0</v>
      </c>
      <c r="B1282" s="6">
        <v>6.0</v>
      </c>
      <c r="C1282" s="6">
        <v>2015.0</v>
      </c>
      <c r="D1282" s="142">
        <f t="shared" si="1"/>
        <v>42069</v>
      </c>
      <c r="E1282" s="6">
        <v>0.73</v>
      </c>
      <c r="F1282" s="6">
        <v>1.7</v>
      </c>
      <c r="G1282" s="6">
        <v>2.24</v>
      </c>
    </row>
    <row r="1283">
      <c r="A1283" s="6">
        <v>3.0</v>
      </c>
      <c r="B1283" s="6">
        <v>9.0</v>
      </c>
      <c r="C1283" s="6">
        <v>2015.0</v>
      </c>
      <c r="D1283" s="142">
        <f t="shared" si="1"/>
        <v>42072</v>
      </c>
      <c r="E1283" s="6">
        <v>0.7</v>
      </c>
      <c r="F1283" s="6">
        <v>1.66</v>
      </c>
      <c r="G1283" s="6">
        <v>2.2</v>
      </c>
    </row>
    <row r="1284">
      <c r="A1284" s="6">
        <v>3.0</v>
      </c>
      <c r="B1284" s="6">
        <v>10.0</v>
      </c>
      <c r="C1284" s="6">
        <v>2015.0</v>
      </c>
      <c r="D1284" s="142">
        <f t="shared" si="1"/>
        <v>42073</v>
      </c>
      <c r="E1284" s="6">
        <v>0.7</v>
      </c>
      <c r="F1284" s="6">
        <v>1.62</v>
      </c>
      <c r="G1284" s="6">
        <v>2.14</v>
      </c>
    </row>
    <row r="1285">
      <c r="A1285" s="6">
        <v>3.0</v>
      </c>
      <c r="B1285" s="6">
        <v>11.0</v>
      </c>
      <c r="C1285" s="6">
        <v>2015.0</v>
      </c>
      <c r="D1285" s="142">
        <f t="shared" si="1"/>
        <v>42074</v>
      </c>
      <c r="E1285" s="6">
        <v>0.7</v>
      </c>
      <c r="F1285" s="6">
        <v>1.6</v>
      </c>
      <c r="G1285" s="6">
        <v>2.11</v>
      </c>
    </row>
    <row r="1286">
      <c r="A1286" s="6">
        <v>3.0</v>
      </c>
      <c r="B1286" s="6">
        <v>12.0</v>
      </c>
      <c r="C1286" s="6">
        <v>2015.0</v>
      </c>
      <c r="D1286" s="142">
        <f t="shared" si="1"/>
        <v>42075</v>
      </c>
      <c r="E1286" s="6">
        <v>0.67</v>
      </c>
      <c r="F1286" s="6">
        <v>1.59</v>
      </c>
      <c r="G1286" s="6">
        <v>2.1</v>
      </c>
    </row>
    <row r="1287">
      <c r="A1287" s="6">
        <v>3.0</v>
      </c>
      <c r="B1287" s="6">
        <v>13.0</v>
      </c>
      <c r="C1287" s="6">
        <v>2015.0</v>
      </c>
      <c r="D1287" s="142">
        <f t="shared" si="1"/>
        <v>42076</v>
      </c>
      <c r="E1287" s="6">
        <v>0.68</v>
      </c>
      <c r="F1287" s="6">
        <v>1.6</v>
      </c>
      <c r="G1287" s="6">
        <v>2.13</v>
      </c>
    </row>
    <row r="1288">
      <c r="A1288" s="6">
        <v>3.0</v>
      </c>
      <c r="B1288" s="6">
        <v>16.0</v>
      </c>
      <c r="C1288" s="6">
        <v>2015.0</v>
      </c>
      <c r="D1288" s="142">
        <f t="shared" si="1"/>
        <v>42079</v>
      </c>
      <c r="E1288" s="6">
        <v>0.66</v>
      </c>
      <c r="F1288" s="6">
        <v>1.57</v>
      </c>
      <c r="G1288" s="6">
        <v>2.1</v>
      </c>
    </row>
    <row r="1289">
      <c r="A1289" s="6">
        <v>3.0</v>
      </c>
      <c r="B1289" s="6">
        <v>17.0</v>
      </c>
      <c r="C1289" s="6">
        <v>2015.0</v>
      </c>
      <c r="D1289" s="142">
        <f t="shared" si="1"/>
        <v>42080</v>
      </c>
      <c r="E1289" s="6">
        <v>0.7</v>
      </c>
      <c r="F1289" s="6">
        <v>1.56</v>
      </c>
      <c r="G1289" s="6">
        <v>2.06</v>
      </c>
    </row>
    <row r="1290">
      <c r="A1290" s="6">
        <v>3.0</v>
      </c>
      <c r="B1290" s="6">
        <v>18.0</v>
      </c>
      <c r="C1290" s="6">
        <v>2015.0</v>
      </c>
      <c r="D1290" s="142">
        <f t="shared" si="1"/>
        <v>42081</v>
      </c>
      <c r="E1290" s="6">
        <v>0.57</v>
      </c>
      <c r="F1290" s="6">
        <v>1.41</v>
      </c>
      <c r="G1290" s="6">
        <v>1.93</v>
      </c>
    </row>
    <row r="1291">
      <c r="A1291" s="6">
        <v>3.0</v>
      </c>
      <c r="B1291" s="6">
        <v>19.0</v>
      </c>
      <c r="C1291" s="6">
        <v>2015.0</v>
      </c>
      <c r="D1291" s="142">
        <f t="shared" si="1"/>
        <v>42082</v>
      </c>
      <c r="E1291" s="6">
        <v>0.63</v>
      </c>
      <c r="F1291" s="6">
        <v>1.48</v>
      </c>
      <c r="G1291" s="6">
        <v>1.98</v>
      </c>
    </row>
    <row r="1292">
      <c r="A1292" s="6">
        <v>3.0</v>
      </c>
      <c r="B1292" s="6">
        <v>20.0</v>
      </c>
      <c r="C1292" s="6">
        <v>2015.0</v>
      </c>
      <c r="D1292" s="142">
        <f t="shared" si="1"/>
        <v>42083</v>
      </c>
      <c r="E1292" s="6">
        <v>0.6</v>
      </c>
      <c r="F1292" s="6">
        <v>1.42</v>
      </c>
      <c r="G1292" s="6">
        <v>1.93</v>
      </c>
    </row>
    <row r="1293">
      <c r="A1293" s="6">
        <v>3.0</v>
      </c>
      <c r="B1293" s="6">
        <v>23.0</v>
      </c>
      <c r="C1293" s="6">
        <v>2015.0</v>
      </c>
      <c r="D1293" s="142">
        <f t="shared" si="1"/>
        <v>42086</v>
      </c>
      <c r="E1293" s="6">
        <v>0.6</v>
      </c>
      <c r="F1293" s="6">
        <v>1.41</v>
      </c>
      <c r="G1293" s="6">
        <v>1.92</v>
      </c>
    </row>
    <row r="1294">
      <c r="A1294" s="6">
        <v>3.0</v>
      </c>
      <c r="B1294" s="6">
        <v>24.0</v>
      </c>
      <c r="C1294" s="6">
        <v>2015.0</v>
      </c>
      <c r="D1294" s="142">
        <f t="shared" si="1"/>
        <v>42087</v>
      </c>
      <c r="E1294" s="6">
        <v>0.58</v>
      </c>
      <c r="F1294" s="6">
        <v>1.37</v>
      </c>
      <c r="G1294" s="6">
        <v>1.88</v>
      </c>
    </row>
    <row r="1295">
      <c r="A1295" s="6">
        <v>3.0</v>
      </c>
      <c r="B1295" s="6">
        <v>25.0</v>
      </c>
      <c r="C1295" s="6">
        <v>2015.0</v>
      </c>
      <c r="D1295" s="142">
        <f t="shared" si="1"/>
        <v>42088</v>
      </c>
      <c r="E1295" s="6">
        <v>0.59</v>
      </c>
      <c r="F1295" s="6">
        <v>1.41</v>
      </c>
      <c r="G1295" s="6">
        <v>1.93</v>
      </c>
    </row>
    <row r="1296">
      <c r="A1296" s="6">
        <v>3.0</v>
      </c>
      <c r="B1296" s="6">
        <v>26.0</v>
      </c>
      <c r="C1296" s="6">
        <v>2015.0</v>
      </c>
      <c r="D1296" s="142">
        <f t="shared" si="1"/>
        <v>42089</v>
      </c>
      <c r="E1296" s="6">
        <v>0.61</v>
      </c>
      <c r="F1296" s="6">
        <v>1.47</v>
      </c>
      <c r="G1296" s="6">
        <v>2.01</v>
      </c>
    </row>
    <row r="1297">
      <c r="A1297" s="6">
        <v>3.0</v>
      </c>
      <c r="B1297" s="6">
        <v>27.0</v>
      </c>
      <c r="C1297" s="6">
        <v>2015.0</v>
      </c>
      <c r="D1297" s="142">
        <f t="shared" si="1"/>
        <v>42090</v>
      </c>
      <c r="E1297" s="6">
        <v>0.58</v>
      </c>
      <c r="F1297" s="6">
        <v>1.42</v>
      </c>
      <c r="G1297" s="6">
        <v>1.95</v>
      </c>
    </row>
    <row r="1298">
      <c r="A1298" s="6">
        <v>3.0</v>
      </c>
      <c r="B1298" s="6">
        <v>30.0</v>
      </c>
      <c r="C1298" s="6">
        <v>2015.0</v>
      </c>
      <c r="D1298" s="142">
        <f t="shared" si="1"/>
        <v>42093</v>
      </c>
      <c r="E1298" s="6">
        <v>0.58</v>
      </c>
      <c r="F1298" s="6">
        <v>1.41</v>
      </c>
      <c r="G1298" s="6">
        <v>1.96</v>
      </c>
    </row>
    <row r="1299">
      <c r="A1299" s="6">
        <v>3.0</v>
      </c>
      <c r="B1299" s="6">
        <v>31.0</v>
      </c>
      <c r="C1299" s="6">
        <v>2015.0</v>
      </c>
      <c r="D1299" s="142">
        <f t="shared" si="1"/>
        <v>42094</v>
      </c>
      <c r="E1299" s="6">
        <v>0.56</v>
      </c>
      <c r="F1299" s="6">
        <v>1.37</v>
      </c>
      <c r="G1299" s="6">
        <v>1.94</v>
      </c>
    </row>
    <row r="1300">
      <c r="A1300" s="6">
        <v>4.0</v>
      </c>
      <c r="B1300" s="6">
        <v>1.0</v>
      </c>
      <c r="C1300" s="6">
        <v>2015.0</v>
      </c>
      <c r="D1300" s="142">
        <f t="shared" si="1"/>
        <v>42095</v>
      </c>
      <c r="E1300" s="6">
        <v>0.55</v>
      </c>
      <c r="F1300" s="6">
        <v>1.32</v>
      </c>
      <c r="G1300" s="6">
        <v>1.87</v>
      </c>
    </row>
    <row r="1301">
      <c r="A1301" s="6">
        <v>4.0</v>
      </c>
      <c r="B1301" s="6">
        <v>2.0</v>
      </c>
      <c r="C1301" s="6">
        <v>2015.0</v>
      </c>
      <c r="D1301" s="142">
        <f t="shared" si="1"/>
        <v>42096</v>
      </c>
      <c r="E1301" s="6">
        <v>0.55</v>
      </c>
      <c r="F1301" s="6">
        <v>1.35</v>
      </c>
      <c r="G1301" s="6">
        <v>1.92</v>
      </c>
    </row>
    <row r="1302">
      <c r="A1302" s="6">
        <v>4.0</v>
      </c>
      <c r="B1302" s="6">
        <v>3.0</v>
      </c>
      <c r="C1302" s="6">
        <v>2015.0</v>
      </c>
      <c r="D1302" s="142">
        <f t="shared" si="1"/>
        <v>42097</v>
      </c>
      <c r="E1302" s="6">
        <v>0.49</v>
      </c>
      <c r="F1302" s="6">
        <v>1.26</v>
      </c>
      <c r="G1302" s="6">
        <v>1.85</v>
      </c>
    </row>
    <row r="1303">
      <c r="A1303" s="6">
        <v>4.0</v>
      </c>
      <c r="B1303" s="6">
        <v>6.0</v>
      </c>
      <c r="C1303" s="6">
        <v>2015.0</v>
      </c>
      <c r="D1303" s="142">
        <f t="shared" si="1"/>
        <v>42100</v>
      </c>
      <c r="E1303" s="6">
        <v>0.51</v>
      </c>
      <c r="F1303" s="6">
        <v>1.31</v>
      </c>
      <c r="G1303" s="6">
        <v>1.92</v>
      </c>
    </row>
    <row r="1304">
      <c r="A1304" s="6">
        <v>4.0</v>
      </c>
      <c r="B1304" s="6">
        <v>7.0</v>
      </c>
      <c r="C1304" s="6">
        <v>2015.0</v>
      </c>
      <c r="D1304" s="142">
        <f t="shared" si="1"/>
        <v>42101</v>
      </c>
      <c r="E1304" s="6">
        <v>0.52</v>
      </c>
      <c r="F1304" s="6">
        <v>1.32</v>
      </c>
      <c r="G1304" s="6">
        <v>1.89</v>
      </c>
    </row>
    <row r="1305">
      <c r="A1305" s="6">
        <v>4.0</v>
      </c>
      <c r="B1305" s="6">
        <v>8.0</v>
      </c>
      <c r="C1305" s="6">
        <v>2015.0</v>
      </c>
      <c r="D1305" s="142">
        <f t="shared" si="1"/>
        <v>42102</v>
      </c>
      <c r="E1305" s="6">
        <v>0.54</v>
      </c>
      <c r="F1305" s="6">
        <v>1.35</v>
      </c>
      <c r="G1305" s="6">
        <v>1.92</v>
      </c>
    </row>
    <row r="1306">
      <c r="A1306" s="6">
        <v>4.0</v>
      </c>
      <c r="B1306" s="6">
        <v>9.0</v>
      </c>
      <c r="C1306" s="6">
        <v>2015.0</v>
      </c>
      <c r="D1306" s="142">
        <f t="shared" si="1"/>
        <v>42103</v>
      </c>
      <c r="E1306" s="6">
        <v>0.56</v>
      </c>
      <c r="F1306" s="6">
        <v>1.4</v>
      </c>
      <c r="G1306" s="6">
        <v>1.97</v>
      </c>
    </row>
    <row r="1307">
      <c r="A1307" s="6">
        <v>4.0</v>
      </c>
      <c r="B1307" s="6">
        <v>10.0</v>
      </c>
      <c r="C1307" s="6">
        <v>2015.0</v>
      </c>
      <c r="D1307" s="142">
        <f t="shared" si="1"/>
        <v>42104</v>
      </c>
      <c r="E1307" s="6">
        <v>0.57</v>
      </c>
      <c r="F1307" s="6">
        <v>1.41</v>
      </c>
      <c r="G1307" s="6">
        <v>1.96</v>
      </c>
    </row>
    <row r="1308">
      <c r="A1308" s="6">
        <v>4.0</v>
      </c>
      <c r="B1308" s="6">
        <v>13.0</v>
      </c>
      <c r="C1308" s="6">
        <v>2015.0</v>
      </c>
      <c r="D1308" s="142">
        <f t="shared" si="1"/>
        <v>42107</v>
      </c>
      <c r="E1308" s="6">
        <v>0.54</v>
      </c>
      <c r="F1308" s="6">
        <v>1.38</v>
      </c>
      <c r="G1308" s="6">
        <v>1.94</v>
      </c>
    </row>
    <row r="1309">
      <c r="A1309" s="6">
        <v>4.0</v>
      </c>
      <c r="B1309" s="6">
        <v>14.0</v>
      </c>
      <c r="C1309" s="6">
        <v>2015.0</v>
      </c>
      <c r="D1309" s="142">
        <f t="shared" si="1"/>
        <v>42108</v>
      </c>
      <c r="E1309" s="6">
        <v>0.53</v>
      </c>
      <c r="F1309" s="6">
        <v>1.34</v>
      </c>
      <c r="G1309" s="6">
        <v>1.9</v>
      </c>
    </row>
    <row r="1310">
      <c r="A1310" s="6">
        <v>4.0</v>
      </c>
      <c r="B1310" s="6">
        <v>15.0</v>
      </c>
      <c r="C1310" s="6">
        <v>2015.0</v>
      </c>
      <c r="D1310" s="142">
        <f t="shared" si="1"/>
        <v>42109</v>
      </c>
      <c r="E1310" s="6">
        <v>0.51</v>
      </c>
      <c r="F1310" s="6">
        <v>1.33</v>
      </c>
      <c r="G1310" s="6">
        <v>1.91</v>
      </c>
    </row>
    <row r="1311">
      <c r="A1311" s="6">
        <v>4.0</v>
      </c>
      <c r="B1311" s="6">
        <v>16.0</v>
      </c>
      <c r="C1311" s="6">
        <v>2015.0</v>
      </c>
      <c r="D1311" s="142">
        <f t="shared" si="1"/>
        <v>42110</v>
      </c>
      <c r="E1311" s="6">
        <v>0.5</v>
      </c>
      <c r="F1311" s="6">
        <v>1.31</v>
      </c>
      <c r="G1311" s="6">
        <v>1.9</v>
      </c>
    </row>
    <row r="1312">
      <c r="A1312" s="6">
        <v>4.0</v>
      </c>
      <c r="B1312" s="6">
        <v>17.0</v>
      </c>
      <c r="C1312" s="6">
        <v>2015.0</v>
      </c>
      <c r="D1312" s="142">
        <f t="shared" si="1"/>
        <v>42111</v>
      </c>
      <c r="E1312" s="6">
        <v>0.51</v>
      </c>
      <c r="F1312" s="6">
        <v>1.31</v>
      </c>
      <c r="G1312" s="6">
        <v>1.87</v>
      </c>
    </row>
    <row r="1313">
      <c r="A1313" s="6">
        <v>4.0</v>
      </c>
      <c r="B1313" s="6">
        <v>20.0</v>
      </c>
      <c r="C1313" s="6">
        <v>2015.0</v>
      </c>
      <c r="D1313" s="142">
        <f t="shared" si="1"/>
        <v>42114</v>
      </c>
      <c r="E1313" s="6">
        <v>0.55</v>
      </c>
      <c r="F1313" s="6">
        <v>1.33</v>
      </c>
      <c r="G1313" s="6">
        <v>1.9</v>
      </c>
    </row>
    <row r="1314">
      <c r="A1314" s="6">
        <v>4.0</v>
      </c>
      <c r="B1314" s="6">
        <v>21.0</v>
      </c>
      <c r="C1314" s="6">
        <v>2015.0</v>
      </c>
      <c r="D1314" s="142">
        <f t="shared" si="1"/>
        <v>42115</v>
      </c>
      <c r="E1314" s="6">
        <v>0.55</v>
      </c>
      <c r="F1314" s="6">
        <v>1.35</v>
      </c>
      <c r="G1314" s="6">
        <v>1.92</v>
      </c>
    </row>
    <row r="1315">
      <c r="A1315" s="6">
        <v>4.0</v>
      </c>
      <c r="B1315" s="6">
        <v>22.0</v>
      </c>
      <c r="C1315" s="6">
        <v>2015.0</v>
      </c>
      <c r="D1315" s="142">
        <f t="shared" si="1"/>
        <v>42116</v>
      </c>
      <c r="E1315" s="6">
        <v>0.57</v>
      </c>
      <c r="F1315" s="6">
        <v>1.41</v>
      </c>
      <c r="G1315" s="6">
        <v>1.99</v>
      </c>
    </row>
    <row r="1316">
      <c r="A1316" s="6">
        <v>4.0</v>
      </c>
      <c r="B1316" s="6">
        <v>23.0</v>
      </c>
      <c r="C1316" s="6">
        <v>2015.0</v>
      </c>
      <c r="D1316" s="142">
        <f t="shared" si="1"/>
        <v>42117</v>
      </c>
      <c r="E1316" s="6">
        <v>0.55</v>
      </c>
      <c r="F1316" s="6">
        <v>1.37</v>
      </c>
      <c r="G1316" s="6">
        <v>1.96</v>
      </c>
    </row>
    <row r="1317">
      <c r="A1317" s="6">
        <v>4.0</v>
      </c>
      <c r="B1317" s="6">
        <v>24.0</v>
      </c>
      <c r="C1317" s="6">
        <v>2015.0</v>
      </c>
      <c r="D1317" s="142">
        <f t="shared" si="1"/>
        <v>42118</v>
      </c>
      <c r="E1317" s="6">
        <v>0.54</v>
      </c>
      <c r="F1317" s="6">
        <v>1.34</v>
      </c>
      <c r="G1317" s="6">
        <v>1.93</v>
      </c>
    </row>
    <row r="1318">
      <c r="A1318" s="6">
        <v>4.0</v>
      </c>
      <c r="B1318" s="6">
        <v>27.0</v>
      </c>
      <c r="C1318" s="6">
        <v>2015.0</v>
      </c>
      <c r="D1318" s="142">
        <f t="shared" si="1"/>
        <v>42121</v>
      </c>
      <c r="E1318" s="6">
        <v>0.54</v>
      </c>
      <c r="F1318" s="6">
        <v>1.36</v>
      </c>
      <c r="G1318" s="6">
        <v>1.94</v>
      </c>
    </row>
    <row r="1319">
      <c r="A1319" s="6">
        <v>4.0</v>
      </c>
      <c r="B1319" s="6">
        <v>28.0</v>
      </c>
      <c r="C1319" s="6">
        <v>2015.0</v>
      </c>
      <c r="D1319" s="142">
        <f t="shared" si="1"/>
        <v>42122</v>
      </c>
      <c r="E1319" s="6">
        <v>0.56</v>
      </c>
      <c r="F1319" s="6">
        <v>1.39</v>
      </c>
      <c r="G1319" s="6">
        <v>2.0</v>
      </c>
    </row>
    <row r="1320">
      <c r="A1320" s="6">
        <v>4.0</v>
      </c>
      <c r="B1320" s="6">
        <v>29.0</v>
      </c>
      <c r="C1320" s="6">
        <v>2015.0</v>
      </c>
      <c r="D1320" s="142">
        <f t="shared" si="1"/>
        <v>42123</v>
      </c>
      <c r="E1320" s="6">
        <v>0.56</v>
      </c>
      <c r="F1320" s="6">
        <v>1.43</v>
      </c>
      <c r="G1320" s="6">
        <v>2.06</v>
      </c>
    </row>
    <row r="1321">
      <c r="A1321" s="6">
        <v>4.0</v>
      </c>
      <c r="B1321" s="6">
        <v>30.0</v>
      </c>
      <c r="C1321" s="6">
        <v>2015.0</v>
      </c>
      <c r="D1321" s="142">
        <f t="shared" si="1"/>
        <v>42124</v>
      </c>
      <c r="E1321" s="6">
        <v>0.58</v>
      </c>
      <c r="F1321" s="6">
        <v>1.43</v>
      </c>
      <c r="G1321" s="6">
        <v>2.05</v>
      </c>
    </row>
    <row r="1322">
      <c r="A1322" s="6">
        <v>5.0</v>
      </c>
      <c r="B1322" s="6">
        <v>1.0</v>
      </c>
      <c r="C1322" s="6">
        <v>2015.0</v>
      </c>
      <c r="D1322" s="142">
        <f t="shared" si="1"/>
        <v>42125</v>
      </c>
      <c r="E1322" s="6">
        <v>0.6</v>
      </c>
      <c r="F1322" s="6">
        <v>1.5</v>
      </c>
      <c r="G1322" s="6">
        <v>2.12</v>
      </c>
    </row>
    <row r="1323">
      <c r="A1323" s="6">
        <v>5.0</v>
      </c>
      <c r="B1323" s="6">
        <v>4.0</v>
      </c>
      <c r="C1323" s="6">
        <v>2015.0</v>
      </c>
      <c r="D1323" s="142">
        <f t="shared" si="1"/>
        <v>42128</v>
      </c>
      <c r="E1323" s="6">
        <v>0.6</v>
      </c>
      <c r="F1323" s="6">
        <v>1.51</v>
      </c>
      <c r="G1323" s="6">
        <v>2.16</v>
      </c>
    </row>
    <row r="1324">
      <c r="A1324" s="6">
        <v>5.0</v>
      </c>
      <c r="B1324" s="6">
        <v>5.0</v>
      </c>
      <c r="C1324" s="6">
        <v>2015.0</v>
      </c>
      <c r="D1324" s="142">
        <f t="shared" si="1"/>
        <v>42129</v>
      </c>
      <c r="E1324" s="6">
        <v>0.62</v>
      </c>
      <c r="F1324" s="6">
        <v>1.54</v>
      </c>
      <c r="G1324" s="6">
        <v>2.19</v>
      </c>
    </row>
    <row r="1325">
      <c r="A1325" s="6">
        <v>5.0</v>
      </c>
      <c r="B1325" s="6">
        <v>6.0</v>
      </c>
      <c r="C1325" s="6">
        <v>2015.0</v>
      </c>
      <c r="D1325" s="142">
        <f t="shared" si="1"/>
        <v>42130</v>
      </c>
      <c r="E1325" s="6">
        <v>0.65</v>
      </c>
      <c r="F1325" s="6">
        <v>1.58</v>
      </c>
      <c r="G1325" s="6">
        <v>2.25</v>
      </c>
    </row>
    <row r="1326">
      <c r="A1326" s="6">
        <v>5.0</v>
      </c>
      <c r="B1326" s="6">
        <v>7.0</v>
      </c>
      <c r="C1326" s="6">
        <v>2015.0</v>
      </c>
      <c r="D1326" s="142">
        <f t="shared" si="1"/>
        <v>42131</v>
      </c>
      <c r="E1326" s="6">
        <v>0.63</v>
      </c>
      <c r="F1326" s="6">
        <v>1.55</v>
      </c>
      <c r="G1326" s="6">
        <v>2.18</v>
      </c>
    </row>
    <row r="1327">
      <c r="A1327" s="6">
        <v>5.0</v>
      </c>
      <c r="B1327" s="6">
        <v>8.0</v>
      </c>
      <c r="C1327" s="6">
        <v>2015.0</v>
      </c>
      <c r="D1327" s="142">
        <f t="shared" si="1"/>
        <v>42132</v>
      </c>
      <c r="E1327" s="6">
        <v>0.59</v>
      </c>
      <c r="F1327" s="6">
        <v>1.5</v>
      </c>
      <c r="G1327" s="6">
        <v>2.16</v>
      </c>
    </row>
    <row r="1328">
      <c r="A1328" s="6">
        <v>5.0</v>
      </c>
      <c r="B1328" s="6">
        <v>11.0</v>
      </c>
      <c r="C1328" s="6">
        <v>2015.0</v>
      </c>
      <c r="D1328" s="142">
        <f t="shared" si="1"/>
        <v>42135</v>
      </c>
      <c r="E1328" s="6">
        <v>0.62</v>
      </c>
      <c r="F1328" s="6">
        <v>1.59</v>
      </c>
      <c r="G1328" s="6">
        <v>2.28</v>
      </c>
    </row>
    <row r="1329">
      <c r="A1329" s="6">
        <v>5.0</v>
      </c>
      <c r="B1329" s="6">
        <v>12.0</v>
      </c>
      <c r="C1329" s="6">
        <v>2015.0</v>
      </c>
      <c r="D1329" s="142">
        <f t="shared" si="1"/>
        <v>42136</v>
      </c>
      <c r="E1329" s="6">
        <v>0.61</v>
      </c>
      <c r="F1329" s="6">
        <v>1.58</v>
      </c>
      <c r="G1329" s="6">
        <v>2.28</v>
      </c>
    </row>
    <row r="1330">
      <c r="A1330" s="6">
        <v>5.0</v>
      </c>
      <c r="B1330" s="6">
        <v>13.0</v>
      </c>
      <c r="C1330" s="6">
        <v>2015.0</v>
      </c>
      <c r="D1330" s="142">
        <f t="shared" si="1"/>
        <v>42137</v>
      </c>
      <c r="E1330" s="6">
        <v>0.59</v>
      </c>
      <c r="F1330" s="6">
        <v>1.57</v>
      </c>
      <c r="G1330" s="6">
        <v>2.27</v>
      </c>
    </row>
    <row r="1331">
      <c r="A1331" s="6">
        <v>5.0</v>
      </c>
      <c r="B1331" s="6">
        <v>14.0</v>
      </c>
      <c r="C1331" s="6">
        <v>2015.0</v>
      </c>
      <c r="D1331" s="142">
        <f t="shared" si="1"/>
        <v>42138</v>
      </c>
      <c r="E1331" s="6">
        <v>0.56</v>
      </c>
      <c r="F1331" s="6">
        <v>1.51</v>
      </c>
      <c r="G1331" s="6">
        <v>2.23</v>
      </c>
    </row>
    <row r="1332">
      <c r="A1332" s="6">
        <v>5.0</v>
      </c>
      <c r="B1332" s="6">
        <v>15.0</v>
      </c>
      <c r="C1332" s="6">
        <v>2015.0</v>
      </c>
      <c r="D1332" s="142">
        <f t="shared" si="1"/>
        <v>42139</v>
      </c>
      <c r="E1332" s="6">
        <v>0.55</v>
      </c>
      <c r="F1332" s="6">
        <v>1.46</v>
      </c>
      <c r="G1332" s="6">
        <v>2.14</v>
      </c>
    </row>
    <row r="1333">
      <c r="A1333" s="6">
        <v>5.0</v>
      </c>
      <c r="B1333" s="6">
        <v>18.0</v>
      </c>
      <c r="C1333" s="6">
        <v>2015.0</v>
      </c>
      <c r="D1333" s="142">
        <f t="shared" si="1"/>
        <v>42142</v>
      </c>
      <c r="E1333" s="6">
        <v>0.58</v>
      </c>
      <c r="F1333" s="6">
        <v>1.54</v>
      </c>
      <c r="G1333" s="6">
        <v>2.23</v>
      </c>
    </row>
    <row r="1334">
      <c r="A1334" s="6">
        <v>5.0</v>
      </c>
      <c r="B1334" s="6">
        <v>19.0</v>
      </c>
      <c r="C1334" s="6">
        <v>2015.0</v>
      </c>
      <c r="D1334" s="142">
        <f t="shared" si="1"/>
        <v>42143</v>
      </c>
      <c r="E1334" s="6">
        <v>0.63</v>
      </c>
      <c r="F1334" s="6">
        <v>1.6</v>
      </c>
      <c r="G1334" s="6">
        <v>2.27</v>
      </c>
    </row>
    <row r="1335">
      <c r="A1335" s="6">
        <v>5.0</v>
      </c>
      <c r="B1335" s="6">
        <v>20.0</v>
      </c>
      <c r="C1335" s="6">
        <v>2015.0</v>
      </c>
      <c r="D1335" s="142">
        <f t="shared" si="1"/>
        <v>42144</v>
      </c>
      <c r="E1335" s="6">
        <v>0.6</v>
      </c>
      <c r="F1335" s="6">
        <v>1.57</v>
      </c>
      <c r="G1335" s="6">
        <v>2.26</v>
      </c>
    </row>
    <row r="1336">
      <c r="A1336" s="6">
        <v>5.0</v>
      </c>
      <c r="B1336" s="6">
        <v>21.0</v>
      </c>
      <c r="C1336" s="6">
        <v>2015.0</v>
      </c>
      <c r="D1336" s="142">
        <f t="shared" si="1"/>
        <v>42145</v>
      </c>
      <c r="E1336" s="6">
        <v>0.6</v>
      </c>
      <c r="F1336" s="6">
        <v>1.53</v>
      </c>
      <c r="G1336" s="6">
        <v>2.19</v>
      </c>
    </row>
    <row r="1337">
      <c r="A1337" s="6">
        <v>5.0</v>
      </c>
      <c r="B1337" s="6">
        <v>22.0</v>
      </c>
      <c r="C1337" s="6">
        <v>2015.0</v>
      </c>
      <c r="D1337" s="142">
        <f t="shared" si="1"/>
        <v>42146</v>
      </c>
      <c r="E1337" s="6">
        <v>0.64</v>
      </c>
      <c r="F1337" s="6">
        <v>1.57</v>
      </c>
      <c r="G1337" s="6">
        <v>2.21</v>
      </c>
    </row>
    <row r="1338">
      <c r="A1338" s="6">
        <v>5.0</v>
      </c>
      <c r="B1338" s="6">
        <v>26.0</v>
      </c>
      <c r="C1338" s="6">
        <v>2015.0</v>
      </c>
      <c r="D1338" s="142">
        <f t="shared" si="1"/>
        <v>42150</v>
      </c>
      <c r="E1338" s="6">
        <v>0.64</v>
      </c>
      <c r="F1338" s="6">
        <v>1.54</v>
      </c>
      <c r="G1338" s="6">
        <v>2.14</v>
      </c>
    </row>
    <row r="1339">
      <c r="A1339" s="6">
        <v>5.0</v>
      </c>
      <c r="B1339" s="6">
        <v>27.0</v>
      </c>
      <c r="C1339" s="6">
        <v>2015.0</v>
      </c>
      <c r="D1339" s="142">
        <f t="shared" si="1"/>
        <v>42151</v>
      </c>
      <c r="E1339" s="6">
        <v>0.64</v>
      </c>
      <c r="F1339" s="6">
        <v>1.53</v>
      </c>
      <c r="G1339" s="6">
        <v>2.14</v>
      </c>
    </row>
    <row r="1340">
      <c r="A1340" s="6">
        <v>5.0</v>
      </c>
      <c r="B1340" s="6">
        <v>28.0</v>
      </c>
      <c r="C1340" s="6">
        <v>2015.0</v>
      </c>
      <c r="D1340" s="142">
        <f t="shared" si="1"/>
        <v>42152</v>
      </c>
      <c r="E1340" s="6">
        <v>0.62</v>
      </c>
      <c r="F1340" s="6">
        <v>1.51</v>
      </c>
      <c r="G1340" s="6">
        <v>2.13</v>
      </c>
    </row>
    <row r="1341">
      <c r="A1341" s="6">
        <v>5.0</v>
      </c>
      <c r="B1341" s="6">
        <v>29.0</v>
      </c>
      <c r="C1341" s="6">
        <v>2015.0</v>
      </c>
      <c r="D1341" s="142">
        <f t="shared" si="1"/>
        <v>42153</v>
      </c>
      <c r="E1341" s="6">
        <v>0.61</v>
      </c>
      <c r="F1341" s="6">
        <v>1.49</v>
      </c>
      <c r="G1341" s="6">
        <v>2.12</v>
      </c>
    </row>
    <row r="1342">
      <c r="A1342" s="6">
        <v>6.0</v>
      </c>
      <c r="B1342" s="6">
        <v>1.0</v>
      </c>
      <c r="C1342" s="6">
        <v>2015.0</v>
      </c>
      <c r="D1342" s="142">
        <f t="shared" si="1"/>
        <v>42156</v>
      </c>
      <c r="E1342" s="6">
        <v>0.64</v>
      </c>
      <c r="F1342" s="6">
        <v>1.55</v>
      </c>
      <c r="G1342" s="6">
        <v>2.19</v>
      </c>
    </row>
    <row r="1343">
      <c r="A1343" s="6">
        <v>6.0</v>
      </c>
      <c r="B1343" s="6">
        <v>2.0</v>
      </c>
      <c r="C1343" s="6">
        <v>2015.0</v>
      </c>
      <c r="D1343" s="142">
        <f t="shared" si="1"/>
        <v>42157</v>
      </c>
      <c r="E1343" s="6">
        <v>0.64</v>
      </c>
      <c r="F1343" s="6">
        <v>1.61</v>
      </c>
      <c r="G1343" s="6">
        <v>2.27</v>
      </c>
    </row>
    <row r="1344">
      <c r="A1344" s="6">
        <v>6.0</v>
      </c>
      <c r="B1344" s="6">
        <v>3.0</v>
      </c>
      <c r="C1344" s="6">
        <v>2015.0</v>
      </c>
      <c r="D1344" s="142">
        <f t="shared" si="1"/>
        <v>42158</v>
      </c>
      <c r="E1344" s="6">
        <v>0.69</v>
      </c>
      <c r="F1344" s="6">
        <v>1.69</v>
      </c>
      <c r="G1344" s="6">
        <v>2.38</v>
      </c>
    </row>
    <row r="1345">
      <c r="A1345" s="6">
        <v>6.0</v>
      </c>
      <c r="B1345" s="6">
        <v>4.0</v>
      </c>
      <c r="C1345" s="6">
        <v>2015.0</v>
      </c>
      <c r="D1345" s="142">
        <f t="shared" si="1"/>
        <v>42159</v>
      </c>
      <c r="E1345" s="6">
        <v>0.66</v>
      </c>
      <c r="F1345" s="6">
        <v>1.65</v>
      </c>
      <c r="G1345" s="6">
        <v>2.31</v>
      </c>
    </row>
    <row r="1346">
      <c r="A1346" s="6">
        <v>6.0</v>
      </c>
      <c r="B1346" s="6">
        <v>5.0</v>
      </c>
      <c r="C1346" s="6">
        <v>2015.0</v>
      </c>
      <c r="D1346" s="142">
        <f t="shared" si="1"/>
        <v>42160</v>
      </c>
      <c r="E1346" s="6">
        <v>0.73</v>
      </c>
      <c r="F1346" s="6">
        <v>1.75</v>
      </c>
      <c r="G1346" s="6">
        <v>2.41</v>
      </c>
    </row>
    <row r="1347">
      <c r="A1347" s="6">
        <v>6.0</v>
      </c>
      <c r="B1347" s="6">
        <v>8.0</v>
      </c>
      <c r="C1347" s="6">
        <v>2015.0</v>
      </c>
      <c r="D1347" s="142">
        <f t="shared" si="1"/>
        <v>42163</v>
      </c>
      <c r="E1347" s="6">
        <v>0.7</v>
      </c>
      <c r="F1347" s="6">
        <v>1.72</v>
      </c>
      <c r="G1347" s="6">
        <v>2.39</v>
      </c>
    </row>
    <row r="1348">
      <c r="A1348" s="6">
        <v>6.0</v>
      </c>
      <c r="B1348" s="6">
        <v>9.0</v>
      </c>
      <c r="C1348" s="6">
        <v>2015.0</v>
      </c>
      <c r="D1348" s="142">
        <f t="shared" si="1"/>
        <v>42164</v>
      </c>
      <c r="E1348" s="6">
        <v>0.72</v>
      </c>
      <c r="F1348" s="6">
        <v>1.74</v>
      </c>
      <c r="G1348" s="6">
        <v>2.42</v>
      </c>
    </row>
    <row r="1349">
      <c r="A1349" s="6">
        <v>6.0</v>
      </c>
      <c r="B1349" s="6">
        <v>10.0</v>
      </c>
      <c r="C1349" s="6">
        <v>2015.0</v>
      </c>
      <c r="D1349" s="142">
        <f t="shared" si="1"/>
        <v>42165</v>
      </c>
      <c r="E1349" s="6">
        <v>0.75</v>
      </c>
      <c r="F1349" s="6">
        <v>1.8</v>
      </c>
      <c r="G1349" s="6">
        <v>2.5</v>
      </c>
    </row>
    <row r="1350">
      <c r="A1350" s="6">
        <v>6.0</v>
      </c>
      <c r="B1350" s="6">
        <v>11.0</v>
      </c>
      <c r="C1350" s="6">
        <v>2015.0</v>
      </c>
      <c r="D1350" s="142">
        <f t="shared" si="1"/>
        <v>42166</v>
      </c>
      <c r="E1350" s="6">
        <v>0.73</v>
      </c>
      <c r="F1350" s="6">
        <v>1.74</v>
      </c>
      <c r="G1350" s="6">
        <v>2.39</v>
      </c>
    </row>
    <row r="1351">
      <c r="A1351" s="6">
        <v>6.0</v>
      </c>
      <c r="B1351" s="6">
        <v>12.0</v>
      </c>
      <c r="C1351" s="6">
        <v>2015.0</v>
      </c>
      <c r="D1351" s="142">
        <f t="shared" si="1"/>
        <v>42167</v>
      </c>
      <c r="E1351" s="6">
        <v>0.74</v>
      </c>
      <c r="F1351" s="6">
        <v>1.75</v>
      </c>
      <c r="G1351" s="6">
        <v>2.39</v>
      </c>
    </row>
    <row r="1352">
      <c r="A1352" s="6">
        <v>6.0</v>
      </c>
      <c r="B1352" s="6">
        <v>15.0</v>
      </c>
      <c r="C1352" s="6">
        <v>2015.0</v>
      </c>
      <c r="D1352" s="142">
        <f t="shared" si="1"/>
        <v>42170</v>
      </c>
      <c r="E1352" s="6">
        <v>0.72</v>
      </c>
      <c r="F1352" s="6">
        <v>1.71</v>
      </c>
      <c r="G1352" s="6">
        <v>2.36</v>
      </c>
    </row>
    <row r="1353">
      <c r="A1353" s="6">
        <v>6.0</v>
      </c>
      <c r="B1353" s="6">
        <v>16.0</v>
      </c>
      <c r="C1353" s="6">
        <v>2015.0</v>
      </c>
      <c r="D1353" s="142">
        <f t="shared" si="1"/>
        <v>42171</v>
      </c>
      <c r="E1353" s="6">
        <v>0.71</v>
      </c>
      <c r="F1353" s="6">
        <v>1.68</v>
      </c>
      <c r="G1353" s="6">
        <v>2.32</v>
      </c>
    </row>
    <row r="1354">
      <c r="A1354" s="6">
        <v>6.0</v>
      </c>
      <c r="B1354" s="6">
        <v>17.0</v>
      </c>
      <c r="C1354" s="6">
        <v>2015.0</v>
      </c>
      <c r="D1354" s="142">
        <f t="shared" si="1"/>
        <v>42172</v>
      </c>
      <c r="E1354" s="6">
        <v>0.67</v>
      </c>
      <c r="F1354" s="6">
        <v>1.63</v>
      </c>
      <c r="G1354" s="6">
        <v>2.32</v>
      </c>
    </row>
    <row r="1355">
      <c r="A1355" s="6">
        <v>6.0</v>
      </c>
      <c r="B1355" s="6">
        <v>18.0</v>
      </c>
      <c r="C1355" s="6">
        <v>2015.0</v>
      </c>
      <c r="D1355" s="142">
        <f t="shared" si="1"/>
        <v>42173</v>
      </c>
      <c r="E1355" s="6">
        <v>0.66</v>
      </c>
      <c r="F1355" s="6">
        <v>1.65</v>
      </c>
      <c r="G1355" s="6">
        <v>2.35</v>
      </c>
    </row>
    <row r="1356">
      <c r="A1356" s="6">
        <v>6.0</v>
      </c>
      <c r="B1356" s="6">
        <v>19.0</v>
      </c>
      <c r="C1356" s="6">
        <v>2015.0</v>
      </c>
      <c r="D1356" s="142">
        <f t="shared" si="1"/>
        <v>42174</v>
      </c>
      <c r="E1356" s="6">
        <v>0.65</v>
      </c>
      <c r="F1356" s="6">
        <v>1.59</v>
      </c>
      <c r="G1356" s="6">
        <v>2.26</v>
      </c>
    </row>
    <row r="1357">
      <c r="A1357" s="6">
        <v>6.0</v>
      </c>
      <c r="B1357" s="6">
        <v>22.0</v>
      </c>
      <c r="C1357" s="6">
        <v>2015.0</v>
      </c>
      <c r="D1357" s="142">
        <f t="shared" si="1"/>
        <v>42177</v>
      </c>
      <c r="E1357" s="6">
        <v>0.68</v>
      </c>
      <c r="F1357" s="6">
        <v>1.68</v>
      </c>
      <c r="G1357" s="6">
        <v>2.37</v>
      </c>
    </row>
    <row r="1358">
      <c r="A1358" s="6">
        <v>6.0</v>
      </c>
      <c r="B1358" s="6">
        <v>23.0</v>
      </c>
      <c r="C1358" s="6">
        <v>2015.0</v>
      </c>
      <c r="D1358" s="142">
        <f t="shared" si="1"/>
        <v>42178</v>
      </c>
      <c r="E1358" s="6">
        <v>0.7</v>
      </c>
      <c r="F1358" s="6">
        <v>1.71</v>
      </c>
      <c r="G1358" s="6">
        <v>2.42</v>
      </c>
    </row>
    <row r="1359">
      <c r="A1359" s="6">
        <v>6.0</v>
      </c>
      <c r="B1359" s="6">
        <v>24.0</v>
      </c>
      <c r="C1359" s="6">
        <v>2015.0</v>
      </c>
      <c r="D1359" s="142">
        <f t="shared" si="1"/>
        <v>42179</v>
      </c>
      <c r="E1359" s="6">
        <v>0.68</v>
      </c>
      <c r="F1359" s="6">
        <v>1.69</v>
      </c>
      <c r="G1359" s="6">
        <v>2.38</v>
      </c>
    </row>
    <row r="1360">
      <c r="A1360" s="6">
        <v>6.0</v>
      </c>
      <c r="B1360" s="6">
        <v>25.0</v>
      </c>
      <c r="C1360" s="6">
        <v>2015.0</v>
      </c>
      <c r="D1360" s="142">
        <f t="shared" si="1"/>
        <v>42180</v>
      </c>
      <c r="E1360" s="6">
        <v>0.68</v>
      </c>
      <c r="F1360" s="6">
        <v>1.7</v>
      </c>
      <c r="G1360" s="6">
        <v>2.4</v>
      </c>
    </row>
    <row r="1361">
      <c r="A1361" s="6">
        <v>6.0</v>
      </c>
      <c r="B1361" s="6">
        <v>26.0</v>
      </c>
      <c r="C1361" s="6">
        <v>2015.0</v>
      </c>
      <c r="D1361" s="142">
        <f t="shared" si="1"/>
        <v>42181</v>
      </c>
      <c r="E1361" s="6">
        <v>0.72</v>
      </c>
      <c r="F1361" s="6">
        <v>1.75</v>
      </c>
      <c r="G1361" s="6">
        <v>2.49</v>
      </c>
    </row>
    <row r="1362">
      <c r="A1362" s="6">
        <v>6.0</v>
      </c>
      <c r="B1362" s="6">
        <v>29.0</v>
      </c>
      <c r="C1362" s="6">
        <v>2015.0</v>
      </c>
      <c r="D1362" s="142">
        <f t="shared" si="1"/>
        <v>42184</v>
      </c>
      <c r="E1362" s="6">
        <v>0.64</v>
      </c>
      <c r="F1362" s="6">
        <v>1.62</v>
      </c>
      <c r="G1362" s="6">
        <v>2.33</v>
      </c>
    </row>
    <row r="1363">
      <c r="A1363" s="6">
        <v>6.0</v>
      </c>
      <c r="B1363" s="6">
        <v>30.0</v>
      </c>
      <c r="C1363" s="6">
        <v>2015.0</v>
      </c>
      <c r="D1363" s="142">
        <f t="shared" si="1"/>
        <v>42185</v>
      </c>
      <c r="E1363" s="6">
        <v>0.64</v>
      </c>
      <c r="F1363" s="6">
        <v>1.63</v>
      </c>
      <c r="G1363" s="6">
        <v>2.35</v>
      </c>
    </row>
    <row r="1364">
      <c r="A1364" s="6">
        <v>7.0</v>
      </c>
      <c r="B1364" s="6">
        <v>1.0</v>
      </c>
      <c r="C1364" s="6">
        <v>2015.0</v>
      </c>
      <c r="D1364" s="142">
        <f t="shared" si="1"/>
        <v>42186</v>
      </c>
      <c r="E1364" s="6">
        <v>0.69</v>
      </c>
      <c r="F1364" s="6">
        <v>1.7</v>
      </c>
      <c r="G1364" s="6">
        <v>2.43</v>
      </c>
    </row>
    <row r="1365">
      <c r="A1365" s="6">
        <v>7.0</v>
      </c>
      <c r="B1365" s="6">
        <v>2.0</v>
      </c>
      <c r="C1365" s="6">
        <v>2015.0</v>
      </c>
      <c r="D1365" s="142">
        <f t="shared" si="1"/>
        <v>42187</v>
      </c>
      <c r="E1365" s="6">
        <v>0.64</v>
      </c>
      <c r="F1365" s="6">
        <v>1.64</v>
      </c>
      <c r="G1365" s="6">
        <v>2.4</v>
      </c>
    </row>
    <row r="1366">
      <c r="A1366" s="6">
        <v>7.0</v>
      </c>
      <c r="B1366" s="6">
        <v>6.0</v>
      </c>
      <c r="C1366" s="6">
        <v>2015.0</v>
      </c>
      <c r="D1366" s="142">
        <f t="shared" si="1"/>
        <v>42191</v>
      </c>
      <c r="E1366" s="6">
        <v>0.6</v>
      </c>
      <c r="F1366" s="6">
        <v>1.56</v>
      </c>
      <c r="G1366" s="6">
        <v>2.3</v>
      </c>
    </row>
    <row r="1367">
      <c r="A1367" s="6">
        <v>7.0</v>
      </c>
      <c r="B1367" s="6">
        <v>7.0</v>
      </c>
      <c r="C1367" s="6">
        <v>2015.0</v>
      </c>
      <c r="D1367" s="142">
        <f t="shared" si="1"/>
        <v>42192</v>
      </c>
      <c r="E1367" s="6">
        <v>0.58</v>
      </c>
      <c r="F1367" s="6">
        <v>1.55</v>
      </c>
      <c r="G1367" s="6">
        <v>2.27</v>
      </c>
    </row>
    <row r="1368">
      <c r="A1368" s="6">
        <v>7.0</v>
      </c>
      <c r="B1368" s="6">
        <v>8.0</v>
      </c>
      <c r="C1368" s="6">
        <v>2015.0</v>
      </c>
      <c r="D1368" s="142">
        <f t="shared" si="1"/>
        <v>42193</v>
      </c>
      <c r="E1368" s="6">
        <v>0.55</v>
      </c>
      <c r="F1368" s="6">
        <v>1.5</v>
      </c>
      <c r="G1368" s="6">
        <v>2.22</v>
      </c>
    </row>
    <row r="1369">
      <c r="A1369" s="6">
        <v>7.0</v>
      </c>
      <c r="B1369" s="6">
        <v>9.0</v>
      </c>
      <c r="C1369" s="6">
        <v>2015.0</v>
      </c>
      <c r="D1369" s="142">
        <f t="shared" si="1"/>
        <v>42194</v>
      </c>
      <c r="E1369" s="6">
        <v>0.6</v>
      </c>
      <c r="F1369" s="6">
        <v>1.58</v>
      </c>
      <c r="G1369" s="6">
        <v>2.32</v>
      </c>
    </row>
    <row r="1370">
      <c r="A1370" s="6">
        <v>7.0</v>
      </c>
      <c r="B1370" s="6">
        <v>10.0</v>
      </c>
      <c r="C1370" s="6">
        <v>2015.0</v>
      </c>
      <c r="D1370" s="142">
        <f t="shared" si="1"/>
        <v>42195</v>
      </c>
      <c r="E1370" s="6">
        <v>0.65</v>
      </c>
      <c r="F1370" s="6">
        <v>1.68</v>
      </c>
      <c r="G1370" s="6">
        <v>2.42</v>
      </c>
    </row>
    <row r="1371">
      <c r="A1371" s="6">
        <v>7.0</v>
      </c>
      <c r="B1371" s="6">
        <v>13.0</v>
      </c>
      <c r="C1371" s="6">
        <v>2015.0</v>
      </c>
      <c r="D1371" s="142">
        <f t="shared" si="1"/>
        <v>42198</v>
      </c>
      <c r="E1371" s="6">
        <v>0.69</v>
      </c>
      <c r="F1371" s="6">
        <v>1.71</v>
      </c>
      <c r="G1371" s="6">
        <v>2.44</v>
      </c>
    </row>
    <row r="1372">
      <c r="A1372" s="6">
        <v>7.0</v>
      </c>
      <c r="B1372" s="6">
        <v>14.0</v>
      </c>
      <c r="C1372" s="6">
        <v>2015.0</v>
      </c>
      <c r="D1372" s="142">
        <f t="shared" si="1"/>
        <v>42199</v>
      </c>
      <c r="E1372" s="6">
        <v>0.66</v>
      </c>
      <c r="F1372" s="6">
        <v>1.67</v>
      </c>
      <c r="G1372" s="6">
        <v>2.41</v>
      </c>
    </row>
    <row r="1373">
      <c r="A1373" s="6">
        <v>7.0</v>
      </c>
      <c r="B1373" s="6">
        <v>15.0</v>
      </c>
      <c r="C1373" s="6">
        <v>2015.0</v>
      </c>
      <c r="D1373" s="142">
        <f t="shared" si="1"/>
        <v>42200</v>
      </c>
      <c r="E1373" s="6">
        <v>0.64</v>
      </c>
      <c r="F1373" s="6">
        <v>1.63</v>
      </c>
      <c r="G1373" s="6">
        <v>2.36</v>
      </c>
    </row>
    <row r="1374">
      <c r="A1374" s="6">
        <v>7.0</v>
      </c>
      <c r="B1374" s="6">
        <v>16.0</v>
      </c>
      <c r="C1374" s="6">
        <v>2015.0</v>
      </c>
      <c r="D1374" s="142">
        <f t="shared" si="1"/>
        <v>42201</v>
      </c>
      <c r="E1374" s="6">
        <v>0.67</v>
      </c>
      <c r="F1374" s="6">
        <v>1.66</v>
      </c>
      <c r="G1374" s="6">
        <v>2.36</v>
      </c>
    </row>
    <row r="1375">
      <c r="A1375" s="6">
        <v>7.0</v>
      </c>
      <c r="B1375" s="6">
        <v>17.0</v>
      </c>
      <c r="C1375" s="6">
        <v>2015.0</v>
      </c>
      <c r="D1375" s="142">
        <f t="shared" si="1"/>
        <v>42202</v>
      </c>
      <c r="E1375" s="6">
        <v>0.68</v>
      </c>
      <c r="F1375" s="6">
        <v>1.67</v>
      </c>
      <c r="G1375" s="6">
        <v>2.34</v>
      </c>
    </row>
    <row r="1376">
      <c r="A1376" s="6">
        <v>7.0</v>
      </c>
      <c r="B1376" s="6">
        <v>20.0</v>
      </c>
      <c r="C1376" s="6">
        <v>2015.0</v>
      </c>
      <c r="D1376" s="142">
        <f t="shared" si="1"/>
        <v>42205</v>
      </c>
      <c r="E1376" s="6">
        <v>0.71</v>
      </c>
      <c r="F1376" s="6">
        <v>1.72</v>
      </c>
      <c r="G1376" s="6">
        <v>2.38</v>
      </c>
    </row>
    <row r="1377">
      <c r="A1377" s="6">
        <v>7.0</v>
      </c>
      <c r="B1377" s="6">
        <v>21.0</v>
      </c>
      <c r="C1377" s="6">
        <v>2015.0</v>
      </c>
      <c r="D1377" s="142">
        <f t="shared" si="1"/>
        <v>42206</v>
      </c>
      <c r="E1377" s="6">
        <v>0.71</v>
      </c>
      <c r="F1377" s="6">
        <v>1.69</v>
      </c>
      <c r="G1377" s="6">
        <v>2.35</v>
      </c>
    </row>
    <row r="1378">
      <c r="A1378" s="6">
        <v>7.0</v>
      </c>
      <c r="B1378" s="6">
        <v>22.0</v>
      </c>
      <c r="C1378" s="6">
        <v>2015.0</v>
      </c>
      <c r="D1378" s="142">
        <f t="shared" si="1"/>
        <v>42207</v>
      </c>
      <c r="E1378" s="6">
        <v>0.75</v>
      </c>
      <c r="F1378" s="6">
        <v>1.69</v>
      </c>
      <c r="G1378" s="6">
        <v>2.33</v>
      </c>
    </row>
    <row r="1379">
      <c r="A1379" s="6">
        <v>7.0</v>
      </c>
      <c r="B1379" s="6">
        <v>23.0</v>
      </c>
      <c r="C1379" s="6">
        <v>2015.0</v>
      </c>
      <c r="D1379" s="142">
        <f t="shared" si="1"/>
        <v>42208</v>
      </c>
      <c r="E1379" s="6">
        <v>0.71</v>
      </c>
      <c r="F1379" s="6">
        <v>1.65</v>
      </c>
      <c r="G1379" s="6">
        <v>2.28</v>
      </c>
    </row>
    <row r="1380">
      <c r="A1380" s="6">
        <v>7.0</v>
      </c>
      <c r="B1380" s="6">
        <v>24.0</v>
      </c>
      <c r="C1380" s="6">
        <v>2015.0</v>
      </c>
      <c r="D1380" s="142">
        <f t="shared" si="1"/>
        <v>42209</v>
      </c>
      <c r="E1380" s="6">
        <v>0.7</v>
      </c>
      <c r="F1380" s="6">
        <v>1.64</v>
      </c>
      <c r="G1380" s="6">
        <v>2.27</v>
      </c>
    </row>
    <row r="1381">
      <c r="A1381" s="6">
        <v>7.0</v>
      </c>
      <c r="B1381" s="6">
        <v>27.0</v>
      </c>
      <c r="C1381" s="6">
        <v>2015.0</v>
      </c>
      <c r="D1381" s="142">
        <f t="shared" si="1"/>
        <v>42212</v>
      </c>
      <c r="E1381" s="6">
        <v>0.68</v>
      </c>
      <c r="F1381" s="6">
        <v>1.58</v>
      </c>
      <c r="G1381" s="6">
        <v>2.23</v>
      </c>
    </row>
    <row r="1382">
      <c r="A1382" s="6">
        <v>7.0</v>
      </c>
      <c r="B1382" s="6">
        <v>28.0</v>
      </c>
      <c r="C1382" s="6">
        <v>2015.0</v>
      </c>
      <c r="D1382" s="142">
        <f t="shared" si="1"/>
        <v>42213</v>
      </c>
      <c r="E1382" s="6">
        <v>0.69</v>
      </c>
      <c r="F1382" s="6">
        <v>1.61</v>
      </c>
      <c r="G1382" s="6">
        <v>2.26</v>
      </c>
    </row>
    <row r="1383">
      <c r="A1383" s="6">
        <v>7.0</v>
      </c>
      <c r="B1383" s="6">
        <v>29.0</v>
      </c>
      <c r="C1383" s="6">
        <v>2015.0</v>
      </c>
      <c r="D1383" s="142">
        <f t="shared" si="1"/>
        <v>42214</v>
      </c>
      <c r="E1383" s="6">
        <v>0.7</v>
      </c>
      <c r="F1383" s="6">
        <v>1.62</v>
      </c>
      <c r="G1383" s="6">
        <v>2.29</v>
      </c>
    </row>
    <row r="1384">
      <c r="A1384" s="6">
        <v>7.0</v>
      </c>
      <c r="B1384" s="6">
        <v>30.0</v>
      </c>
      <c r="C1384" s="6">
        <v>2015.0</v>
      </c>
      <c r="D1384" s="142">
        <f t="shared" si="1"/>
        <v>42215</v>
      </c>
      <c r="E1384" s="6">
        <v>0.72</v>
      </c>
      <c r="F1384" s="6">
        <v>1.62</v>
      </c>
      <c r="G1384" s="6">
        <v>2.28</v>
      </c>
    </row>
    <row r="1385">
      <c r="A1385" s="6">
        <v>7.0</v>
      </c>
      <c r="B1385" s="6">
        <v>31.0</v>
      </c>
      <c r="C1385" s="6">
        <v>2015.0</v>
      </c>
      <c r="D1385" s="142">
        <f t="shared" si="1"/>
        <v>42216</v>
      </c>
      <c r="E1385" s="6">
        <v>0.67</v>
      </c>
      <c r="F1385" s="6">
        <v>1.54</v>
      </c>
      <c r="G1385" s="6">
        <v>2.2</v>
      </c>
    </row>
    <row r="1386">
      <c r="A1386" s="6">
        <v>8.0</v>
      </c>
      <c r="B1386" s="6">
        <v>3.0</v>
      </c>
      <c r="C1386" s="6">
        <v>2015.0</v>
      </c>
      <c r="D1386" s="142">
        <f t="shared" si="1"/>
        <v>42219</v>
      </c>
      <c r="E1386" s="6">
        <v>0.68</v>
      </c>
      <c r="F1386" s="6">
        <v>1.52</v>
      </c>
      <c r="G1386" s="6">
        <v>2.16</v>
      </c>
    </row>
    <row r="1387">
      <c r="A1387" s="6">
        <v>8.0</v>
      </c>
      <c r="B1387" s="6">
        <v>4.0</v>
      </c>
      <c r="C1387" s="6">
        <v>2015.0</v>
      </c>
      <c r="D1387" s="142">
        <f t="shared" si="1"/>
        <v>42220</v>
      </c>
      <c r="E1387" s="6">
        <v>0.74</v>
      </c>
      <c r="F1387" s="6">
        <v>1.6</v>
      </c>
      <c r="G1387" s="6">
        <v>2.23</v>
      </c>
    </row>
    <row r="1388">
      <c r="A1388" s="6">
        <v>8.0</v>
      </c>
      <c r="B1388" s="6">
        <v>5.0</v>
      </c>
      <c r="C1388" s="6">
        <v>2015.0</v>
      </c>
      <c r="D1388" s="142">
        <f t="shared" si="1"/>
        <v>42221</v>
      </c>
      <c r="E1388" s="6">
        <v>0.73</v>
      </c>
      <c r="F1388" s="6">
        <v>1.65</v>
      </c>
      <c r="G1388" s="6">
        <v>2.28</v>
      </c>
    </row>
    <row r="1389">
      <c r="A1389" s="6">
        <v>8.0</v>
      </c>
      <c r="B1389" s="6">
        <v>6.0</v>
      </c>
      <c r="C1389" s="6">
        <v>2015.0</v>
      </c>
      <c r="D1389" s="142">
        <f t="shared" si="1"/>
        <v>42222</v>
      </c>
      <c r="E1389" s="6">
        <v>0.71</v>
      </c>
      <c r="F1389" s="6">
        <v>1.62</v>
      </c>
      <c r="G1389" s="6">
        <v>2.23</v>
      </c>
    </row>
    <row r="1390">
      <c r="A1390" s="6">
        <v>8.0</v>
      </c>
      <c r="B1390" s="6">
        <v>7.0</v>
      </c>
      <c r="C1390" s="6">
        <v>2015.0</v>
      </c>
      <c r="D1390" s="142">
        <f t="shared" si="1"/>
        <v>42223</v>
      </c>
      <c r="E1390" s="6">
        <v>0.73</v>
      </c>
      <c r="F1390" s="6">
        <v>1.59</v>
      </c>
      <c r="G1390" s="6">
        <v>2.18</v>
      </c>
    </row>
    <row r="1391">
      <c r="A1391" s="6">
        <v>8.0</v>
      </c>
      <c r="B1391" s="6">
        <v>10.0</v>
      </c>
      <c r="C1391" s="6">
        <v>2015.0</v>
      </c>
      <c r="D1391" s="142">
        <f t="shared" si="1"/>
        <v>42226</v>
      </c>
      <c r="E1391" s="6">
        <v>0.73</v>
      </c>
      <c r="F1391" s="6">
        <v>1.62</v>
      </c>
      <c r="G1391" s="6">
        <v>2.24</v>
      </c>
    </row>
    <row r="1392">
      <c r="A1392" s="6">
        <v>8.0</v>
      </c>
      <c r="B1392" s="6">
        <v>11.0</v>
      </c>
      <c r="C1392" s="6">
        <v>2015.0</v>
      </c>
      <c r="D1392" s="142">
        <f t="shared" si="1"/>
        <v>42227</v>
      </c>
      <c r="E1392" s="6">
        <v>0.68</v>
      </c>
      <c r="F1392" s="6">
        <v>1.53</v>
      </c>
      <c r="G1392" s="6">
        <v>2.15</v>
      </c>
    </row>
    <row r="1393">
      <c r="A1393" s="6">
        <v>8.0</v>
      </c>
      <c r="B1393" s="6">
        <v>12.0</v>
      </c>
      <c r="C1393" s="6">
        <v>2015.0</v>
      </c>
      <c r="D1393" s="142">
        <f t="shared" si="1"/>
        <v>42228</v>
      </c>
      <c r="E1393" s="6">
        <v>0.67</v>
      </c>
      <c r="F1393" s="6">
        <v>1.52</v>
      </c>
      <c r="G1393" s="6">
        <v>2.14</v>
      </c>
    </row>
    <row r="1394">
      <c r="A1394" s="6">
        <v>8.0</v>
      </c>
      <c r="B1394" s="6">
        <v>13.0</v>
      </c>
      <c r="C1394" s="6">
        <v>2015.0</v>
      </c>
      <c r="D1394" s="142">
        <f t="shared" si="1"/>
        <v>42229</v>
      </c>
      <c r="E1394" s="6">
        <v>0.72</v>
      </c>
      <c r="F1394" s="6">
        <v>1.58</v>
      </c>
      <c r="G1394" s="6">
        <v>2.19</v>
      </c>
    </row>
    <row r="1395">
      <c r="A1395" s="6">
        <v>8.0</v>
      </c>
      <c r="B1395" s="6">
        <v>14.0</v>
      </c>
      <c r="C1395" s="6">
        <v>2015.0</v>
      </c>
      <c r="D1395" s="142">
        <f t="shared" si="1"/>
        <v>42230</v>
      </c>
      <c r="E1395" s="6">
        <v>0.73</v>
      </c>
      <c r="F1395" s="6">
        <v>1.61</v>
      </c>
      <c r="G1395" s="6">
        <v>2.2</v>
      </c>
    </row>
    <row r="1396">
      <c r="A1396" s="6">
        <v>8.0</v>
      </c>
      <c r="B1396" s="6">
        <v>17.0</v>
      </c>
      <c r="C1396" s="6">
        <v>2015.0</v>
      </c>
      <c r="D1396" s="142">
        <f t="shared" si="1"/>
        <v>42233</v>
      </c>
      <c r="E1396" s="6">
        <v>0.72</v>
      </c>
      <c r="F1396" s="6">
        <v>1.58</v>
      </c>
      <c r="G1396" s="6">
        <v>2.16</v>
      </c>
    </row>
    <row r="1397">
      <c r="A1397" s="6">
        <v>8.0</v>
      </c>
      <c r="B1397" s="6">
        <v>18.0</v>
      </c>
      <c r="C1397" s="6">
        <v>2015.0</v>
      </c>
      <c r="D1397" s="142">
        <f t="shared" si="1"/>
        <v>42234</v>
      </c>
      <c r="E1397" s="6">
        <v>0.74</v>
      </c>
      <c r="F1397" s="6">
        <v>1.6</v>
      </c>
      <c r="G1397" s="6">
        <v>2.2</v>
      </c>
    </row>
    <row r="1398">
      <c r="A1398" s="6">
        <v>8.0</v>
      </c>
      <c r="B1398" s="6">
        <v>19.0</v>
      </c>
      <c r="C1398" s="6">
        <v>2015.0</v>
      </c>
      <c r="D1398" s="142">
        <f t="shared" si="1"/>
        <v>42235</v>
      </c>
      <c r="E1398" s="6">
        <v>0.67</v>
      </c>
      <c r="F1398" s="6">
        <v>1.5</v>
      </c>
      <c r="G1398" s="6">
        <v>2.12</v>
      </c>
    </row>
    <row r="1399">
      <c r="A1399" s="6">
        <v>8.0</v>
      </c>
      <c r="B1399" s="6">
        <v>20.0</v>
      </c>
      <c r="C1399" s="6">
        <v>2015.0</v>
      </c>
      <c r="D1399" s="142">
        <f t="shared" si="1"/>
        <v>42236</v>
      </c>
      <c r="E1399" s="6">
        <v>0.69</v>
      </c>
      <c r="F1399" s="6">
        <v>1.5</v>
      </c>
      <c r="G1399" s="6">
        <v>2.09</v>
      </c>
    </row>
    <row r="1400">
      <c r="A1400" s="6">
        <v>8.0</v>
      </c>
      <c r="B1400" s="6">
        <v>21.0</v>
      </c>
      <c r="C1400" s="6">
        <v>2015.0</v>
      </c>
      <c r="D1400" s="142">
        <f t="shared" si="1"/>
        <v>42237</v>
      </c>
      <c r="E1400" s="6">
        <v>0.64</v>
      </c>
      <c r="F1400" s="6">
        <v>1.44</v>
      </c>
      <c r="G1400" s="6">
        <v>2.05</v>
      </c>
    </row>
    <row r="1401">
      <c r="A1401" s="6">
        <v>8.0</v>
      </c>
      <c r="B1401" s="6">
        <v>24.0</v>
      </c>
      <c r="C1401" s="6">
        <v>2015.0</v>
      </c>
      <c r="D1401" s="142">
        <f t="shared" si="1"/>
        <v>42240</v>
      </c>
      <c r="E1401" s="6">
        <v>0.59</v>
      </c>
      <c r="F1401" s="6">
        <v>1.39</v>
      </c>
      <c r="G1401" s="6">
        <v>2.01</v>
      </c>
    </row>
    <row r="1402">
      <c r="A1402" s="6">
        <v>8.0</v>
      </c>
      <c r="B1402" s="6">
        <v>25.0</v>
      </c>
      <c r="C1402" s="6">
        <v>2015.0</v>
      </c>
      <c r="D1402" s="142">
        <f t="shared" si="1"/>
        <v>42241</v>
      </c>
      <c r="E1402" s="6">
        <v>0.67</v>
      </c>
      <c r="F1402" s="6">
        <v>1.48</v>
      </c>
      <c r="G1402" s="6">
        <v>2.12</v>
      </c>
    </row>
    <row r="1403">
      <c r="A1403" s="6">
        <v>8.0</v>
      </c>
      <c r="B1403" s="6">
        <v>26.0</v>
      </c>
      <c r="C1403" s="6">
        <v>2015.0</v>
      </c>
      <c r="D1403" s="142">
        <f t="shared" si="1"/>
        <v>42242</v>
      </c>
      <c r="E1403" s="6">
        <v>0.67</v>
      </c>
      <c r="F1403" s="6">
        <v>1.49</v>
      </c>
      <c r="G1403" s="6">
        <v>2.18</v>
      </c>
    </row>
    <row r="1404">
      <c r="A1404" s="6">
        <v>8.0</v>
      </c>
      <c r="B1404" s="6">
        <v>27.0</v>
      </c>
      <c r="C1404" s="6">
        <v>2015.0</v>
      </c>
      <c r="D1404" s="142">
        <f t="shared" si="1"/>
        <v>42243</v>
      </c>
      <c r="E1404" s="6">
        <v>0.68</v>
      </c>
      <c r="F1404" s="6">
        <v>1.49</v>
      </c>
      <c r="G1404" s="6">
        <v>2.18</v>
      </c>
    </row>
    <row r="1405">
      <c r="A1405" s="6">
        <v>8.0</v>
      </c>
      <c r="B1405" s="6">
        <v>28.0</v>
      </c>
      <c r="C1405" s="6">
        <v>2015.0</v>
      </c>
      <c r="D1405" s="142">
        <f t="shared" si="1"/>
        <v>42244</v>
      </c>
      <c r="E1405" s="6">
        <v>0.72</v>
      </c>
      <c r="F1405" s="6">
        <v>1.52</v>
      </c>
      <c r="G1405" s="6">
        <v>2.19</v>
      </c>
    </row>
    <row r="1406">
      <c r="A1406" s="6">
        <v>8.0</v>
      </c>
      <c r="B1406" s="6">
        <v>31.0</v>
      </c>
      <c r="C1406" s="6">
        <v>2015.0</v>
      </c>
      <c r="D1406" s="142">
        <f t="shared" si="1"/>
        <v>42247</v>
      </c>
      <c r="E1406" s="6">
        <v>0.74</v>
      </c>
      <c r="F1406" s="6">
        <v>1.54</v>
      </c>
      <c r="G1406" s="6">
        <v>2.21</v>
      </c>
    </row>
    <row r="1407">
      <c r="A1407" s="6">
        <v>9.0</v>
      </c>
      <c r="B1407" s="6">
        <v>1.0</v>
      </c>
      <c r="C1407" s="6">
        <v>2015.0</v>
      </c>
      <c r="D1407" s="142">
        <f t="shared" si="1"/>
        <v>42248</v>
      </c>
      <c r="E1407" s="6">
        <v>0.7</v>
      </c>
      <c r="F1407" s="6">
        <v>1.49</v>
      </c>
      <c r="G1407" s="6">
        <v>2.17</v>
      </c>
    </row>
    <row r="1408">
      <c r="A1408" s="6">
        <v>9.0</v>
      </c>
      <c r="B1408" s="6">
        <v>2.0</v>
      </c>
      <c r="C1408" s="6">
        <v>2015.0</v>
      </c>
      <c r="D1408" s="142">
        <f t="shared" si="1"/>
        <v>42249</v>
      </c>
      <c r="E1408" s="6">
        <v>0.72</v>
      </c>
      <c r="F1408" s="6">
        <v>1.52</v>
      </c>
      <c r="G1408" s="6">
        <v>2.2</v>
      </c>
    </row>
    <row r="1409">
      <c r="A1409" s="6">
        <v>9.0</v>
      </c>
      <c r="B1409" s="6">
        <v>3.0</v>
      </c>
      <c r="C1409" s="6">
        <v>2015.0</v>
      </c>
      <c r="D1409" s="142">
        <f t="shared" si="1"/>
        <v>42250</v>
      </c>
      <c r="E1409" s="6">
        <v>0.71</v>
      </c>
      <c r="F1409" s="6">
        <v>1.49</v>
      </c>
      <c r="G1409" s="6">
        <v>2.18</v>
      </c>
    </row>
    <row r="1410">
      <c r="A1410" s="6">
        <v>9.0</v>
      </c>
      <c r="B1410" s="6">
        <v>4.0</v>
      </c>
      <c r="C1410" s="6">
        <v>2015.0</v>
      </c>
      <c r="D1410" s="142">
        <f t="shared" si="1"/>
        <v>42251</v>
      </c>
      <c r="E1410" s="6">
        <v>0.71</v>
      </c>
      <c r="F1410" s="6">
        <v>1.47</v>
      </c>
      <c r="G1410" s="6">
        <v>2.13</v>
      </c>
    </row>
    <row r="1411">
      <c r="A1411" s="6">
        <v>9.0</v>
      </c>
      <c r="B1411" s="6">
        <v>8.0</v>
      </c>
      <c r="C1411" s="6">
        <v>2015.0</v>
      </c>
      <c r="D1411" s="142">
        <f t="shared" si="1"/>
        <v>42255</v>
      </c>
      <c r="E1411" s="6">
        <v>0.74</v>
      </c>
      <c r="F1411" s="6">
        <v>1.53</v>
      </c>
      <c r="G1411" s="6">
        <v>2.2</v>
      </c>
    </row>
    <row r="1412">
      <c r="A1412" s="6">
        <v>9.0</v>
      </c>
      <c r="B1412" s="6">
        <v>9.0</v>
      </c>
      <c r="C1412" s="6">
        <v>2015.0</v>
      </c>
      <c r="D1412" s="142">
        <f t="shared" si="1"/>
        <v>42256</v>
      </c>
      <c r="E1412" s="6">
        <v>0.75</v>
      </c>
      <c r="F1412" s="6">
        <v>1.53</v>
      </c>
      <c r="G1412" s="6">
        <v>2.21</v>
      </c>
    </row>
    <row r="1413">
      <c r="A1413" s="6">
        <v>9.0</v>
      </c>
      <c r="B1413" s="6">
        <v>10.0</v>
      </c>
      <c r="C1413" s="6">
        <v>2015.0</v>
      </c>
      <c r="D1413" s="142">
        <f t="shared" si="1"/>
        <v>42257</v>
      </c>
      <c r="E1413" s="6">
        <v>0.75</v>
      </c>
      <c r="F1413" s="6">
        <v>1.55</v>
      </c>
      <c r="G1413" s="6">
        <v>2.23</v>
      </c>
    </row>
    <row r="1414">
      <c r="A1414" s="6">
        <v>9.0</v>
      </c>
      <c r="B1414" s="6">
        <v>11.0</v>
      </c>
      <c r="C1414" s="6">
        <v>2015.0</v>
      </c>
      <c r="D1414" s="142">
        <f t="shared" si="1"/>
        <v>42258</v>
      </c>
      <c r="E1414" s="6">
        <v>0.71</v>
      </c>
      <c r="F1414" s="6">
        <v>1.52</v>
      </c>
      <c r="G1414" s="6">
        <v>2.2</v>
      </c>
    </row>
    <row r="1415">
      <c r="A1415" s="6">
        <v>9.0</v>
      </c>
      <c r="B1415" s="6">
        <v>14.0</v>
      </c>
      <c r="C1415" s="6">
        <v>2015.0</v>
      </c>
      <c r="D1415" s="142">
        <f t="shared" si="1"/>
        <v>42261</v>
      </c>
      <c r="E1415" s="6">
        <v>0.73</v>
      </c>
      <c r="F1415" s="6">
        <v>1.51</v>
      </c>
      <c r="G1415" s="6">
        <v>2.18</v>
      </c>
    </row>
    <row r="1416">
      <c r="A1416" s="6">
        <v>9.0</v>
      </c>
      <c r="B1416" s="6">
        <v>15.0</v>
      </c>
      <c r="C1416" s="6">
        <v>2015.0</v>
      </c>
      <c r="D1416" s="142">
        <f t="shared" si="1"/>
        <v>42262</v>
      </c>
      <c r="E1416" s="6">
        <v>0.82</v>
      </c>
      <c r="F1416" s="6">
        <v>1.61</v>
      </c>
      <c r="G1416" s="6">
        <v>2.28</v>
      </c>
    </row>
    <row r="1417">
      <c r="A1417" s="6">
        <v>9.0</v>
      </c>
      <c r="B1417" s="6">
        <v>16.0</v>
      </c>
      <c r="C1417" s="6">
        <v>2015.0</v>
      </c>
      <c r="D1417" s="142">
        <f t="shared" si="1"/>
        <v>42263</v>
      </c>
      <c r="E1417" s="6">
        <v>0.82</v>
      </c>
      <c r="F1417" s="6">
        <v>1.62</v>
      </c>
      <c r="G1417" s="6">
        <v>2.3</v>
      </c>
    </row>
    <row r="1418">
      <c r="A1418" s="6">
        <v>9.0</v>
      </c>
      <c r="B1418" s="6">
        <v>17.0</v>
      </c>
      <c r="C1418" s="6">
        <v>2015.0</v>
      </c>
      <c r="D1418" s="142">
        <f t="shared" si="1"/>
        <v>42264</v>
      </c>
      <c r="E1418" s="6">
        <v>0.7</v>
      </c>
      <c r="F1418" s="6">
        <v>1.5</v>
      </c>
      <c r="G1418" s="6">
        <v>2.21</v>
      </c>
    </row>
    <row r="1419">
      <c r="A1419" s="6">
        <v>9.0</v>
      </c>
      <c r="B1419" s="6">
        <v>18.0</v>
      </c>
      <c r="C1419" s="6">
        <v>2015.0</v>
      </c>
      <c r="D1419" s="142">
        <f t="shared" si="1"/>
        <v>42265</v>
      </c>
      <c r="E1419" s="6">
        <v>0.69</v>
      </c>
      <c r="F1419" s="6">
        <v>1.45</v>
      </c>
      <c r="G1419" s="6">
        <v>2.13</v>
      </c>
    </row>
    <row r="1420">
      <c r="A1420" s="6">
        <v>9.0</v>
      </c>
      <c r="B1420" s="6">
        <v>21.0</v>
      </c>
      <c r="C1420" s="6">
        <v>2015.0</v>
      </c>
      <c r="D1420" s="142">
        <f t="shared" si="1"/>
        <v>42268</v>
      </c>
      <c r="E1420" s="6">
        <v>0.72</v>
      </c>
      <c r="F1420" s="6">
        <v>1.51</v>
      </c>
      <c r="G1420" s="6">
        <v>2.2</v>
      </c>
    </row>
    <row r="1421">
      <c r="A1421" s="6">
        <v>9.0</v>
      </c>
      <c r="B1421" s="6">
        <v>22.0</v>
      </c>
      <c r="C1421" s="6">
        <v>2015.0</v>
      </c>
      <c r="D1421" s="142">
        <f t="shared" si="1"/>
        <v>42269</v>
      </c>
      <c r="E1421" s="6">
        <v>0.69</v>
      </c>
      <c r="F1421" s="6">
        <v>1.44</v>
      </c>
      <c r="G1421" s="6">
        <v>2.14</v>
      </c>
    </row>
    <row r="1422">
      <c r="A1422" s="6">
        <v>9.0</v>
      </c>
      <c r="B1422" s="6">
        <v>23.0</v>
      </c>
      <c r="C1422" s="6">
        <v>2015.0</v>
      </c>
      <c r="D1422" s="142">
        <f t="shared" si="1"/>
        <v>42270</v>
      </c>
      <c r="E1422" s="6">
        <v>0.7</v>
      </c>
      <c r="F1422" s="6">
        <v>1.47</v>
      </c>
      <c r="G1422" s="6">
        <v>2.16</v>
      </c>
    </row>
    <row r="1423">
      <c r="A1423" s="6">
        <v>9.0</v>
      </c>
      <c r="B1423" s="6">
        <v>24.0</v>
      </c>
      <c r="C1423" s="6">
        <v>2015.0</v>
      </c>
      <c r="D1423" s="142">
        <f t="shared" si="1"/>
        <v>42271</v>
      </c>
      <c r="E1423" s="6">
        <v>0.67</v>
      </c>
      <c r="F1423" s="6">
        <v>1.44</v>
      </c>
      <c r="G1423" s="6">
        <v>2.13</v>
      </c>
    </row>
    <row r="1424">
      <c r="A1424" s="6">
        <v>9.0</v>
      </c>
      <c r="B1424" s="6">
        <v>25.0</v>
      </c>
      <c r="C1424" s="6">
        <v>2015.0</v>
      </c>
      <c r="D1424" s="142">
        <f t="shared" si="1"/>
        <v>42272</v>
      </c>
      <c r="E1424" s="6">
        <v>0.7</v>
      </c>
      <c r="F1424" s="6">
        <v>1.48</v>
      </c>
      <c r="G1424" s="6">
        <v>2.17</v>
      </c>
    </row>
    <row r="1425">
      <c r="A1425" s="6">
        <v>9.0</v>
      </c>
      <c r="B1425" s="6">
        <v>28.0</v>
      </c>
      <c r="C1425" s="6">
        <v>2015.0</v>
      </c>
      <c r="D1425" s="142">
        <f t="shared" si="1"/>
        <v>42275</v>
      </c>
      <c r="E1425" s="6">
        <v>0.67</v>
      </c>
      <c r="F1425" s="6">
        <v>1.42</v>
      </c>
      <c r="G1425" s="6">
        <v>2.1</v>
      </c>
    </row>
    <row r="1426">
      <c r="A1426" s="6">
        <v>9.0</v>
      </c>
      <c r="B1426" s="6">
        <v>29.0</v>
      </c>
      <c r="C1426" s="6">
        <v>2015.0</v>
      </c>
      <c r="D1426" s="142">
        <f t="shared" si="1"/>
        <v>42276</v>
      </c>
      <c r="E1426" s="6">
        <v>0.64</v>
      </c>
      <c r="F1426" s="6">
        <v>1.37</v>
      </c>
      <c r="G1426" s="6">
        <v>2.05</v>
      </c>
    </row>
    <row r="1427">
      <c r="A1427" s="6">
        <v>9.0</v>
      </c>
      <c r="B1427" s="6">
        <v>30.0</v>
      </c>
      <c r="C1427" s="6">
        <v>2015.0</v>
      </c>
      <c r="D1427" s="142">
        <f t="shared" si="1"/>
        <v>42277</v>
      </c>
      <c r="E1427" s="6">
        <v>0.64</v>
      </c>
      <c r="F1427" s="6">
        <v>1.37</v>
      </c>
      <c r="G1427" s="6">
        <v>2.06</v>
      </c>
    </row>
    <row r="1428">
      <c r="A1428" s="6">
        <v>10.0</v>
      </c>
      <c r="B1428" s="6">
        <v>1.0</v>
      </c>
      <c r="C1428" s="6">
        <v>2015.0</v>
      </c>
      <c r="D1428" s="142">
        <f t="shared" si="1"/>
        <v>42278</v>
      </c>
      <c r="E1428" s="6">
        <v>0.64</v>
      </c>
      <c r="F1428" s="6">
        <v>1.37</v>
      </c>
      <c r="G1428" s="6">
        <v>2.05</v>
      </c>
    </row>
    <row r="1429">
      <c r="A1429" s="6">
        <v>10.0</v>
      </c>
      <c r="B1429" s="6">
        <v>2.0</v>
      </c>
      <c r="C1429" s="6">
        <v>2015.0</v>
      </c>
      <c r="D1429" s="142">
        <f t="shared" si="1"/>
        <v>42279</v>
      </c>
      <c r="E1429" s="6">
        <v>0.58</v>
      </c>
      <c r="F1429" s="6">
        <v>1.29</v>
      </c>
      <c r="G1429" s="6">
        <v>1.99</v>
      </c>
    </row>
    <row r="1430">
      <c r="A1430" s="6">
        <v>10.0</v>
      </c>
      <c r="B1430" s="6">
        <v>5.0</v>
      </c>
      <c r="C1430" s="6">
        <v>2015.0</v>
      </c>
      <c r="D1430" s="142">
        <f t="shared" si="1"/>
        <v>42282</v>
      </c>
      <c r="E1430" s="6">
        <v>0.61</v>
      </c>
      <c r="F1430" s="6">
        <v>1.35</v>
      </c>
      <c r="G1430" s="6">
        <v>2.07</v>
      </c>
    </row>
    <row r="1431">
      <c r="A1431" s="6">
        <v>10.0</v>
      </c>
      <c r="B1431" s="6">
        <v>6.0</v>
      </c>
      <c r="C1431" s="6">
        <v>2015.0</v>
      </c>
      <c r="D1431" s="142">
        <f t="shared" si="1"/>
        <v>42283</v>
      </c>
      <c r="E1431" s="6">
        <v>0.61</v>
      </c>
      <c r="F1431" s="6">
        <v>1.34</v>
      </c>
      <c r="G1431" s="6">
        <v>2.05</v>
      </c>
    </row>
    <row r="1432">
      <c r="A1432" s="6">
        <v>10.0</v>
      </c>
      <c r="B1432" s="6">
        <v>7.0</v>
      </c>
      <c r="C1432" s="6">
        <v>2015.0</v>
      </c>
      <c r="D1432" s="142">
        <f t="shared" si="1"/>
        <v>42284</v>
      </c>
      <c r="E1432" s="6">
        <v>0.65</v>
      </c>
      <c r="F1432" s="6">
        <v>1.37</v>
      </c>
      <c r="G1432" s="6">
        <v>2.08</v>
      </c>
    </row>
    <row r="1433">
      <c r="A1433" s="6">
        <v>10.0</v>
      </c>
      <c r="B1433" s="6">
        <v>8.0</v>
      </c>
      <c r="C1433" s="6">
        <v>2015.0</v>
      </c>
      <c r="D1433" s="142">
        <f t="shared" si="1"/>
        <v>42285</v>
      </c>
      <c r="E1433" s="6">
        <v>0.65</v>
      </c>
      <c r="F1433" s="6">
        <v>1.4</v>
      </c>
      <c r="G1433" s="6">
        <v>2.12</v>
      </c>
    </row>
    <row r="1434">
      <c r="A1434" s="6">
        <v>10.0</v>
      </c>
      <c r="B1434" s="6">
        <v>9.0</v>
      </c>
      <c r="C1434" s="6">
        <v>2015.0</v>
      </c>
      <c r="D1434" s="142">
        <f t="shared" si="1"/>
        <v>42286</v>
      </c>
      <c r="E1434" s="6">
        <v>0.65</v>
      </c>
      <c r="F1434" s="6">
        <v>1.41</v>
      </c>
      <c r="G1434" s="6">
        <v>2.12</v>
      </c>
    </row>
    <row r="1435">
      <c r="A1435" s="6">
        <v>10.0</v>
      </c>
      <c r="B1435" s="6">
        <v>13.0</v>
      </c>
      <c r="C1435" s="6">
        <v>2015.0</v>
      </c>
      <c r="D1435" s="142">
        <f t="shared" si="1"/>
        <v>42290</v>
      </c>
      <c r="E1435" s="6">
        <v>0.64</v>
      </c>
      <c r="F1435" s="6">
        <v>1.36</v>
      </c>
      <c r="G1435" s="6">
        <v>2.06</v>
      </c>
    </row>
    <row r="1436">
      <c r="A1436" s="6">
        <v>10.0</v>
      </c>
      <c r="B1436" s="6">
        <v>14.0</v>
      </c>
      <c r="C1436" s="6">
        <v>2015.0</v>
      </c>
      <c r="D1436" s="142">
        <f t="shared" si="1"/>
        <v>42291</v>
      </c>
      <c r="E1436" s="6">
        <v>0.57</v>
      </c>
      <c r="F1436" s="6">
        <v>1.29</v>
      </c>
      <c r="G1436" s="6">
        <v>1.99</v>
      </c>
    </row>
    <row r="1437">
      <c r="A1437" s="6">
        <v>10.0</v>
      </c>
      <c r="B1437" s="6">
        <v>15.0</v>
      </c>
      <c r="C1437" s="6">
        <v>2015.0</v>
      </c>
      <c r="D1437" s="142">
        <f t="shared" si="1"/>
        <v>42292</v>
      </c>
      <c r="E1437" s="6">
        <v>0.61</v>
      </c>
      <c r="F1437" s="6">
        <v>1.34</v>
      </c>
      <c r="G1437" s="6">
        <v>2.04</v>
      </c>
    </row>
    <row r="1438">
      <c r="A1438" s="6">
        <v>10.0</v>
      </c>
      <c r="B1438" s="6">
        <v>16.0</v>
      </c>
      <c r="C1438" s="6">
        <v>2015.0</v>
      </c>
      <c r="D1438" s="142">
        <f t="shared" si="1"/>
        <v>42293</v>
      </c>
      <c r="E1438" s="6">
        <v>0.61</v>
      </c>
      <c r="F1438" s="6">
        <v>1.36</v>
      </c>
      <c r="G1438" s="6">
        <v>2.04</v>
      </c>
    </row>
    <row r="1439">
      <c r="A1439" s="6">
        <v>10.0</v>
      </c>
      <c r="B1439" s="6">
        <v>19.0</v>
      </c>
      <c r="C1439" s="6">
        <v>2015.0</v>
      </c>
      <c r="D1439" s="142">
        <f t="shared" si="1"/>
        <v>42296</v>
      </c>
      <c r="E1439" s="6">
        <v>0.61</v>
      </c>
      <c r="F1439" s="6">
        <v>1.35</v>
      </c>
      <c r="G1439" s="6">
        <v>2.04</v>
      </c>
    </row>
    <row r="1440">
      <c r="A1440" s="6">
        <v>10.0</v>
      </c>
      <c r="B1440" s="6">
        <v>20.0</v>
      </c>
      <c r="C1440" s="6">
        <v>2015.0</v>
      </c>
      <c r="D1440" s="142">
        <f t="shared" si="1"/>
        <v>42297</v>
      </c>
      <c r="E1440" s="6">
        <v>0.66</v>
      </c>
      <c r="F1440" s="6">
        <v>1.4</v>
      </c>
      <c r="G1440" s="6">
        <v>2.08</v>
      </c>
    </row>
    <row r="1441">
      <c r="A1441" s="6">
        <v>10.0</v>
      </c>
      <c r="B1441" s="6">
        <v>21.0</v>
      </c>
      <c r="C1441" s="6">
        <v>2015.0</v>
      </c>
      <c r="D1441" s="142">
        <f t="shared" si="1"/>
        <v>42298</v>
      </c>
      <c r="E1441" s="6">
        <v>0.64</v>
      </c>
      <c r="F1441" s="6">
        <v>1.37</v>
      </c>
      <c r="G1441" s="6">
        <v>2.04</v>
      </c>
    </row>
    <row r="1442">
      <c r="A1442" s="6">
        <v>10.0</v>
      </c>
      <c r="B1442" s="6">
        <v>22.0</v>
      </c>
      <c r="C1442" s="6">
        <v>2015.0</v>
      </c>
      <c r="D1442" s="142">
        <f t="shared" si="1"/>
        <v>42299</v>
      </c>
      <c r="E1442" s="6">
        <v>0.61</v>
      </c>
      <c r="F1442" s="6">
        <v>1.36</v>
      </c>
      <c r="G1442" s="6">
        <v>2.04</v>
      </c>
    </row>
    <row r="1443">
      <c r="A1443" s="6">
        <v>10.0</v>
      </c>
      <c r="B1443" s="6">
        <v>23.0</v>
      </c>
      <c r="C1443" s="6">
        <v>2015.0</v>
      </c>
      <c r="D1443" s="142">
        <f t="shared" si="1"/>
        <v>42300</v>
      </c>
      <c r="E1443" s="6">
        <v>0.66</v>
      </c>
      <c r="F1443" s="6">
        <v>1.43</v>
      </c>
      <c r="G1443" s="6">
        <v>2.09</v>
      </c>
    </row>
    <row r="1444">
      <c r="A1444" s="6">
        <v>10.0</v>
      </c>
      <c r="B1444" s="6">
        <v>26.0</v>
      </c>
      <c r="C1444" s="6">
        <v>2015.0</v>
      </c>
      <c r="D1444" s="142">
        <f t="shared" si="1"/>
        <v>42303</v>
      </c>
      <c r="E1444" s="6">
        <v>0.66</v>
      </c>
      <c r="F1444" s="6">
        <v>1.41</v>
      </c>
      <c r="G1444" s="6">
        <v>2.07</v>
      </c>
    </row>
    <row r="1445">
      <c r="A1445" s="6">
        <v>10.0</v>
      </c>
      <c r="B1445" s="6">
        <v>27.0</v>
      </c>
      <c r="C1445" s="6">
        <v>2015.0</v>
      </c>
      <c r="D1445" s="142">
        <f t="shared" si="1"/>
        <v>42304</v>
      </c>
      <c r="E1445" s="6">
        <v>0.65</v>
      </c>
      <c r="F1445" s="6">
        <v>1.38</v>
      </c>
      <c r="G1445" s="6">
        <v>2.05</v>
      </c>
    </row>
    <row r="1446">
      <c r="A1446" s="6">
        <v>10.0</v>
      </c>
      <c r="B1446" s="6">
        <v>28.0</v>
      </c>
      <c r="C1446" s="6">
        <v>2015.0</v>
      </c>
      <c r="D1446" s="142">
        <f t="shared" si="1"/>
        <v>42305</v>
      </c>
      <c r="E1446" s="6">
        <v>0.73</v>
      </c>
      <c r="F1446" s="6">
        <v>1.47</v>
      </c>
      <c r="G1446" s="6">
        <v>2.1</v>
      </c>
    </row>
    <row r="1447">
      <c r="A1447" s="6">
        <v>10.0</v>
      </c>
      <c r="B1447" s="6">
        <v>29.0</v>
      </c>
      <c r="C1447" s="6">
        <v>2015.0</v>
      </c>
      <c r="D1447" s="142">
        <f t="shared" si="1"/>
        <v>42306</v>
      </c>
      <c r="E1447" s="6">
        <v>0.75</v>
      </c>
      <c r="F1447" s="6">
        <v>1.53</v>
      </c>
      <c r="G1447" s="6">
        <v>2.19</v>
      </c>
    </row>
    <row r="1448">
      <c r="A1448" s="6">
        <v>10.0</v>
      </c>
      <c r="B1448" s="6">
        <v>30.0</v>
      </c>
      <c r="C1448" s="6">
        <v>2015.0</v>
      </c>
      <c r="D1448" s="142">
        <f t="shared" si="1"/>
        <v>42307</v>
      </c>
      <c r="E1448" s="6">
        <v>0.75</v>
      </c>
      <c r="F1448" s="6">
        <v>1.52</v>
      </c>
      <c r="G1448" s="6">
        <v>2.16</v>
      </c>
    </row>
    <row r="1449">
      <c r="A1449" s="6">
        <v>11.0</v>
      </c>
      <c r="B1449" s="6">
        <v>2.0</v>
      </c>
      <c r="C1449" s="6">
        <v>2015.0</v>
      </c>
      <c r="D1449" s="142">
        <f t="shared" si="1"/>
        <v>42310</v>
      </c>
      <c r="E1449" s="6">
        <v>0.77</v>
      </c>
      <c r="F1449" s="6">
        <v>1.57</v>
      </c>
      <c r="G1449" s="6">
        <v>2.2</v>
      </c>
    </row>
    <row r="1450">
      <c r="A1450" s="6">
        <v>11.0</v>
      </c>
      <c r="B1450" s="6">
        <v>3.0</v>
      </c>
      <c r="C1450" s="6">
        <v>2015.0</v>
      </c>
      <c r="D1450" s="142">
        <f t="shared" si="1"/>
        <v>42311</v>
      </c>
      <c r="E1450" s="6">
        <v>0.8</v>
      </c>
      <c r="F1450" s="6">
        <v>1.59</v>
      </c>
      <c r="G1450" s="6">
        <v>2.23</v>
      </c>
    </row>
    <row r="1451">
      <c r="A1451" s="6">
        <v>11.0</v>
      </c>
      <c r="B1451" s="6">
        <v>4.0</v>
      </c>
      <c r="C1451" s="6">
        <v>2015.0</v>
      </c>
      <c r="D1451" s="142">
        <f t="shared" si="1"/>
        <v>42312</v>
      </c>
      <c r="E1451" s="6">
        <v>0.84</v>
      </c>
      <c r="F1451" s="6">
        <v>1.64</v>
      </c>
      <c r="G1451" s="6">
        <v>2.25</v>
      </c>
    </row>
    <row r="1452">
      <c r="A1452" s="6">
        <v>11.0</v>
      </c>
      <c r="B1452" s="6">
        <v>5.0</v>
      </c>
      <c r="C1452" s="6">
        <v>2015.0</v>
      </c>
      <c r="D1452" s="142">
        <f t="shared" si="1"/>
        <v>42313</v>
      </c>
      <c r="E1452" s="6">
        <v>0.85</v>
      </c>
      <c r="F1452" s="6">
        <v>1.65</v>
      </c>
      <c r="G1452" s="6">
        <v>2.26</v>
      </c>
    </row>
    <row r="1453">
      <c r="A1453" s="6">
        <v>11.0</v>
      </c>
      <c r="B1453" s="6">
        <v>6.0</v>
      </c>
      <c r="C1453" s="6">
        <v>2015.0</v>
      </c>
      <c r="D1453" s="142">
        <f t="shared" si="1"/>
        <v>42314</v>
      </c>
      <c r="E1453" s="6">
        <v>0.9</v>
      </c>
      <c r="F1453" s="6">
        <v>1.73</v>
      </c>
      <c r="G1453" s="6">
        <v>2.34</v>
      </c>
    </row>
    <row r="1454">
      <c r="A1454" s="6">
        <v>11.0</v>
      </c>
      <c r="B1454" s="6">
        <v>9.0</v>
      </c>
      <c r="C1454" s="6">
        <v>2015.0</v>
      </c>
      <c r="D1454" s="142">
        <f t="shared" si="1"/>
        <v>42317</v>
      </c>
      <c r="E1454" s="6">
        <v>0.89</v>
      </c>
      <c r="F1454" s="6">
        <v>1.75</v>
      </c>
      <c r="G1454" s="6">
        <v>2.36</v>
      </c>
    </row>
    <row r="1455">
      <c r="A1455" s="6">
        <v>11.0</v>
      </c>
      <c r="B1455" s="6">
        <v>10.0</v>
      </c>
      <c r="C1455" s="6">
        <v>2015.0</v>
      </c>
      <c r="D1455" s="142">
        <f t="shared" si="1"/>
        <v>42318</v>
      </c>
      <c r="E1455" s="6">
        <v>0.87</v>
      </c>
      <c r="F1455" s="6">
        <v>1.72</v>
      </c>
      <c r="G1455" s="6">
        <v>2.32</v>
      </c>
    </row>
    <row r="1456">
      <c r="A1456" s="6">
        <v>11.0</v>
      </c>
      <c r="B1456" s="6">
        <v>12.0</v>
      </c>
      <c r="C1456" s="6">
        <v>2015.0</v>
      </c>
      <c r="D1456" s="142">
        <f t="shared" si="1"/>
        <v>42320</v>
      </c>
      <c r="E1456" s="6">
        <v>0.89</v>
      </c>
      <c r="F1456" s="6">
        <v>1.73</v>
      </c>
      <c r="G1456" s="6">
        <v>2.32</v>
      </c>
    </row>
    <row r="1457">
      <c r="A1457" s="6">
        <v>11.0</v>
      </c>
      <c r="B1457" s="6">
        <v>13.0</v>
      </c>
      <c r="C1457" s="6">
        <v>2015.0</v>
      </c>
      <c r="D1457" s="142">
        <f t="shared" si="1"/>
        <v>42321</v>
      </c>
      <c r="E1457" s="6">
        <v>0.86</v>
      </c>
      <c r="F1457" s="6">
        <v>1.67</v>
      </c>
      <c r="G1457" s="6">
        <v>2.28</v>
      </c>
    </row>
    <row r="1458">
      <c r="A1458" s="6">
        <v>11.0</v>
      </c>
      <c r="B1458" s="6">
        <v>16.0</v>
      </c>
      <c r="C1458" s="6">
        <v>2015.0</v>
      </c>
      <c r="D1458" s="142">
        <f t="shared" si="1"/>
        <v>42324</v>
      </c>
      <c r="E1458" s="6">
        <v>0.88</v>
      </c>
      <c r="F1458" s="6">
        <v>1.66</v>
      </c>
      <c r="G1458" s="6">
        <v>2.27</v>
      </c>
    </row>
    <row r="1459">
      <c r="A1459" s="6">
        <v>11.0</v>
      </c>
      <c r="B1459" s="6">
        <v>17.0</v>
      </c>
      <c r="C1459" s="6">
        <v>2015.0</v>
      </c>
      <c r="D1459" s="142">
        <f t="shared" si="1"/>
        <v>42325</v>
      </c>
      <c r="E1459" s="6">
        <v>0.86</v>
      </c>
      <c r="F1459" s="6">
        <v>1.66</v>
      </c>
      <c r="G1459" s="6">
        <v>2.25</v>
      </c>
    </row>
    <row r="1460">
      <c r="A1460" s="6">
        <v>11.0</v>
      </c>
      <c r="B1460" s="6">
        <v>18.0</v>
      </c>
      <c r="C1460" s="6">
        <v>2015.0</v>
      </c>
      <c r="D1460" s="142">
        <f t="shared" si="1"/>
        <v>42326</v>
      </c>
      <c r="E1460" s="6">
        <v>0.9</v>
      </c>
      <c r="F1460" s="6">
        <v>1.69</v>
      </c>
      <c r="G1460" s="6">
        <v>2.27</v>
      </c>
    </row>
    <row r="1461">
      <c r="A1461" s="6">
        <v>11.0</v>
      </c>
      <c r="B1461" s="6">
        <v>19.0</v>
      </c>
      <c r="C1461" s="6">
        <v>2015.0</v>
      </c>
      <c r="D1461" s="142">
        <f t="shared" si="1"/>
        <v>42327</v>
      </c>
      <c r="E1461" s="6">
        <v>0.91</v>
      </c>
      <c r="F1461" s="6">
        <v>1.68</v>
      </c>
      <c r="G1461" s="6">
        <v>2.24</v>
      </c>
    </row>
    <row r="1462">
      <c r="A1462" s="6">
        <v>11.0</v>
      </c>
      <c r="B1462" s="6">
        <v>20.0</v>
      </c>
      <c r="C1462" s="6">
        <v>2015.0</v>
      </c>
      <c r="D1462" s="142">
        <f t="shared" si="1"/>
        <v>42328</v>
      </c>
      <c r="E1462" s="6">
        <v>0.93</v>
      </c>
      <c r="F1462" s="6">
        <v>1.7</v>
      </c>
      <c r="G1462" s="6">
        <v>2.26</v>
      </c>
    </row>
    <row r="1463">
      <c r="A1463" s="6">
        <v>11.0</v>
      </c>
      <c r="B1463" s="6">
        <v>23.0</v>
      </c>
      <c r="C1463" s="6">
        <v>2015.0</v>
      </c>
      <c r="D1463" s="142">
        <f t="shared" si="1"/>
        <v>42331</v>
      </c>
      <c r="E1463" s="6">
        <v>0.94</v>
      </c>
      <c r="F1463" s="6">
        <v>1.7</v>
      </c>
      <c r="G1463" s="6">
        <v>2.25</v>
      </c>
    </row>
    <row r="1464">
      <c r="A1464" s="6">
        <v>11.0</v>
      </c>
      <c r="B1464" s="6">
        <v>24.0</v>
      </c>
      <c r="C1464" s="6">
        <v>2015.0</v>
      </c>
      <c r="D1464" s="142">
        <f t="shared" si="1"/>
        <v>42332</v>
      </c>
      <c r="E1464" s="6">
        <v>0.93</v>
      </c>
      <c r="F1464" s="6">
        <v>1.66</v>
      </c>
      <c r="G1464" s="6">
        <v>2.24</v>
      </c>
    </row>
    <row r="1465">
      <c r="A1465" s="6">
        <v>11.0</v>
      </c>
      <c r="B1465" s="6">
        <v>25.0</v>
      </c>
      <c r="C1465" s="6">
        <v>2015.0</v>
      </c>
      <c r="D1465" s="142">
        <f t="shared" si="1"/>
        <v>42333</v>
      </c>
      <c r="E1465" s="6">
        <v>0.93</v>
      </c>
      <c r="F1465" s="6">
        <v>1.66</v>
      </c>
      <c r="G1465" s="6">
        <v>2.23</v>
      </c>
    </row>
    <row r="1466">
      <c r="A1466" s="6">
        <v>11.0</v>
      </c>
      <c r="B1466" s="6">
        <v>27.0</v>
      </c>
      <c r="C1466" s="6">
        <v>2015.0</v>
      </c>
      <c r="D1466" s="142">
        <f t="shared" si="1"/>
        <v>42335</v>
      </c>
      <c r="E1466" s="6">
        <v>0.92</v>
      </c>
      <c r="F1466" s="6">
        <v>1.64</v>
      </c>
      <c r="G1466" s="6">
        <v>2.22</v>
      </c>
    </row>
    <row r="1467">
      <c r="A1467" s="6">
        <v>11.0</v>
      </c>
      <c r="B1467" s="6">
        <v>30.0</v>
      </c>
      <c r="C1467" s="6">
        <v>2015.0</v>
      </c>
      <c r="D1467" s="142">
        <f t="shared" si="1"/>
        <v>42338</v>
      </c>
      <c r="E1467" s="6">
        <v>0.94</v>
      </c>
      <c r="F1467" s="6">
        <v>1.65</v>
      </c>
      <c r="G1467" s="6">
        <v>2.21</v>
      </c>
    </row>
    <row r="1468">
      <c r="A1468" s="6">
        <v>12.0</v>
      </c>
      <c r="B1468" s="6">
        <v>1.0</v>
      </c>
      <c r="C1468" s="6">
        <v>2015.0</v>
      </c>
      <c r="D1468" s="142">
        <f t="shared" si="1"/>
        <v>42339</v>
      </c>
      <c r="E1468" s="6">
        <v>0.91</v>
      </c>
      <c r="F1468" s="6">
        <v>1.59</v>
      </c>
      <c r="G1468" s="6">
        <v>2.15</v>
      </c>
    </row>
    <row r="1469">
      <c r="A1469" s="6">
        <v>12.0</v>
      </c>
      <c r="B1469" s="6">
        <v>2.0</v>
      </c>
      <c r="C1469" s="6">
        <v>2015.0</v>
      </c>
      <c r="D1469" s="142">
        <f t="shared" si="1"/>
        <v>42340</v>
      </c>
      <c r="E1469" s="6">
        <v>0.94</v>
      </c>
      <c r="F1469" s="6">
        <v>1.63</v>
      </c>
      <c r="G1469" s="6">
        <v>2.18</v>
      </c>
    </row>
    <row r="1470">
      <c r="A1470" s="6">
        <v>12.0</v>
      </c>
      <c r="B1470" s="6">
        <v>3.0</v>
      </c>
      <c r="C1470" s="6">
        <v>2015.0</v>
      </c>
      <c r="D1470" s="142">
        <f t="shared" si="1"/>
        <v>42341</v>
      </c>
      <c r="E1470" s="6">
        <v>0.96</v>
      </c>
      <c r="F1470" s="6">
        <v>1.74</v>
      </c>
      <c r="G1470" s="6">
        <v>2.33</v>
      </c>
    </row>
    <row r="1471">
      <c r="A1471" s="6">
        <v>12.0</v>
      </c>
      <c r="B1471" s="6">
        <v>4.0</v>
      </c>
      <c r="C1471" s="6">
        <v>2015.0</v>
      </c>
      <c r="D1471" s="142">
        <f t="shared" si="1"/>
        <v>42342</v>
      </c>
      <c r="E1471" s="6">
        <v>0.96</v>
      </c>
      <c r="F1471" s="6">
        <v>1.71</v>
      </c>
      <c r="G1471" s="6">
        <v>2.28</v>
      </c>
    </row>
    <row r="1472">
      <c r="A1472" s="6">
        <v>12.0</v>
      </c>
      <c r="B1472" s="6">
        <v>7.0</v>
      </c>
      <c r="C1472" s="6">
        <v>2015.0</v>
      </c>
      <c r="D1472" s="142">
        <f t="shared" si="1"/>
        <v>42345</v>
      </c>
      <c r="E1472" s="6">
        <v>0.94</v>
      </c>
      <c r="F1472" s="6">
        <v>1.67</v>
      </c>
      <c r="G1472" s="6">
        <v>2.23</v>
      </c>
    </row>
    <row r="1473">
      <c r="A1473" s="6">
        <v>12.0</v>
      </c>
      <c r="B1473" s="6">
        <v>8.0</v>
      </c>
      <c r="C1473" s="6">
        <v>2015.0</v>
      </c>
      <c r="D1473" s="142">
        <f t="shared" si="1"/>
        <v>42346</v>
      </c>
      <c r="E1473" s="6">
        <v>0.94</v>
      </c>
      <c r="F1473" s="6">
        <v>1.68</v>
      </c>
      <c r="G1473" s="6">
        <v>2.24</v>
      </c>
    </row>
    <row r="1474">
      <c r="A1474" s="6">
        <v>12.0</v>
      </c>
      <c r="B1474" s="6">
        <v>9.0</v>
      </c>
      <c r="C1474" s="6">
        <v>2015.0</v>
      </c>
      <c r="D1474" s="142">
        <f t="shared" si="1"/>
        <v>42347</v>
      </c>
      <c r="E1474" s="6">
        <v>0.93</v>
      </c>
      <c r="F1474" s="6">
        <v>1.64</v>
      </c>
      <c r="G1474" s="6">
        <v>2.22</v>
      </c>
    </row>
    <row r="1475">
      <c r="A1475" s="6">
        <v>12.0</v>
      </c>
      <c r="B1475" s="6">
        <v>10.0</v>
      </c>
      <c r="C1475" s="6">
        <v>2015.0</v>
      </c>
      <c r="D1475" s="142">
        <f t="shared" si="1"/>
        <v>42348</v>
      </c>
      <c r="E1475" s="6">
        <v>0.95</v>
      </c>
      <c r="F1475" s="6">
        <v>1.68</v>
      </c>
      <c r="G1475" s="6">
        <v>2.24</v>
      </c>
    </row>
    <row r="1476">
      <c r="A1476" s="6">
        <v>12.0</v>
      </c>
      <c r="B1476" s="6">
        <v>11.0</v>
      </c>
      <c r="C1476" s="6">
        <v>2015.0</v>
      </c>
      <c r="D1476" s="142">
        <f t="shared" si="1"/>
        <v>42349</v>
      </c>
      <c r="E1476" s="6">
        <v>0.88</v>
      </c>
      <c r="F1476" s="6">
        <v>1.56</v>
      </c>
      <c r="G1476" s="6">
        <v>2.13</v>
      </c>
    </row>
    <row r="1477">
      <c r="A1477" s="6">
        <v>12.0</v>
      </c>
      <c r="B1477" s="6">
        <v>14.0</v>
      </c>
      <c r="C1477" s="6">
        <v>2015.0</v>
      </c>
      <c r="D1477" s="142">
        <f t="shared" si="1"/>
        <v>42352</v>
      </c>
      <c r="E1477" s="6">
        <v>0.97</v>
      </c>
      <c r="F1477" s="6">
        <v>1.66</v>
      </c>
      <c r="G1477" s="6">
        <v>2.23</v>
      </c>
    </row>
    <row r="1478">
      <c r="A1478" s="6">
        <v>12.0</v>
      </c>
      <c r="B1478" s="6">
        <v>15.0</v>
      </c>
      <c r="C1478" s="6">
        <v>2015.0</v>
      </c>
      <c r="D1478" s="142">
        <f t="shared" si="1"/>
        <v>42353</v>
      </c>
      <c r="E1478" s="6">
        <v>0.98</v>
      </c>
      <c r="F1478" s="6">
        <v>1.71</v>
      </c>
      <c r="G1478" s="6">
        <v>2.28</v>
      </c>
    </row>
    <row r="1479">
      <c r="A1479" s="6">
        <v>12.0</v>
      </c>
      <c r="B1479" s="6">
        <v>16.0</v>
      </c>
      <c r="C1479" s="6">
        <v>2015.0</v>
      </c>
      <c r="D1479" s="142">
        <f t="shared" si="1"/>
        <v>42354</v>
      </c>
      <c r="E1479" s="6">
        <v>1.02</v>
      </c>
      <c r="F1479" s="6">
        <v>1.75</v>
      </c>
      <c r="G1479" s="6">
        <v>2.3</v>
      </c>
    </row>
    <row r="1480">
      <c r="A1480" s="6">
        <v>12.0</v>
      </c>
      <c r="B1480" s="6">
        <v>17.0</v>
      </c>
      <c r="C1480" s="6">
        <v>2015.0</v>
      </c>
      <c r="D1480" s="142">
        <f t="shared" si="1"/>
        <v>42355</v>
      </c>
      <c r="E1480" s="6">
        <v>1.0</v>
      </c>
      <c r="F1480" s="6">
        <v>1.73</v>
      </c>
      <c r="G1480" s="6">
        <v>2.24</v>
      </c>
    </row>
    <row r="1481">
      <c r="A1481" s="6">
        <v>12.0</v>
      </c>
      <c r="B1481" s="6">
        <v>18.0</v>
      </c>
      <c r="C1481" s="6">
        <v>2015.0</v>
      </c>
      <c r="D1481" s="142">
        <f t="shared" si="1"/>
        <v>42356</v>
      </c>
      <c r="E1481" s="6">
        <v>0.97</v>
      </c>
      <c r="F1481" s="6">
        <v>1.67</v>
      </c>
      <c r="G1481" s="6">
        <v>2.19</v>
      </c>
    </row>
    <row r="1482">
      <c r="A1482" s="6">
        <v>12.0</v>
      </c>
      <c r="B1482" s="6">
        <v>21.0</v>
      </c>
      <c r="C1482" s="6">
        <v>2015.0</v>
      </c>
      <c r="D1482" s="142">
        <f t="shared" si="1"/>
        <v>42359</v>
      </c>
      <c r="E1482" s="6">
        <v>0.96</v>
      </c>
      <c r="F1482" s="6">
        <v>1.67</v>
      </c>
      <c r="G1482" s="6">
        <v>2.2</v>
      </c>
    </row>
    <row r="1483">
      <c r="A1483" s="6">
        <v>12.0</v>
      </c>
      <c r="B1483" s="6">
        <v>22.0</v>
      </c>
      <c r="C1483" s="6">
        <v>2015.0</v>
      </c>
      <c r="D1483" s="142">
        <f t="shared" si="1"/>
        <v>42360</v>
      </c>
      <c r="E1483" s="6">
        <v>0.99</v>
      </c>
      <c r="F1483" s="6">
        <v>1.71</v>
      </c>
      <c r="G1483" s="6">
        <v>2.24</v>
      </c>
    </row>
    <row r="1484">
      <c r="A1484" s="6">
        <v>12.0</v>
      </c>
      <c r="B1484" s="6">
        <v>23.0</v>
      </c>
      <c r="C1484" s="6">
        <v>2015.0</v>
      </c>
      <c r="D1484" s="142">
        <f t="shared" si="1"/>
        <v>42361</v>
      </c>
      <c r="E1484" s="6">
        <v>1.01</v>
      </c>
      <c r="F1484" s="6">
        <v>1.74</v>
      </c>
      <c r="G1484" s="6">
        <v>2.27</v>
      </c>
    </row>
    <row r="1485">
      <c r="A1485" s="6">
        <v>12.0</v>
      </c>
      <c r="B1485" s="6">
        <v>24.0</v>
      </c>
      <c r="C1485" s="6">
        <v>2015.0</v>
      </c>
      <c r="D1485" s="142">
        <f t="shared" si="1"/>
        <v>42362</v>
      </c>
      <c r="E1485" s="6">
        <v>1.03</v>
      </c>
      <c r="F1485" s="6">
        <v>1.73</v>
      </c>
      <c r="G1485" s="6">
        <v>2.25</v>
      </c>
    </row>
    <row r="1486">
      <c r="A1486" s="6">
        <v>12.0</v>
      </c>
      <c r="B1486" s="6">
        <v>28.0</v>
      </c>
      <c r="C1486" s="6">
        <v>2015.0</v>
      </c>
      <c r="D1486" s="142">
        <f t="shared" si="1"/>
        <v>42366</v>
      </c>
      <c r="E1486" s="6">
        <v>1.05</v>
      </c>
      <c r="F1486" s="6">
        <v>1.73</v>
      </c>
      <c r="G1486" s="6">
        <v>2.24</v>
      </c>
    </row>
    <row r="1487">
      <c r="A1487" s="6">
        <v>12.0</v>
      </c>
      <c r="B1487" s="6">
        <v>29.0</v>
      </c>
      <c r="C1487" s="6">
        <v>2015.0</v>
      </c>
      <c r="D1487" s="142">
        <f t="shared" si="1"/>
        <v>42367</v>
      </c>
      <c r="E1487" s="6">
        <v>1.09</v>
      </c>
      <c r="F1487" s="6">
        <v>1.81</v>
      </c>
      <c r="G1487" s="6">
        <v>2.32</v>
      </c>
    </row>
    <row r="1488">
      <c r="A1488" s="6">
        <v>12.0</v>
      </c>
      <c r="B1488" s="6">
        <v>30.0</v>
      </c>
      <c r="C1488" s="6">
        <v>2015.0</v>
      </c>
      <c r="D1488" s="142">
        <f t="shared" si="1"/>
        <v>42368</v>
      </c>
      <c r="E1488" s="6">
        <v>1.08</v>
      </c>
      <c r="F1488" s="6">
        <v>1.8</v>
      </c>
      <c r="G1488" s="6">
        <v>2.31</v>
      </c>
    </row>
    <row r="1489">
      <c r="A1489" s="6">
        <v>12.0</v>
      </c>
      <c r="B1489" s="6">
        <v>31.0</v>
      </c>
      <c r="C1489" s="6">
        <v>2015.0</v>
      </c>
      <c r="D1489" s="142">
        <f t="shared" si="1"/>
        <v>42369</v>
      </c>
      <c r="E1489" s="6">
        <v>1.06</v>
      </c>
      <c r="F1489" s="6">
        <v>1.76</v>
      </c>
      <c r="G1489" s="6">
        <v>2.27</v>
      </c>
    </row>
    <row r="1490">
      <c r="A1490" s="6">
        <v>1.0</v>
      </c>
      <c r="B1490" s="6">
        <v>2.0</v>
      </c>
      <c r="C1490" s="6">
        <v>2014.0</v>
      </c>
      <c r="D1490" s="142">
        <f t="shared" si="1"/>
        <v>41641</v>
      </c>
      <c r="E1490" s="6">
        <v>0.39</v>
      </c>
      <c r="F1490" s="6">
        <v>1.72</v>
      </c>
      <c r="G1490" s="6">
        <v>3.0</v>
      </c>
    </row>
    <row r="1491">
      <c r="A1491" s="6">
        <v>1.0</v>
      </c>
      <c r="B1491" s="6">
        <v>3.0</v>
      </c>
      <c r="C1491" s="6">
        <v>2014.0</v>
      </c>
      <c r="D1491" s="142">
        <f t="shared" si="1"/>
        <v>41642</v>
      </c>
      <c r="E1491" s="6">
        <v>0.41</v>
      </c>
      <c r="F1491" s="6">
        <v>1.73</v>
      </c>
      <c r="G1491" s="6">
        <v>3.01</v>
      </c>
    </row>
    <row r="1492">
      <c r="A1492" s="6">
        <v>1.0</v>
      </c>
      <c r="B1492" s="6">
        <v>6.0</v>
      </c>
      <c r="C1492" s="6">
        <v>2014.0</v>
      </c>
      <c r="D1492" s="142">
        <f t="shared" si="1"/>
        <v>41645</v>
      </c>
      <c r="E1492" s="6">
        <v>0.4</v>
      </c>
      <c r="F1492" s="6">
        <v>1.7</v>
      </c>
      <c r="G1492" s="6">
        <v>2.98</v>
      </c>
    </row>
    <row r="1493">
      <c r="A1493" s="6">
        <v>1.0</v>
      </c>
      <c r="B1493" s="6">
        <v>7.0</v>
      </c>
      <c r="C1493" s="6">
        <v>2014.0</v>
      </c>
      <c r="D1493" s="142">
        <f t="shared" si="1"/>
        <v>41646</v>
      </c>
      <c r="E1493" s="6">
        <v>0.4</v>
      </c>
      <c r="F1493" s="6">
        <v>1.69</v>
      </c>
      <c r="G1493" s="6">
        <v>2.96</v>
      </c>
    </row>
    <row r="1494">
      <c r="A1494" s="6">
        <v>1.0</v>
      </c>
      <c r="B1494" s="6">
        <v>8.0</v>
      </c>
      <c r="C1494" s="6">
        <v>2014.0</v>
      </c>
      <c r="D1494" s="142">
        <f t="shared" si="1"/>
        <v>41647</v>
      </c>
      <c r="E1494" s="6">
        <v>0.43</v>
      </c>
      <c r="F1494" s="6">
        <v>1.77</v>
      </c>
      <c r="G1494" s="6">
        <v>3.01</v>
      </c>
    </row>
    <row r="1495">
      <c r="A1495" s="6">
        <v>1.0</v>
      </c>
      <c r="B1495" s="6">
        <v>9.0</v>
      </c>
      <c r="C1495" s="6">
        <v>2014.0</v>
      </c>
      <c r="D1495" s="142">
        <f t="shared" si="1"/>
        <v>41648</v>
      </c>
      <c r="E1495" s="6">
        <v>0.44</v>
      </c>
      <c r="F1495" s="6">
        <v>1.75</v>
      </c>
      <c r="G1495" s="6">
        <v>2.97</v>
      </c>
    </row>
    <row r="1496">
      <c r="A1496" s="6">
        <v>1.0</v>
      </c>
      <c r="B1496" s="6">
        <v>10.0</v>
      </c>
      <c r="C1496" s="6">
        <v>2014.0</v>
      </c>
      <c r="D1496" s="142">
        <f t="shared" si="1"/>
        <v>41649</v>
      </c>
      <c r="E1496" s="6">
        <v>0.39</v>
      </c>
      <c r="F1496" s="6">
        <v>1.64</v>
      </c>
      <c r="G1496" s="6">
        <v>2.88</v>
      </c>
    </row>
    <row r="1497">
      <c r="A1497" s="6">
        <v>1.0</v>
      </c>
      <c r="B1497" s="6">
        <v>13.0</v>
      </c>
      <c r="C1497" s="6">
        <v>2014.0</v>
      </c>
      <c r="D1497" s="142">
        <f t="shared" si="1"/>
        <v>41652</v>
      </c>
      <c r="E1497" s="6">
        <v>0.39</v>
      </c>
      <c r="F1497" s="6">
        <v>1.6</v>
      </c>
      <c r="G1497" s="6">
        <v>2.84</v>
      </c>
    </row>
    <row r="1498">
      <c r="A1498" s="6">
        <v>1.0</v>
      </c>
      <c r="B1498" s="6">
        <v>14.0</v>
      </c>
      <c r="C1498" s="6">
        <v>2014.0</v>
      </c>
      <c r="D1498" s="142">
        <f t="shared" si="1"/>
        <v>41653</v>
      </c>
      <c r="E1498" s="6">
        <v>0.39</v>
      </c>
      <c r="F1498" s="6">
        <v>1.65</v>
      </c>
      <c r="G1498" s="6">
        <v>2.88</v>
      </c>
    </row>
    <row r="1499">
      <c r="A1499" s="6">
        <v>1.0</v>
      </c>
      <c r="B1499" s="6">
        <v>15.0</v>
      </c>
      <c r="C1499" s="6">
        <v>2014.0</v>
      </c>
      <c r="D1499" s="142">
        <f t="shared" si="1"/>
        <v>41654</v>
      </c>
      <c r="E1499" s="6">
        <v>0.41</v>
      </c>
      <c r="F1499" s="6">
        <v>1.68</v>
      </c>
      <c r="G1499" s="6">
        <v>2.9</v>
      </c>
    </row>
    <row r="1500">
      <c r="A1500" s="6">
        <v>1.0</v>
      </c>
      <c r="B1500" s="6">
        <v>16.0</v>
      </c>
      <c r="C1500" s="6">
        <v>2014.0</v>
      </c>
      <c r="D1500" s="142">
        <f t="shared" si="1"/>
        <v>41655</v>
      </c>
      <c r="E1500" s="6">
        <v>0.41</v>
      </c>
      <c r="F1500" s="6">
        <v>1.66</v>
      </c>
      <c r="G1500" s="6">
        <v>2.86</v>
      </c>
    </row>
    <row r="1501">
      <c r="A1501" s="6">
        <v>1.0</v>
      </c>
      <c r="B1501" s="6">
        <v>17.0</v>
      </c>
      <c r="C1501" s="6">
        <v>2014.0</v>
      </c>
      <c r="D1501" s="142">
        <f t="shared" si="1"/>
        <v>41656</v>
      </c>
      <c r="E1501" s="6">
        <v>0.4</v>
      </c>
      <c r="F1501" s="6">
        <v>1.64</v>
      </c>
      <c r="G1501" s="6">
        <v>2.84</v>
      </c>
    </row>
    <row r="1502">
      <c r="A1502" s="6">
        <v>1.0</v>
      </c>
      <c r="B1502" s="6">
        <v>21.0</v>
      </c>
      <c r="C1502" s="6">
        <v>2014.0</v>
      </c>
      <c r="D1502" s="142">
        <f t="shared" si="1"/>
        <v>41660</v>
      </c>
      <c r="E1502" s="6">
        <v>0.4</v>
      </c>
      <c r="F1502" s="6">
        <v>1.67</v>
      </c>
      <c r="G1502" s="6">
        <v>2.85</v>
      </c>
    </row>
    <row r="1503">
      <c r="A1503" s="6">
        <v>1.0</v>
      </c>
      <c r="B1503" s="6">
        <v>22.0</v>
      </c>
      <c r="C1503" s="6">
        <v>2014.0</v>
      </c>
      <c r="D1503" s="142">
        <f t="shared" si="1"/>
        <v>41661</v>
      </c>
      <c r="E1503" s="6">
        <v>0.44</v>
      </c>
      <c r="F1503" s="6">
        <v>1.72</v>
      </c>
      <c r="G1503" s="6">
        <v>2.87</v>
      </c>
    </row>
    <row r="1504">
      <c r="A1504" s="6">
        <v>1.0</v>
      </c>
      <c r="B1504" s="6">
        <v>23.0</v>
      </c>
      <c r="C1504" s="6">
        <v>2014.0</v>
      </c>
      <c r="D1504" s="142">
        <f t="shared" si="1"/>
        <v>41662</v>
      </c>
      <c r="E1504" s="6">
        <v>0.39</v>
      </c>
      <c r="F1504" s="6">
        <v>1.62</v>
      </c>
      <c r="G1504" s="6">
        <v>2.79</v>
      </c>
    </row>
    <row r="1505">
      <c r="A1505" s="6">
        <v>1.0</v>
      </c>
      <c r="B1505" s="6">
        <v>24.0</v>
      </c>
      <c r="C1505" s="6">
        <v>2014.0</v>
      </c>
      <c r="D1505" s="142">
        <f t="shared" si="1"/>
        <v>41663</v>
      </c>
      <c r="E1505" s="6">
        <v>0.37</v>
      </c>
      <c r="F1505" s="6">
        <v>1.58</v>
      </c>
      <c r="G1505" s="6">
        <v>2.75</v>
      </c>
    </row>
    <row r="1506">
      <c r="A1506" s="6">
        <v>1.0</v>
      </c>
      <c r="B1506" s="6">
        <v>27.0</v>
      </c>
      <c r="C1506" s="6">
        <v>2014.0</v>
      </c>
      <c r="D1506" s="142">
        <f t="shared" si="1"/>
        <v>41666</v>
      </c>
      <c r="E1506" s="6">
        <v>0.37</v>
      </c>
      <c r="F1506" s="6">
        <v>1.61</v>
      </c>
      <c r="G1506" s="6">
        <v>2.78</v>
      </c>
    </row>
    <row r="1507">
      <c r="A1507" s="6">
        <v>1.0</v>
      </c>
      <c r="B1507" s="6">
        <v>28.0</v>
      </c>
      <c r="C1507" s="6">
        <v>2014.0</v>
      </c>
      <c r="D1507" s="142">
        <f t="shared" si="1"/>
        <v>41667</v>
      </c>
      <c r="E1507" s="6">
        <v>0.38</v>
      </c>
      <c r="F1507" s="6">
        <v>1.59</v>
      </c>
      <c r="G1507" s="6">
        <v>2.77</v>
      </c>
    </row>
    <row r="1508">
      <c r="A1508" s="6">
        <v>1.0</v>
      </c>
      <c r="B1508" s="6">
        <v>29.0</v>
      </c>
      <c r="C1508" s="6">
        <v>2014.0</v>
      </c>
      <c r="D1508" s="142">
        <f t="shared" si="1"/>
        <v>41668</v>
      </c>
      <c r="E1508" s="6">
        <v>0.36</v>
      </c>
      <c r="F1508" s="6">
        <v>1.52</v>
      </c>
      <c r="G1508" s="6">
        <v>2.69</v>
      </c>
    </row>
    <row r="1509">
      <c r="A1509" s="6">
        <v>1.0</v>
      </c>
      <c r="B1509" s="6">
        <v>30.0</v>
      </c>
      <c r="C1509" s="6">
        <v>2014.0</v>
      </c>
      <c r="D1509" s="142">
        <f t="shared" si="1"/>
        <v>41669</v>
      </c>
      <c r="E1509" s="6">
        <v>0.36</v>
      </c>
      <c r="F1509" s="6">
        <v>1.55</v>
      </c>
      <c r="G1509" s="6">
        <v>2.72</v>
      </c>
    </row>
    <row r="1510">
      <c r="A1510" s="6">
        <v>1.0</v>
      </c>
      <c r="B1510" s="6">
        <v>31.0</v>
      </c>
      <c r="C1510" s="6">
        <v>2014.0</v>
      </c>
      <c r="D1510" s="142">
        <f t="shared" si="1"/>
        <v>41670</v>
      </c>
      <c r="E1510" s="6">
        <v>0.34</v>
      </c>
      <c r="F1510" s="6">
        <v>1.49</v>
      </c>
      <c r="G1510" s="6">
        <v>2.67</v>
      </c>
    </row>
    <row r="1511">
      <c r="A1511" s="6">
        <v>2.0</v>
      </c>
      <c r="B1511" s="6">
        <v>3.0</v>
      </c>
      <c r="C1511" s="6">
        <v>2014.0</v>
      </c>
      <c r="D1511" s="142">
        <f t="shared" si="1"/>
        <v>41673</v>
      </c>
      <c r="E1511" s="6">
        <v>0.3</v>
      </c>
      <c r="F1511" s="6">
        <v>1.44</v>
      </c>
      <c r="G1511" s="6">
        <v>2.61</v>
      </c>
    </row>
    <row r="1512">
      <c r="A1512" s="6">
        <v>2.0</v>
      </c>
      <c r="B1512" s="6">
        <v>4.0</v>
      </c>
      <c r="C1512" s="6">
        <v>2014.0</v>
      </c>
      <c r="D1512" s="142">
        <f t="shared" si="1"/>
        <v>41674</v>
      </c>
      <c r="E1512" s="6">
        <v>0.31</v>
      </c>
      <c r="F1512" s="6">
        <v>1.46</v>
      </c>
      <c r="G1512" s="6">
        <v>2.64</v>
      </c>
    </row>
    <row r="1513">
      <c r="A1513" s="6">
        <v>2.0</v>
      </c>
      <c r="B1513" s="6">
        <v>5.0</v>
      </c>
      <c r="C1513" s="6">
        <v>2014.0</v>
      </c>
      <c r="D1513" s="142">
        <f t="shared" si="1"/>
        <v>41675</v>
      </c>
      <c r="E1513" s="6">
        <v>0.32</v>
      </c>
      <c r="F1513" s="6">
        <v>1.5</v>
      </c>
      <c r="G1513" s="6">
        <v>2.7</v>
      </c>
    </row>
    <row r="1514">
      <c r="A1514" s="6">
        <v>2.0</v>
      </c>
      <c r="B1514" s="6">
        <v>6.0</v>
      </c>
      <c r="C1514" s="6">
        <v>2014.0</v>
      </c>
      <c r="D1514" s="142">
        <f t="shared" si="1"/>
        <v>41676</v>
      </c>
      <c r="E1514" s="6">
        <v>0.33</v>
      </c>
      <c r="F1514" s="6">
        <v>1.52</v>
      </c>
      <c r="G1514" s="6">
        <v>2.73</v>
      </c>
    </row>
    <row r="1515">
      <c r="A1515" s="6">
        <v>2.0</v>
      </c>
      <c r="B1515" s="6">
        <v>7.0</v>
      </c>
      <c r="C1515" s="6">
        <v>2014.0</v>
      </c>
      <c r="D1515" s="142">
        <f t="shared" si="1"/>
        <v>41677</v>
      </c>
      <c r="E1515" s="6">
        <v>0.3</v>
      </c>
      <c r="F1515" s="6">
        <v>1.47</v>
      </c>
      <c r="G1515" s="6">
        <v>2.71</v>
      </c>
    </row>
    <row r="1516">
      <c r="A1516" s="6">
        <v>2.0</v>
      </c>
      <c r="B1516" s="6">
        <v>10.0</v>
      </c>
      <c r="C1516" s="6">
        <v>2014.0</v>
      </c>
      <c r="D1516" s="142">
        <f t="shared" si="1"/>
        <v>41680</v>
      </c>
      <c r="E1516" s="6">
        <v>0.32</v>
      </c>
      <c r="F1516" s="6">
        <v>1.48</v>
      </c>
      <c r="G1516" s="6">
        <v>2.7</v>
      </c>
    </row>
    <row r="1517">
      <c r="A1517" s="6">
        <v>2.0</v>
      </c>
      <c r="B1517" s="6">
        <v>11.0</v>
      </c>
      <c r="C1517" s="6">
        <v>2014.0</v>
      </c>
      <c r="D1517" s="142">
        <f t="shared" si="1"/>
        <v>41681</v>
      </c>
      <c r="E1517" s="6">
        <v>0.35</v>
      </c>
      <c r="F1517" s="6">
        <v>1.54</v>
      </c>
      <c r="G1517" s="6">
        <v>2.75</v>
      </c>
    </row>
    <row r="1518">
      <c r="A1518" s="6">
        <v>2.0</v>
      </c>
      <c r="B1518" s="6">
        <v>12.0</v>
      </c>
      <c r="C1518" s="6">
        <v>2014.0</v>
      </c>
      <c r="D1518" s="142">
        <f t="shared" si="1"/>
        <v>41682</v>
      </c>
      <c r="E1518" s="6">
        <v>0.35</v>
      </c>
      <c r="F1518" s="6">
        <v>1.59</v>
      </c>
      <c r="G1518" s="6">
        <v>2.8</v>
      </c>
    </row>
    <row r="1519">
      <c r="A1519" s="6">
        <v>2.0</v>
      </c>
      <c r="B1519" s="6">
        <v>13.0</v>
      </c>
      <c r="C1519" s="6">
        <v>2014.0</v>
      </c>
      <c r="D1519" s="142">
        <f t="shared" si="1"/>
        <v>41683</v>
      </c>
      <c r="E1519" s="6">
        <v>0.32</v>
      </c>
      <c r="F1519" s="6">
        <v>1.51</v>
      </c>
      <c r="G1519" s="6">
        <v>2.73</v>
      </c>
    </row>
    <row r="1520">
      <c r="A1520" s="6">
        <v>2.0</v>
      </c>
      <c r="B1520" s="6">
        <v>14.0</v>
      </c>
      <c r="C1520" s="6">
        <v>2014.0</v>
      </c>
      <c r="D1520" s="142">
        <f t="shared" si="1"/>
        <v>41684</v>
      </c>
      <c r="E1520" s="6">
        <v>0.32</v>
      </c>
      <c r="F1520" s="6">
        <v>1.53</v>
      </c>
      <c r="G1520" s="6">
        <v>2.75</v>
      </c>
    </row>
    <row r="1521">
      <c r="A1521" s="6">
        <v>2.0</v>
      </c>
      <c r="B1521" s="6">
        <v>18.0</v>
      </c>
      <c r="C1521" s="6">
        <v>2014.0</v>
      </c>
      <c r="D1521" s="142">
        <f t="shared" si="1"/>
        <v>41688</v>
      </c>
      <c r="E1521" s="6">
        <v>0.31</v>
      </c>
      <c r="F1521" s="6">
        <v>1.5</v>
      </c>
      <c r="G1521" s="6">
        <v>2.71</v>
      </c>
    </row>
    <row r="1522">
      <c r="A1522" s="6">
        <v>2.0</v>
      </c>
      <c r="B1522" s="6">
        <v>19.0</v>
      </c>
      <c r="C1522" s="6">
        <v>2014.0</v>
      </c>
      <c r="D1522" s="142">
        <f t="shared" si="1"/>
        <v>41689</v>
      </c>
      <c r="E1522" s="6">
        <v>0.33</v>
      </c>
      <c r="F1522" s="6">
        <v>1.53</v>
      </c>
      <c r="G1522" s="6">
        <v>2.73</v>
      </c>
    </row>
    <row r="1523">
      <c r="A1523" s="6">
        <v>2.0</v>
      </c>
      <c r="B1523" s="6">
        <v>20.0</v>
      </c>
      <c r="C1523" s="6">
        <v>2014.0</v>
      </c>
      <c r="D1523" s="142">
        <f t="shared" si="1"/>
        <v>41690</v>
      </c>
      <c r="E1523" s="6">
        <v>0.34</v>
      </c>
      <c r="F1523" s="6">
        <v>1.57</v>
      </c>
      <c r="G1523" s="6">
        <v>2.76</v>
      </c>
    </row>
    <row r="1524">
      <c r="A1524" s="6">
        <v>2.0</v>
      </c>
      <c r="B1524" s="6">
        <v>21.0</v>
      </c>
      <c r="C1524" s="6">
        <v>2014.0</v>
      </c>
      <c r="D1524" s="142">
        <f t="shared" si="1"/>
        <v>41691</v>
      </c>
      <c r="E1524" s="6">
        <v>0.33</v>
      </c>
      <c r="F1524" s="6">
        <v>1.56</v>
      </c>
      <c r="G1524" s="6">
        <v>2.73</v>
      </c>
    </row>
    <row r="1525">
      <c r="A1525" s="6">
        <v>2.0</v>
      </c>
      <c r="B1525" s="6">
        <v>24.0</v>
      </c>
      <c r="C1525" s="6">
        <v>2014.0</v>
      </c>
      <c r="D1525" s="142">
        <f t="shared" si="1"/>
        <v>41694</v>
      </c>
      <c r="E1525" s="6">
        <v>0.35</v>
      </c>
      <c r="F1525" s="6">
        <v>1.57</v>
      </c>
      <c r="G1525" s="6">
        <v>2.75</v>
      </c>
    </row>
    <row r="1526">
      <c r="A1526" s="6">
        <v>2.0</v>
      </c>
      <c r="B1526" s="6">
        <v>25.0</v>
      </c>
      <c r="C1526" s="6">
        <v>2014.0</v>
      </c>
      <c r="D1526" s="142">
        <f t="shared" si="1"/>
        <v>41695</v>
      </c>
      <c r="E1526" s="6">
        <v>0.34</v>
      </c>
      <c r="F1526" s="6">
        <v>1.53</v>
      </c>
      <c r="G1526" s="6">
        <v>2.7</v>
      </c>
    </row>
    <row r="1527">
      <c r="A1527" s="6">
        <v>2.0</v>
      </c>
      <c r="B1527" s="6">
        <v>26.0</v>
      </c>
      <c r="C1527" s="6">
        <v>2014.0</v>
      </c>
      <c r="D1527" s="142">
        <f t="shared" si="1"/>
        <v>41696</v>
      </c>
      <c r="E1527" s="6">
        <v>0.33</v>
      </c>
      <c r="F1527" s="6">
        <v>1.5</v>
      </c>
      <c r="G1527" s="6">
        <v>2.67</v>
      </c>
    </row>
    <row r="1528">
      <c r="A1528" s="6">
        <v>2.0</v>
      </c>
      <c r="B1528" s="6">
        <v>27.0</v>
      </c>
      <c r="C1528" s="6">
        <v>2014.0</v>
      </c>
      <c r="D1528" s="142">
        <f t="shared" si="1"/>
        <v>41697</v>
      </c>
      <c r="E1528" s="6">
        <v>0.33</v>
      </c>
      <c r="F1528" s="6">
        <v>1.49</v>
      </c>
      <c r="G1528" s="6">
        <v>2.65</v>
      </c>
    </row>
    <row r="1529">
      <c r="A1529" s="6">
        <v>2.0</v>
      </c>
      <c r="B1529" s="6">
        <v>28.0</v>
      </c>
      <c r="C1529" s="6">
        <v>2014.0</v>
      </c>
      <c r="D1529" s="142">
        <f t="shared" si="1"/>
        <v>41698</v>
      </c>
      <c r="E1529" s="6">
        <v>0.33</v>
      </c>
      <c r="F1529" s="6">
        <v>1.51</v>
      </c>
      <c r="G1529" s="6">
        <v>2.66</v>
      </c>
    </row>
    <row r="1530">
      <c r="A1530" s="6">
        <v>3.0</v>
      </c>
      <c r="B1530" s="6">
        <v>3.0</v>
      </c>
      <c r="C1530" s="6">
        <v>2014.0</v>
      </c>
      <c r="D1530" s="142">
        <f t="shared" si="1"/>
        <v>41701</v>
      </c>
      <c r="E1530" s="6">
        <v>0.32</v>
      </c>
      <c r="F1530" s="6">
        <v>1.46</v>
      </c>
      <c r="G1530" s="6">
        <v>2.6</v>
      </c>
    </row>
    <row r="1531">
      <c r="A1531" s="6">
        <v>3.0</v>
      </c>
      <c r="B1531" s="6">
        <v>4.0</v>
      </c>
      <c r="C1531" s="6">
        <v>2014.0</v>
      </c>
      <c r="D1531" s="142">
        <f t="shared" si="1"/>
        <v>41702</v>
      </c>
      <c r="E1531" s="6">
        <v>0.33</v>
      </c>
      <c r="F1531" s="6">
        <v>1.54</v>
      </c>
      <c r="G1531" s="6">
        <v>2.7</v>
      </c>
    </row>
    <row r="1532">
      <c r="A1532" s="6">
        <v>3.0</v>
      </c>
      <c r="B1532" s="6">
        <v>5.0</v>
      </c>
      <c r="C1532" s="6">
        <v>2014.0</v>
      </c>
      <c r="D1532" s="142">
        <f t="shared" si="1"/>
        <v>41703</v>
      </c>
      <c r="E1532" s="6">
        <v>0.33</v>
      </c>
      <c r="F1532" s="6">
        <v>1.54</v>
      </c>
      <c r="G1532" s="6">
        <v>2.7</v>
      </c>
    </row>
    <row r="1533">
      <c r="A1533" s="6">
        <v>3.0</v>
      </c>
      <c r="B1533" s="6">
        <v>6.0</v>
      </c>
      <c r="C1533" s="6">
        <v>2014.0</v>
      </c>
      <c r="D1533" s="142">
        <f t="shared" si="1"/>
        <v>41704</v>
      </c>
      <c r="E1533" s="6">
        <v>0.37</v>
      </c>
      <c r="F1533" s="6">
        <v>1.57</v>
      </c>
      <c r="G1533" s="6">
        <v>2.74</v>
      </c>
    </row>
    <row r="1534">
      <c r="A1534" s="6">
        <v>3.0</v>
      </c>
      <c r="B1534" s="6">
        <v>7.0</v>
      </c>
      <c r="C1534" s="6">
        <v>2014.0</v>
      </c>
      <c r="D1534" s="142">
        <f t="shared" si="1"/>
        <v>41705</v>
      </c>
      <c r="E1534" s="6">
        <v>0.38</v>
      </c>
      <c r="F1534" s="6">
        <v>1.65</v>
      </c>
      <c r="G1534" s="6">
        <v>2.8</v>
      </c>
    </row>
    <row r="1535">
      <c r="A1535" s="6">
        <v>3.0</v>
      </c>
      <c r="B1535" s="6">
        <v>10.0</v>
      </c>
      <c r="C1535" s="6">
        <v>2014.0</v>
      </c>
      <c r="D1535" s="142">
        <f t="shared" si="1"/>
        <v>41708</v>
      </c>
      <c r="E1535" s="6">
        <v>0.37</v>
      </c>
      <c r="F1535" s="6">
        <v>1.64</v>
      </c>
      <c r="G1535" s="6">
        <v>2.79</v>
      </c>
    </row>
    <row r="1536">
      <c r="A1536" s="6">
        <v>3.0</v>
      </c>
      <c r="B1536" s="6">
        <v>11.0</v>
      </c>
      <c r="C1536" s="6">
        <v>2014.0</v>
      </c>
      <c r="D1536" s="142">
        <f t="shared" si="1"/>
        <v>41709</v>
      </c>
      <c r="E1536" s="6">
        <v>0.37</v>
      </c>
      <c r="F1536" s="6">
        <v>1.62</v>
      </c>
      <c r="G1536" s="6">
        <v>2.77</v>
      </c>
    </row>
    <row r="1537">
      <c r="A1537" s="6">
        <v>3.0</v>
      </c>
      <c r="B1537" s="6">
        <v>12.0</v>
      </c>
      <c r="C1537" s="6">
        <v>2014.0</v>
      </c>
      <c r="D1537" s="142">
        <f t="shared" si="1"/>
        <v>41710</v>
      </c>
      <c r="E1537" s="6">
        <v>0.37</v>
      </c>
      <c r="F1537" s="6">
        <v>1.59</v>
      </c>
      <c r="G1537" s="6">
        <v>2.73</v>
      </c>
    </row>
    <row r="1538">
      <c r="A1538" s="6">
        <v>3.0</v>
      </c>
      <c r="B1538" s="6">
        <v>13.0</v>
      </c>
      <c r="C1538" s="6">
        <v>2014.0</v>
      </c>
      <c r="D1538" s="142">
        <f t="shared" si="1"/>
        <v>41711</v>
      </c>
      <c r="E1538" s="6">
        <v>0.34</v>
      </c>
      <c r="F1538" s="6">
        <v>1.53</v>
      </c>
      <c r="G1538" s="6">
        <v>2.66</v>
      </c>
    </row>
    <row r="1539">
      <c r="A1539" s="6">
        <v>3.0</v>
      </c>
      <c r="B1539" s="6">
        <v>14.0</v>
      </c>
      <c r="C1539" s="6">
        <v>2014.0</v>
      </c>
      <c r="D1539" s="142">
        <f t="shared" si="1"/>
        <v>41712</v>
      </c>
      <c r="E1539" s="6">
        <v>0.36</v>
      </c>
      <c r="F1539" s="6">
        <v>1.55</v>
      </c>
      <c r="G1539" s="6">
        <v>2.65</v>
      </c>
    </row>
    <row r="1540">
      <c r="A1540" s="6">
        <v>3.0</v>
      </c>
      <c r="B1540" s="6">
        <v>17.0</v>
      </c>
      <c r="C1540" s="6">
        <v>2014.0</v>
      </c>
      <c r="D1540" s="142">
        <f t="shared" si="1"/>
        <v>41715</v>
      </c>
      <c r="E1540" s="6">
        <v>0.38</v>
      </c>
      <c r="F1540" s="6">
        <v>1.58</v>
      </c>
      <c r="G1540" s="6">
        <v>2.7</v>
      </c>
    </row>
    <row r="1541">
      <c r="A1541" s="6">
        <v>3.0</v>
      </c>
      <c r="B1541" s="6">
        <v>18.0</v>
      </c>
      <c r="C1541" s="6">
        <v>2014.0</v>
      </c>
      <c r="D1541" s="142">
        <f t="shared" si="1"/>
        <v>41716</v>
      </c>
      <c r="E1541" s="6">
        <v>0.36</v>
      </c>
      <c r="F1541" s="6">
        <v>1.56</v>
      </c>
      <c r="G1541" s="6">
        <v>2.68</v>
      </c>
    </row>
    <row r="1542">
      <c r="A1542" s="6">
        <v>3.0</v>
      </c>
      <c r="B1542" s="6">
        <v>19.0</v>
      </c>
      <c r="C1542" s="6">
        <v>2014.0</v>
      </c>
      <c r="D1542" s="142">
        <f t="shared" si="1"/>
        <v>41717</v>
      </c>
      <c r="E1542" s="6">
        <v>0.47</v>
      </c>
      <c r="F1542" s="6">
        <v>1.75</v>
      </c>
      <c r="G1542" s="6">
        <v>2.78</v>
      </c>
    </row>
    <row r="1543">
      <c r="A1543" s="6">
        <v>3.0</v>
      </c>
      <c r="B1543" s="6">
        <v>20.0</v>
      </c>
      <c r="C1543" s="6">
        <v>2014.0</v>
      </c>
      <c r="D1543" s="142">
        <f t="shared" si="1"/>
        <v>41718</v>
      </c>
      <c r="E1543" s="6">
        <v>0.45</v>
      </c>
      <c r="F1543" s="6">
        <v>1.73</v>
      </c>
      <c r="G1543" s="6">
        <v>2.79</v>
      </c>
    </row>
    <row r="1544">
      <c r="A1544" s="6">
        <v>3.0</v>
      </c>
      <c r="B1544" s="6">
        <v>21.0</v>
      </c>
      <c r="C1544" s="6">
        <v>2014.0</v>
      </c>
      <c r="D1544" s="142">
        <f t="shared" si="1"/>
        <v>41719</v>
      </c>
      <c r="E1544" s="6">
        <v>0.45</v>
      </c>
      <c r="F1544" s="6">
        <v>1.73</v>
      </c>
      <c r="G1544" s="6">
        <v>2.75</v>
      </c>
    </row>
    <row r="1545">
      <c r="A1545" s="6">
        <v>3.0</v>
      </c>
      <c r="B1545" s="6">
        <v>24.0</v>
      </c>
      <c r="C1545" s="6">
        <v>2014.0</v>
      </c>
      <c r="D1545" s="142">
        <f t="shared" si="1"/>
        <v>41722</v>
      </c>
      <c r="E1545" s="6">
        <v>0.47</v>
      </c>
      <c r="F1545" s="6">
        <v>1.76</v>
      </c>
      <c r="G1545" s="6">
        <v>2.74</v>
      </c>
    </row>
    <row r="1546">
      <c r="A1546" s="6">
        <v>3.0</v>
      </c>
      <c r="B1546" s="6">
        <v>25.0</v>
      </c>
      <c r="C1546" s="6">
        <v>2014.0</v>
      </c>
      <c r="D1546" s="142">
        <f t="shared" si="1"/>
        <v>41723</v>
      </c>
      <c r="E1546" s="6">
        <v>0.47</v>
      </c>
      <c r="F1546" s="6">
        <v>1.76</v>
      </c>
      <c r="G1546" s="6">
        <v>2.75</v>
      </c>
    </row>
    <row r="1547">
      <c r="A1547" s="6">
        <v>3.0</v>
      </c>
      <c r="B1547" s="6">
        <v>26.0</v>
      </c>
      <c r="C1547" s="6">
        <v>2014.0</v>
      </c>
      <c r="D1547" s="142">
        <f t="shared" si="1"/>
        <v>41724</v>
      </c>
      <c r="E1547" s="6">
        <v>0.45</v>
      </c>
      <c r="F1547" s="6">
        <v>1.7</v>
      </c>
      <c r="G1547" s="6">
        <v>2.71</v>
      </c>
    </row>
    <row r="1548">
      <c r="A1548" s="6">
        <v>3.0</v>
      </c>
      <c r="B1548" s="6">
        <v>27.0</v>
      </c>
      <c r="C1548" s="6">
        <v>2014.0</v>
      </c>
      <c r="D1548" s="142">
        <f t="shared" si="1"/>
        <v>41725</v>
      </c>
      <c r="E1548" s="6">
        <v>0.45</v>
      </c>
      <c r="F1548" s="6">
        <v>1.7</v>
      </c>
      <c r="G1548" s="6">
        <v>2.69</v>
      </c>
    </row>
    <row r="1549">
      <c r="A1549" s="6">
        <v>3.0</v>
      </c>
      <c r="B1549" s="6">
        <v>28.0</v>
      </c>
      <c r="C1549" s="6">
        <v>2014.0</v>
      </c>
      <c r="D1549" s="142">
        <f t="shared" si="1"/>
        <v>41726</v>
      </c>
      <c r="E1549" s="6">
        <v>0.45</v>
      </c>
      <c r="F1549" s="6">
        <v>1.74</v>
      </c>
      <c r="G1549" s="6">
        <v>2.73</v>
      </c>
    </row>
    <row r="1550">
      <c r="A1550" s="6">
        <v>3.0</v>
      </c>
      <c r="B1550" s="6">
        <v>31.0</v>
      </c>
      <c r="C1550" s="6">
        <v>2014.0</v>
      </c>
      <c r="D1550" s="142">
        <f t="shared" si="1"/>
        <v>41729</v>
      </c>
      <c r="E1550" s="6">
        <v>0.44</v>
      </c>
      <c r="F1550" s="6">
        <v>1.73</v>
      </c>
      <c r="G1550" s="6">
        <v>2.73</v>
      </c>
    </row>
    <row r="1551">
      <c r="A1551" s="6">
        <v>4.0</v>
      </c>
      <c r="B1551" s="6">
        <v>1.0</v>
      </c>
      <c r="C1551" s="6">
        <v>2014.0</v>
      </c>
      <c r="D1551" s="142">
        <f t="shared" si="1"/>
        <v>41730</v>
      </c>
      <c r="E1551" s="6">
        <v>0.44</v>
      </c>
      <c r="F1551" s="6">
        <v>1.74</v>
      </c>
      <c r="G1551" s="6">
        <v>2.77</v>
      </c>
    </row>
    <row r="1552">
      <c r="A1552" s="6">
        <v>4.0</v>
      </c>
      <c r="B1552" s="6">
        <v>2.0</v>
      </c>
      <c r="C1552" s="6">
        <v>2014.0</v>
      </c>
      <c r="D1552" s="142">
        <f t="shared" si="1"/>
        <v>41731</v>
      </c>
      <c r="E1552" s="6">
        <v>0.47</v>
      </c>
      <c r="F1552" s="6">
        <v>1.8</v>
      </c>
      <c r="G1552" s="6">
        <v>2.82</v>
      </c>
    </row>
    <row r="1553">
      <c r="A1553" s="6">
        <v>4.0</v>
      </c>
      <c r="B1553" s="6">
        <v>3.0</v>
      </c>
      <c r="C1553" s="6">
        <v>2014.0</v>
      </c>
      <c r="D1553" s="142">
        <f t="shared" si="1"/>
        <v>41732</v>
      </c>
      <c r="E1553" s="6">
        <v>0.46</v>
      </c>
      <c r="F1553" s="6">
        <v>1.79</v>
      </c>
      <c r="G1553" s="6">
        <v>2.8</v>
      </c>
    </row>
    <row r="1554">
      <c r="A1554" s="6">
        <v>4.0</v>
      </c>
      <c r="B1554" s="6">
        <v>4.0</v>
      </c>
      <c r="C1554" s="6">
        <v>2014.0</v>
      </c>
      <c r="D1554" s="142">
        <f t="shared" si="1"/>
        <v>41733</v>
      </c>
      <c r="E1554" s="6">
        <v>0.43</v>
      </c>
      <c r="F1554" s="6">
        <v>1.71</v>
      </c>
      <c r="G1554" s="6">
        <v>2.74</v>
      </c>
    </row>
    <row r="1555">
      <c r="A1555" s="6">
        <v>4.0</v>
      </c>
      <c r="B1555" s="6">
        <v>7.0</v>
      </c>
      <c r="C1555" s="6">
        <v>2014.0</v>
      </c>
      <c r="D1555" s="142">
        <f t="shared" si="1"/>
        <v>41736</v>
      </c>
      <c r="E1555" s="6">
        <v>0.41</v>
      </c>
      <c r="F1555" s="6">
        <v>1.68</v>
      </c>
      <c r="G1555" s="6">
        <v>2.71</v>
      </c>
    </row>
    <row r="1556">
      <c r="A1556" s="6">
        <v>4.0</v>
      </c>
      <c r="B1556" s="6">
        <v>8.0</v>
      </c>
      <c r="C1556" s="6">
        <v>2014.0</v>
      </c>
      <c r="D1556" s="142">
        <f t="shared" si="1"/>
        <v>41737</v>
      </c>
      <c r="E1556" s="6">
        <v>0.4</v>
      </c>
      <c r="F1556" s="6">
        <v>1.67</v>
      </c>
      <c r="G1556" s="6">
        <v>2.69</v>
      </c>
    </row>
    <row r="1557">
      <c r="A1557" s="6">
        <v>4.0</v>
      </c>
      <c r="B1557" s="6">
        <v>9.0</v>
      </c>
      <c r="C1557" s="6">
        <v>2014.0</v>
      </c>
      <c r="D1557" s="142">
        <f t="shared" si="1"/>
        <v>41738</v>
      </c>
      <c r="E1557" s="6">
        <v>0.37</v>
      </c>
      <c r="F1557" s="6">
        <v>1.65</v>
      </c>
      <c r="G1557" s="6">
        <v>2.71</v>
      </c>
    </row>
    <row r="1558">
      <c r="A1558" s="6">
        <v>4.0</v>
      </c>
      <c r="B1558" s="6">
        <v>10.0</v>
      </c>
      <c r="C1558" s="6">
        <v>2014.0</v>
      </c>
      <c r="D1558" s="142">
        <f t="shared" si="1"/>
        <v>41739</v>
      </c>
      <c r="E1558" s="6">
        <v>0.37</v>
      </c>
      <c r="F1558" s="6">
        <v>1.59</v>
      </c>
      <c r="G1558" s="6">
        <v>2.65</v>
      </c>
    </row>
    <row r="1559">
      <c r="A1559" s="6">
        <v>4.0</v>
      </c>
      <c r="B1559" s="6">
        <v>11.0</v>
      </c>
      <c r="C1559" s="6">
        <v>2014.0</v>
      </c>
      <c r="D1559" s="142">
        <f t="shared" si="1"/>
        <v>41740</v>
      </c>
      <c r="E1559" s="6">
        <v>0.37</v>
      </c>
      <c r="F1559" s="6">
        <v>1.58</v>
      </c>
      <c r="G1559" s="6">
        <v>2.63</v>
      </c>
    </row>
    <row r="1560">
      <c r="A1560" s="6">
        <v>4.0</v>
      </c>
      <c r="B1560" s="6">
        <v>14.0</v>
      </c>
      <c r="C1560" s="6">
        <v>2014.0</v>
      </c>
      <c r="D1560" s="142">
        <f t="shared" si="1"/>
        <v>41743</v>
      </c>
      <c r="E1560" s="6">
        <v>0.37</v>
      </c>
      <c r="F1560" s="6">
        <v>1.61</v>
      </c>
      <c r="G1560" s="6">
        <v>2.65</v>
      </c>
    </row>
    <row r="1561">
      <c r="A1561" s="6">
        <v>4.0</v>
      </c>
      <c r="B1561" s="6">
        <v>15.0</v>
      </c>
      <c r="C1561" s="6">
        <v>2014.0</v>
      </c>
      <c r="D1561" s="142">
        <f t="shared" si="1"/>
        <v>41744</v>
      </c>
      <c r="E1561" s="6">
        <v>0.39</v>
      </c>
      <c r="F1561" s="6">
        <v>1.63</v>
      </c>
      <c r="G1561" s="6">
        <v>2.64</v>
      </c>
    </row>
    <row r="1562">
      <c r="A1562" s="6">
        <v>4.0</v>
      </c>
      <c r="B1562" s="6">
        <v>16.0</v>
      </c>
      <c r="C1562" s="6">
        <v>2014.0</v>
      </c>
      <c r="D1562" s="142">
        <f t="shared" si="1"/>
        <v>41745</v>
      </c>
      <c r="E1562" s="6">
        <v>0.39</v>
      </c>
      <c r="F1562" s="6">
        <v>1.67</v>
      </c>
      <c r="G1562" s="6">
        <v>2.65</v>
      </c>
    </row>
    <row r="1563">
      <c r="A1563" s="6">
        <v>4.0</v>
      </c>
      <c r="B1563" s="6">
        <v>17.0</v>
      </c>
      <c r="C1563" s="6">
        <v>2014.0</v>
      </c>
      <c r="D1563" s="142">
        <f t="shared" si="1"/>
        <v>41746</v>
      </c>
      <c r="E1563" s="6">
        <v>0.43</v>
      </c>
      <c r="F1563" s="6">
        <v>1.75</v>
      </c>
      <c r="G1563" s="6">
        <v>2.73</v>
      </c>
    </row>
    <row r="1564">
      <c r="A1564" s="6">
        <v>4.0</v>
      </c>
      <c r="B1564" s="6">
        <v>21.0</v>
      </c>
      <c r="C1564" s="6">
        <v>2014.0</v>
      </c>
      <c r="D1564" s="142">
        <f t="shared" si="1"/>
        <v>41750</v>
      </c>
      <c r="E1564" s="6">
        <v>0.42</v>
      </c>
      <c r="F1564" s="6">
        <v>1.74</v>
      </c>
      <c r="G1564" s="6">
        <v>2.73</v>
      </c>
    </row>
    <row r="1565">
      <c r="A1565" s="6">
        <v>4.0</v>
      </c>
      <c r="B1565" s="6">
        <v>22.0</v>
      </c>
      <c r="C1565" s="6">
        <v>2014.0</v>
      </c>
      <c r="D1565" s="142">
        <f t="shared" si="1"/>
        <v>41751</v>
      </c>
      <c r="E1565" s="6">
        <v>0.45</v>
      </c>
      <c r="F1565" s="6">
        <v>1.76</v>
      </c>
      <c r="G1565" s="6">
        <v>2.73</v>
      </c>
    </row>
    <row r="1566">
      <c r="A1566" s="6">
        <v>4.0</v>
      </c>
      <c r="B1566" s="6">
        <v>23.0</v>
      </c>
      <c r="C1566" s="6">
        <v>2014.0</v>
      </c>
      <c r="D1566" s="142">
        <f t="shared" si="1"/>
        <v>41752</v>
      </c>
      <c r="E1566" s="6">
        <v>0.43</v>
      </c>
      <c r="F1566" s="6">
        <v>1.73</v>
      </c>
      <c r="G1566" s="6">
        <v>2.7</v>
      </c>
    </row>
    <row r="1567">
      <c r="A1567" s="6">
        <v>4.0</v>
      </c>
      <c r="B1567" s="6">
        <v>24.0</v>
      </c>
      <c r="C1567" s="6">
        <v>2014.0</v>
      </c>
      <c r="D1567" s="142">
        <f t="shared" si="1"/>
        <v>41753</v>
      </c>
      <c r="E1567" s="6">
        <v>0.43</v>
      </c>
      <c r="F1567" s="6">
        <v>1.74</v>
      </c>
      <c r="G1567" s="6">
        <v>2.7</v>
      </c>
    </row>
    <row r="1568">
      <c r="A1568" s="6">
        <v>4.0</v>
      </c>
      <c r="B1568" s="6">
        <v>25.0</v>
      </c>
      <c r="C1568" s="6">
        <v>2014.0</v>
      </c>
      <c r="D1568" s="142">
        <f t="shared" si="1"/>
        <v>41754</v>
      </c>
      <c r="E1568" s="6">
        <v>0.43</v>
      </c>
      <c r="F1568" s="6">
        <v>1.72</v>
      </c>
      <c r="G1568" s="6">
        <v>2.68</v>
      </c>
    </row>
    <row r="1569">
      <c r="A1569" s="6">
        <v>4.0</v>
      </c>
      <c r="B1569" s="6">
        <v>28.0</v>
      </c>
      <c r="C1569" s="6">
        <v>2014.0</v>
      </c>
      <c r="D1569" s="142">
        <f t="shared" si="1"/>
        <v>41757</v>
      </c>
      <c r="E1569" s="6">
        <v>0.44</v>
      </c>
      <c r="F1569" s="6">
        <v>1.73</v>
      </c>
      <c r="G1569" s="6">
        <v>2.7</v>
      </c>
    </row>
    <row r="1570">
      <c r="A1570" s="6">
        <v>4.0</v>
      </c>
      <c r="B1570" s="6">
        <v>29.0</v>
      </c>
      <c r="C1570" s="6">
        <v>2014.0</v>
      </c>
      <c r="D1570" s="142">
        <f t="shared" si="1"/>
        <v>41758</v>
      </c>
      <c r="E1570" s="6">
        <v>0.44</v>
      </c>
      <c r="F1570" s="6">
        <v>1.74</v>
      </c>
      <c r="G1570" s="6">
        <v>2.71</v>
      </c>
    </row>
    <row r="1571">
      <c r="A1571" s="6">
        <v>4.0</v>
      </c>
      <c r="B1571" s="6">
        <v>30.0</v>
      </c>
      <c r="C1571" s="6">
        <v>2014.0</v>
      </c>
      <c r="D1571" s="142">
        <f t="shared" si="1"/>
        <v>41759</v>
      </c>
      <c r="E1571" s="6">
        <v>0.42</v>
      </c>
      <c r="F1571" s="6">
        <v>1.69</v>
      </c>
      <c r="G1571" s="6">
        <v>2.67</v>
      </c>
    </row>
    <row r="1572">
      <c r="A1572" s="6">
        <v>5.0</v>
      </c>
      <c r="B1572" s="6">
        <v>1.0</v>
      </c>
      <c r="C1572" s="6">
        <v>2014.0</v>
      </c>
      <c r="D1572" s="142">
        <f t="shared" si="1"/>
        <v>41760</v>
      </c>
      <c r="E1572" s="6">
        <v>0.41</v>
      </c>
      <c r="F1572" s="6">
        <v>1.66</v>
      </c>
      <c r="G1572" s="6">
        <v>2.63</v>
      </c>
    </row>
    <row r="1573">
      <c r="A1573" s="6">
        <v>5.0</v>
      </c>
      <c r="B1573" s="6">
        <v>2.0</v>
      </c>
      <c r="C1573" s="6">
        <v>2014.0</v>
      </c>
      <c r="D1573" s="142">
        <f t="shared" si="1"/>
        <v>41761</v>
      </c>
      <c r="E1573" s="6">
        <v>0.42</v>
      </c>
      <c r="F1573" s="6">
        <v>1.67</v>
      </c>
      <c r="G1573" s="6">
        <v>2.6</v>
      </c>
    </row>
    <row r="1574">
      <c r="A1574" s="6">
        <v>5.0</v>
      </c>
      <c r="B1574" s="6">
        <v>5.0</v>
      </c>
      <c r="C1574" s="6">
        <v>2014.0</v>
      </c>
      <c r="D1574" s="142">
        <f t="shared" si="1"/>
        <v>41764</v>
      </c>
      <c r="E1574" s="6">
        <v>0.43</v>
      </c>
      <c r="F1574" s="6">
        <v>1.68</v>
      </c>
      <c r="G1574" s="6">
        <v>2.63</v>
      </c>
    </row>
    <row r="1575">
      <c r="A1575" s="6">
        <v>5.0</v>
      </c>
      <c r="B1575" s="6">
        <v>6.0</v>
      </c>
      <c r="C1575" s="6">
        <v>2014.0</v>
      </c>
      <c r="D1575" s="142">
        <f t="shared" si="1"/>
        <v>41765</v>
      </c>
      <c r="E1575" s="6">
        <v>0.43</v>
      </c>
      <c r="F1575" s="6">
        <v>1.68</v>
      </c>
      <c r="G1575" s="6">
        <v>2.61</v>
      </c>
    </row>
    <row r="1576">
      <c r="A1576" s="6">
        <v>5.0</v>
      </c>
      <c r="B1576" s="6">
        <v>7.0</v>
      </c>
      <c r="C1576" s="6">
        <v>2014.0</v>
      </c>
      <c r="D1576" s="142">
        <f t="shared" si="1"/>
        <v>41766</v>
      </c>
      <c r="E1576" s="6">
        <v>0.41</v>
      </c>
      <c r="F1576" s="6">
        <v>1.65</v>
      </c>
      <c r="G1576" s="6">
        <v>2.62</v>
      </c>
    </row>
    <row r="1577">
      <c r="A1577" s="6">
        <v>5.0</v>
      </c>
      <c r="B1577" s="6">
        <v>8.0</v>
      </c>
      <c r="C1577" s="6">
        <v>2014.0</v>
      </c>
      <c r="D1577" s="142">
        <f t="shared" si="1"/>
        <v>41767</v>
      </c>
      <c r="E1577" s="6">
        <v>0.4</v>
      </c>
      <c r="F1577" s="6">
        <v>1.63</v>
      </c>
      <c r="G1577" s="6">
        <v>2.61</v>
      </c>
    </row>
    <row r="1578">
      <c r="A1578" s="6">
        <v>5.0</v>
      </c>
      <c r="B1578" s="6">
        <v>9.0</v>
      </c>
      <c r="C1578" s="6">
        <v>2014.0</v>
      </c>
      <c r="D1578" s="142">
        <f t="shared" si="1"/>
        <v>41768</v>
      </c>
      <c r="E1578" s="6">
        <v>0.4</v>
      </c>
      <c r="F1578" s="6">
        <v>1.63</v>
      </c>
      <c r="G1578" s="6">
        <v>2.62</v>
      </c>
    </row>
    <row r="1579">
      <c r="A1579" s="6">
        <v>5.0</v>
      </c>
      <c r="B1579" s="6">
        <v>12.0</v>
      </c>
      <c r="C1579" s="6">
        <v>2014.0</v>
      </c>
      <c r="D1579" s="142">
        <f t="shared" si="1"/>
        <v>41771</v>
      </c>
      <c r="E1579" s="6">
        <v>0.41</v>
      </c>
      <c r="F1579" s="6">
        <v>1.67</v>
      </c>
      <c r="G1579" s="6">
        <v>2.66</v>
      </c>
    </row>
    <row r="1580">
      <c r="A1580" s="6">
        <v>5.0</v>
      </c>
      <c r="B1580" s="6">
        <v>13.0</v>
      </c>
      <c r="C1580" s="6">
        <v>2014.0</v>
      </c>
      <c r="D1580" s="142">
        <f t="shared" si="1"/>
        <v>41772</v>
      </c>
      <c r="E1580" s="6">
        <v>0.39</v>
      </c>
      <c r="F1580" s="6">
        <v>1.62</v>
      </c>
      <c r="G1580" s="6">
        <v>2.61</v>
      </c>
    </row>
    <row r="1581">
      <c r="A1581" s="6">
        <v>5.0</v>
      </c>
      <c r="B1581" s="6">
        <v>14.0</v>
      </c>
      <c r="C1581" s="6">
        <v>2014.0</v>
      </c>
      <c r="D1581" s="142">
        <f t="shared" si="1"/>
        <v>41773</v>
      </c>
      <c r="E1581" s="6">
        <v>0.39</v>
      </c>
      <c r="F1581" s="6">
        <v>1.57</v>
      </c>
      <c r="G1581" s="6">
        <v>2.54</v>
      </c>
    </row>
    <row r="1582">
      <c r="A1582" s="6">
        <v>5.0</v>
      </c>
      <c r="B1582" s="6">
        <v>15.0</v>
      </c>
      <c r="C1582" s="6">
        <v>2014.0</v>
      </c>
      <c r="D1582" s="142">
        <f t="shared" si="1"/>
        <v>41774</v>
      </c>
      <c r="E1582" s="6">
        <v>0.38</v>
      </c>
      <c r="F1582" s="6">
        <v>1.55</v>
      </c>
      <c r="G1582" s="6">
        <v>2.5</v>
      </c>
    </row>
    <row r="1583">
      <c r="A1583" s="6">
        <v>5.0</v>
      </c>
      <c r="B1583" s="6">
        <v>16.0</v>
      </c>
      <c r="C1583" s="6">
        <v>2014.0</v>
      </c>
      <c r="D1583" s="142">
        <f t="shared" si="1"/>
        <v>41775</v>
      </c>
      <c r="E1583" s="6">
        <v>0.38</v>
      </c>
      <c r="F1583" s="6">
        <v>1.56</v>
      </c>
      <c r="G1583" s="6">
        <v>2.52</v>
      </c>
    </row>
    <row r="1584">
      <c r="A1584" s="6">
        <v>5.0</v>
      </c>
      <c r="B1584" s="6">
        <v>19.0</v>
      </c>
      <c r="C1584" s="6">
        <v>2014.0</v>
      </c>
      <c r="D1584" s="142">
        <f t="shared" si="1"/>
        <v>41778</v>
      </c>
      <c r="E1584" s="6">
        <v>0.36</v>
      </c>
      <c r="F1584" s="6">
        <v>1.56</v>
      </c>
      <c r="G1584" s="6">
        <v>2.54</v>
      </c>
    </row>
    <row r="1585">
      <c r="A1585" s="6">
        <v>5.0</v>
      </c>
      <c r="B1585" s="6">
        <v>20.0</v>
      </c>
      <c r="C1585" s="6">
        <v>2014.0</v>
      </c>
      <c r="D1585" s="142">
        <f t="shared" si="1"/>
        <v>41779</v>
      </c>
      <c r="E1585" s="6">
        <v>0.35</v>
      </c>
      <c r="F1585" s="6">
        <v>1.53</v>
      </c>
      <c r="G1585" s="6">
        <v>2.52</v>
      </c>
    </row>
    <row r="1586">
      <c r="A1586" s="6">
        <v>5.0</v>
      </c>
      <c r="B1586" s="6">
        <v>21.0</v>
      </c>
      <c r="C1586" s="6">
        <v>2014.0</v>
      </c>
      <c r="D1586" s="142">
        <f t="shared" si="1"/>
        <v>41780</v>
      </c>
      <c r="E1586" s="6">
        <v>0.37</v>
      </c>
      <c r="F1586" s="6">
        <v>1.55</v>
      </c>
      <c r="G1586" s="6">
        <v>2.54</v>
      </c>
    </row>
    <row r="1587">
      <c r="A1587" s="6">
        <v>5.0</v>
      </c>
      <c r="B1587" s="6">
        <v>22.0</v>
      </c>
      <c r="C1587" s="6">
        <v>2014.0</v>
      </c>
      <c r="D1587" s="142">
        <f t="shared" si="1"/>
        <v>41781</v>
      </c>
      <c r="E1587" s="6">
        <v>0.37</v>
      </c>
      <c r="F1587" s="6">
        <v>1.57</v>
      </c>
      <c r="G1587" s="6">
        <v>2.56</v>
      </c>
    </row>
    <row r="1588">
      <c r="A1588" s="6">
        <v>5.0</v>
      </c>
      <c r="B1588" s="6">
        <v>23.0</v>
      </c>
      <c r="C1588" s="6">
        <v>2014.0</v>
      </c>
      <c r="D1588" s="142">
        <f t="shared" si="1"/>
        <v>41782</v>
      </c>
      <c r="E1588" s="6">
        <v>0.37</v>
      </c>
      <c r="F1588" s="6">
        <v>1.55</v>
      </c>
      <c r="G1588" s="6">
        <v>2.54</v>
      </c>
    </row>
    <row r="1589">
      <c r="A1589" s="6">
        <v>5.0</v>
      </c>
      <c r="B1589" s="6">
        <v>27.0</v>
      </c>
      <c r="C1589" s="6">
        <v>2014.0</v>
      </c>
      <c r="D1589" s="142">
        <f t="shared" si="1"/>
        <v>41786</v>
      </c>
      <c r="E1589" s="6">
        <v>0.39</v>
      </c>
      <c r="F1589" s="6">
        <v>1.56</v>
      </c>
      <c r="G1589" s="6">
        <v>2.52</v>
      </c>
    </row>
    <row r="1590">
      <c r="A1590" s="6">
        <v>5.0</v>
      </c>
      <c r="B1590" s="6">
        <v>28.0</v>
      </c>
      <c r="C1590" s="6">
        <v>2014.0</v>
      </c>
      <c r="D1590" s="142">
        <f t="shared" si="1"/>
        <v>41787</v>
      </c>
      <c r="E1590" s="6">
        <v>0.37</v>
      </c>
      <c r="F1590" s="6">
        <v>1.5</v>
      </c>
      <c r="G1590" s="6">
        <v>2.44</v>
      </c>
    </row>
    <row r="1591">
      <c r="A1591" s="6">
        <v>5.0</v>
      </c>
      <c r="B1591" s="6">
        <v>29.0</v>
      </c>
      <c r="C1591" s="6">
        <v>2014.0</v>
      </c>
      <c r="D1591" s="142">
        <f t="shared" si="1"/>
        <v>41788</v>
      </c>
      <c r="E1591" s="6">
        <v>0.37</v>
      </c>
      <c r="F1591" s="6">
        <v>1.52</v>
      </c>
      <c r="G1591" s="6">
        <v>2.45</v>
      </c>
    </row>
    <row r="1592">
      <c r="A1592" s="6">
        <v>5.0</v>
      </c>
      <c r="B1592" s="6">
        <v>30.0</v>
      </c>
      <c r="C1592" s="6">
        <v>2014.0</v>
      </c>
      <c r="D1592" s="142">
        <f t="shared" si="1"/>
        <v>41789</v>
      </c>
      <c r="E1592" s="6">
        <v>0.37</v>
      </c>
      <c r="F1592" s="6">
        <v>1.54</v>
      </c>
      <c r="G1592" s="6">
        <v>2.48</v>
      </c>
    </row>
    <row r="1593">
      <c r="A1593" s="6">
        <v>6.0</v>
      </c>
      <c r="B1593" s="6">
        <v>2.0</v>
      </c>
      <c r="C1593" s="6">
        <v>2014.0</v>
      </c>
      <c r="D1593" s="142">
        <f t="shared" si="1"/>
        <v>41792</v>
      </c>
      <c r="E1593" s="6">
        <v>0.39</v>
      </c>
      <c r="F1593" s="6">
        <v>1.6</v>
      </c>
      <c r="G1593" s="6">
        <v>2.54</v>
      </c>
    </row>
    <row r="1594">
      <c r="A1594" s="6">
        <v>6.0</v>
      </c>
      <c r="B1594" s="6">
        <v>3.0</v>
      </c>
      <c r="C1594" s="6">
        <v>2014.0</v>
      </c>
      <c r="D1594" s="142">
        <f t="shared" si="1"/>
        <v>41793</v>
      </c>
      <c r="E1594" s="6">
        <v>0.41</v>
      </c>
      <c r="F1594" s="6">
        <v>1.65</v>
      </c>
      <c r="G1594" s="6">
        <v>2.6</v>
      </c>
    </row>
    <row r="1595">
      <c r="A1595" s="6">
        <v>6.0</v>
      </c>
      <c r="B1595" s="6">
        <v>4.0</v>
      </c>
      <c r="C1595" s="6">
        <v>2014.0</v>
      </c>
      <c r="D1595" s="142">
        <f t="shared" si="1"/>
        <v>41794</v>
      </c>
      <c r="E1595" s="6">
        <v>0.41</v>
      </c>
      <c r="F1595" s="6">
        <v>1.65</v>
      </c>
      <c r="G1595" s="6">
        <v>2.61</v>
      </c>
    </row>
    <row r="1596">
      <c r="A1596" s="6">
        <v>6.0</v>
      </c>
      <c r="B1596" s="6">
        <v>5.0</v>
      </c>
      <c r="C1596" s="6">
        <v>2014.0</v>
      </c>
      <c r="D1596" s="142">
        <f t="shared" si="1"/>
        <v>41795</v>
      </c>
      <c r="E1596" s="6">
        <v>0.4</v>
      </c>
      <c r="F1596" s="6">
        <v>1.63</v>
      </c>
      <c r="G1596" s="6">
        <v>2.59</v>
      </c>
    </row>
    <row r="1597">
      <c r="A1597" s="6">
        <v>6.0</v>
      </c>
      <c r="B1597" s="6">
        <v>6.0</v>
      </c>
      <c r="C1597" s="6">
        <v>2014.0</v>
      </c>
      <c r="D1597" s="142">
        <f t="shared" si="1"/>
        <v>41796</v>
      </c>
      <c r="E1597" s="6">
        <v>0.41</v>
      </c>
      <c r="F1597" s="6">
        <v>1.66</v>
      </c>
      <c r="G1597" s="6">
        <v>2.6</v>
      </c>
    </row>
    <row r="1598">
      <c r="A1598" s="6">
        <v>6.0</v>
      </c>
      <c r="B1598" s="6">
        <v>9.0</v>
      </c>
      <c r="C1598" s="6">
        <v>2014.0</v>
      </c>
      <c r="D1598" s="142">
        <f t="shared" si="1"/>
        <v>41799</v>
      </c>
      <c r="E1598" s="6">
        <v>0.43</v>
      </c>
      <c r="F1598" s="6">
        <v>1.69</v>
      </c>
      <c r="G1598" s="6">
        <v>2.62</v>
      </c>
    </row>
    <row r="1599">
      <c r="A1599" s="6">
        <v>6.0</v>
      </c>
      <c r="B1599" s="6">
        <v>10.0</v>
      </c>
      <c r="C1599" s="6">
        <v>2014.0</v>
      </c>
      <c r="D1599" s="142">
        <f t="shared" si="1"/>
        <v>41800</v>
      </c>
      <c r="E1599" s="6">
        <v>0.45</v>
      </c>
      <c r="F1599" s="6">
        <v>1.71</v>
      </c>
      <c r="G1599" s="6">
        <v>2.64</v>
      </c>
    </row>
    <row r="1600">
      <c r="A1600" s="6">
        <v>6.0</v>
      </c>
      <c r="B1600" s="6">
        <v>11.0</v>
      </c>
      <c r="C1600" s="6">
        <v>2014.0</v>
      </c>
      <c r="D1600" s="142">
        <f t="shared" si="1"/>
        <v>41801</v>
      </c>
      <c r="E1600" s="6">
        <v>0.44</v>
      </c>
      <c r="F1600" s="6">
        <v>1.7</v>
      </c>
      <c r="G1600" s="6">
        <v>2.65</v>
      </c>
    </row>
    <row r="1601">
      <c r="A1601" s="6">
        <v>6.0</v>
      </c>
      <c r="B1601" s="6">
        <v>12.0</v>
      </c>
      <c r="C1601" s="6">
        <v>2014.0</v>
      </c>
      <c r="D1601" s="142">
        <f t="shared" si="1"/>
        <v>41802</v>
      </c>
      <c r="E1601" s="6">
        <v>0.42</v>
      </c>
      <c r="F1601" s="6">
        <v>1.66</v>
      </c>
      <c r="G1601" s="6">
        <v>2.58</v>
      </c>
    </row>
    <row r="1602">
      <c r="A1602" s="6">
        <v>6.0</v>
      </c>
      <c r="B1602" s="6">
        <v>13.0</v>
      </c>
      <c r="C1602" s="6">
        <v>2014.0</v>
      </c>
      <c r="D1602" s="142">
        <f t="shared" si="1"/>
        <v>41803</v>
      </c>
      <c r="E1602" s="6">
        <v>0.45</v>
      </c>
      <c r="F1602" s="6">
        <v>1.7</v>
      </c>
      <c r="G1602" s="6">
        <v>2.6</v>
      </c>
    </row>
    <row r="1603">
      <c r="A1603" s="6">
        <v>6.0</v>
      </c>
      <c r="B1603" s="6">
        <v>16.0</v>
      </c>
      <c r="C1603" s="6">
        <v>2014.0</v>
      </c>
      <c r="D1603" s="142">
        <f t="shared" si="1"/>
        <v>41806</v>
      </c>
      <c r="E1603" s="6">
        <v>0.49</v>
      </c>
      <c r="F1603" s="6">
        <v>1.71</v>
      </c>
      <c r="G1603" s="6">
        <v>2.61</v>
      </c>
    </row>
    <row r="1604">
      <c r="A1604" s="6">
        <v>6.0</v>
      </c>
      <c r="B1604" s="6">
        <v>17.0</v>
      </c>
      <c r="C1604" s="6">
        <v>2014.0</v>
      </c>
      <c r="D1604" s="142">
        <f t="shared" si="1"/>
        <v>41807</v>
      </c>
      <c r="E1604" s="6">
        <v>0.51</v>
      </c>
      <c r="F1604" s="6">
        <v>1.77</v>
      </c>
      <c r="G1604" s="6">
        <v>2.66</v>
      </c>
    </row>
    <row r="1605">
      <c r="A1605" s="6">
        <v>6.0</v>
      </c>
      <c r="B1605" s="6">
        <v>18.0</v>
      </c>
      <c r="C1605" s="6">
        <v>2014.0</v>
      </c>
      <c r="D1605" s="142">
        <f t="shared" si="1"/>
        <v>41808</v>
      </c>
      <c r="E1605" s="6">
        <v>0.48</v>
      </c>
      <c r="F1605" s="6">
        <v>1.71</v>
      </c>
      <c r="G1605" s="6">
        <v>2.61</v>
      </c>
    </row>
    <row r="1606">
      <c r="A1606" s="6">
        <v>6.0</v>
      </c>
      <c r="B1606" s="6">
        <v>19.0</v>
      </c>
      <c r="C1606" s="6">
        <v>2014.0</v>
      </c>
      <c r="D1606" s="142">
        <f t="shared" si="1"/>
        <v>41809</v>
      </c>
      <c r="E1606" s="6">
        <v>0.48</v>
      </c>
      <c r="F1606" s="6">
        <v>1.71</v>
      </c>
      <c r="G1606" s="6">
        <v>2.64</v>
      </c>
    </row>
    <row r="1607">
      <c r="A1607" s="6">
        <v>6.0</v>
      </c>
      <c r="B1607" s="6">
        <v>20.0</v>
      </c>
      <c r="C1607" s="6">
        <v>2014.0</v>
      </c>
      <c r="D1607" s="142">
        <f t="shared" si="1"/>
        <v>41810</v>
      </c>
      <c r="E1607" s="6">
        <v>0.5</v>
      </c>
      <c r="F1607" s="6">
        <v>1.71</v>
      </c>
      <c r="G1607" s="6">
        <v>2.63</v>
      </c>
    </row>
    <row r="1608">
      <c r="A1608" s="6">
        <v>6.0</v>
      </c>
      <c r="B1608" s="6">
        <v>23.0</v>
      </c>
      <c r="C1608" s="6">
        <v>2014.0</v>
      </c>
      <c r="D1608" s="142">
        <f t="shared" si="1"/>
        <v>41813</v>
      </c>
      <c r="E1608" s="6">
        <v>0.48</v>
      </c>
      <c r="F1608" s="6">
        <v>1.72</v>
      </c>
      <c r="G1608" s="6">
        <v>2.63</v>
      </c>
    </row>
    <row r="1609">
      <c r="A1609" s="6">
        <v>6.0</v>
      </c>
      <c r="B1609" s="6">
        <v>24.0</v>
      </c>
      <c r="C1609" s="6">
        <v>2014.0</v>
      </c>
      <c r="D1609" s="142">
        <f t="shared" si="1"/>
        <v>41814</v>
      </c>
      <c r="E1609" s="6">
        <v>0.49</v>
      </c>
      <c r="F1609" s="6">
        <v>1.7</v>
      </c>
      <c r="G1609" s="6">
        <v>2.59</v>
      </c>
    </row>
    <row r="1610">
      <c r="A1610" s="6">
        <v>6.0</v>
      </c>
      <c r="B1610" s="6">
        <v>25.0</v>
      </c>
      <c r="C1610" s="6">
        <v>2014.0</v>
      </c>
      <c r="D1610" s="142">
        <f t="shared" si="1"/>
        <v>41815</v>
      </c>
      <c r="E1610" s="6">
        <v>0.48</v>
      </c>
      <c r="F1610" s="6">
        <v>1.68</v>
      </c>
      <c r="G1610" s="6">
        <v>2.57</v>
      </c>
    </row>
    <row r="1611">
      <c r="A1611" s="6">
        <v>6.0</v>
      </c>
      <c r="B1611" s="6">
        <v>26.0</v>
      </c>
      <c r="C1611" s="6">
        <v>2014.0</v>
      </c>
      <c r="D1611" s="142">
        <f t="shared" si="1"/>
        <v>41816</v>
      </c>
      <c r="E1611" s="6">
        <v>0.46</v>
      </c>
      <c r="F1611" s="6">
        <v>1.64</v>
      </c>
      <c r="G1611" s="6">
        <v>2.53</v>
      </c>
    </row>
    <row r="1612">
      <c r="A1612" s="6">
        <v>6.0</v>
      </c>
      <c r="B1612" s="6">
        <v>27.0</v>
      </c>
      <c r="C1612" s="6">
        <v>2014.0</v>
      </c>
      <c r="D1612" s="142">
        <f t="shared" si="1"/>
        <v>41817</v>
      </c>
      <c r="E1612" s="6">
        <v>0.45</v>
      </c>
      <c r="F1612" s="6">
        <v>1.64</v>
      </c>
      <c r="G1612" s="6">
        <v>2.54</v>
      </c>
    </row>
    <row r="1613">
      <c r="A1613" s="6">
        <v>6.0</v>
      </c>
      <c r="B1613" s="6">
        <v>30.0</v>
      </c>
      <c r="C1613" s="6">
        <v>2014.0</v>
      </c>
      <c r="D1613" s="142">
        <f t="shared" si="1"/>
        <v>41820</v>
      </c>
      <c r="E1613" s="6">
        <v>0.47</v>
      </c>
      <c r="F1613" s="6">
        <v>1.62</v>
      </c>
      <c r="G1613" s="6">
        <v>2.53</v>
      </c>
    </row>
    <row r="1614">
      <c r="A1614" s="6">
        <v>7.0</v>
      </c>
      <c r="B1614" s="6">
        <v>1.0</v>
      </c>
      <c r="C1614" s="6">
        <v>2014.0</v>
      </c>
      <c r="D1614" s="142">
        <f t="shared" si="1"/>
        <v>41821</v>
      </c>
      <c r="E1614" s="6">
        <v>0.47</v>
      </c>
      <c r="F1614" s="6">
        <v>1.66</v>
      </c>
      <c r="G1614" s="6">
        <v>2.58</v>
      </c>
    </row>
    <row r="1615">
      <c r="A1615" s="6">
        <v>7.0</v>
      </c>
      <c r="B1615" s="6">
        <v>2.0</v>
      </c>
      <c r="C1615" s="6">
        <v>2014.0</v>
      </c>
      <c r="D1615" s="142">
        <f t="shared" si="1"/>
        <v>41822</v>
      </c>
      <c r="E1615" s="6">
        <v>0.49</v>
      </c>
      <c r="F1615" s="6">
        <v>1.71</v>
      </c>
      <c r="G1615" s="6">
        <v>2.64</v>
      </c>
    </row>
    <row r="1616">
      <c r="A1616" s="6">
        <v>7.0</v>
      </c>
      <c r="B1616" s="6">
        <v>3.0</v>
      </c>
      <c r="C1616" s="6">
        <v>2014.0</v>
      </c>
      <c r="D1616" s="142">
        <f t="shared" si="1"/>
        <v>41823</v>
      </c>
      <c r="E1616" s="6">
        <v>0.52</v>
      </c>
      <c r="F1616" s="6">
        <v>1.74</v>
      </c>
      <c r="G1616" s="6">
        <v>2.65</v>
      </c>
    </row>
    <row r="1617">
      <c r="A1617" s="6">
        <v>7.0</v>
      </c>
      <c r="B1617" s="6">
        <v>7.0</v>
      </c>
      <c r="C1617" s="6">
        <v>2014.0</v>
      </c>
      <c r="D1617" s="142">
        <f t="shared" si="1"/>
        <v>41827</v>
      </c>
      <c r="E1617" s="6">
        <v>0.52</v>
      </c>
      <c r="F1617" s="6">
        <v>1.74</v>
      </c>
      <c r="G1617" s="6">
        <v>2.63</v>
      </c>
    </row>
    <row r="1618">
      <c r="A1618" s="6">
        <v>7.0</v>
      </c>
      <c r="B1618" s="6">
        <v>8.0</v>
      </c>
      <c r="C1618" s="6">
        <v>2014.0</v>
      </c>
      <c r="D1618" s="142">
        <f t="shared" si="1"/>
        <v>41828</v>
      </c>
      <c r="E1618" s="6">
        <v>0.51</v>
      </c>
      <c r="F1618" s="6">
        <v>1.7</v>
      </c>
      <c r="G1618" s="6">
        <v>2.58</v>
      </c>
    </row>
    <row r="1619">
      <c r="A1619" s="6">
        <v>7.0</v>
      </c>
      <c r="B1619" s="6">
        <v>9.0</v>
      </c>
      <c r="C1619" s="6">
        <v>2014.0</v>
      </c>
      <c r="D1619" s="142">
        <f t="shared" si="1"/>
        <v>41829</v>
      </c>
      <c r="E1619" s="6">
        <v>0.51</v>
      </c>
      <c r="F1619" s="6">
        <v>1.68</v>
      </c>
      <c r="G1619" s="6">
        <v>2.57</v>
      </c>
    </row>
    <row r="1620">
      <c r="A1620" s="6">
        <v>7.0</v>
      </c>
      <c r="B1620" s="6">
        <v>10.0</v>
      </c>
      <c r="C1620" s="6">
        <v>2014.0</v>
      </c>
      <c r="D1620" s="142">
        <f t="shared" si="1"/>
        <v>41830</v>
      </c>
      <c r="E1620" s="6">
        <v>0.46</v>
      </c>
      <c r="F1620" s="6">
        <v>1.66</v>
      </c>
      <c r="G1620" s="6">
        <v>2.55</v>
      </c>
    </row>
    <row r="1621">
      <c r="A1621" s="6">
        <v>7.0</v>
      </c>
      <c r="B1621" s="6">
        <v>11.0</v>
      </c>
      <c r="C1621" s="6">
        <v>2014.0</v>
      </c>
      <c r="D1621" s="142">
        <f t="shared" si="1"/>
        <v>41831</v>
      </c>
      <c r="E1621" s="6">
        <v>0.48</v>
      </c>
      <c r="F1621" s="6">
        <v>1.65</v>
      </c>
      <c r="G1621" s="6">
        <v>2.53</v>
      </c>
    </row>
    <row r="1622">
      <c r="A1622" s="6">
        <v>7.0</v>
      </c>
      <c r="B1622" s="6">
        <v>14.0</v>
      </c>
      <c r="C1622" s="6">
        <v>2014.0</v>
      </c>
      <c r="D1622" s="142">
        <f t="shared" si="1"/>
        <v>41834</v>
      </c>
      <c r="E1622" s="6">
        <v>0.48</v>
      </c>
      <c r="F1622" s="6">
        <v>1.68</v>
      </c>
      <c r="G1622" s="6">
        <v>2.55</v>
      </c>
    </row>
    <row r="1623">
      <c r="A1623" s="6">
        <v>7.0</v>
      </c>
      <c r="B1623" s="6">
        <v>15.0</v>
      </c>
      <c r="C1623" s="6">
        <v>2014.0</v>
      </c>
      <c r="D1623" s="142">
        <f t="shared" si="1"/>
        <v>41835</v>
      </c>
      <c r="E1623" s="6">
        <v>0.49</v>
      </c>
      <c r="F1623" s="6">
        <v>1.7</v>
      </c>
      <c r="G1623" s="6">
        <v>2.56</v>
      </c>
    </row>
    <row r="1624">
      <c r="A1624" s="6">
        <v>7.0</v>
      </c>
      <c r="B1624" s="6">
        <v>16.0</v>
      </c>
      <c r="C1624" s="6">
        <v>2014.0</v>
      </c>
      <c r="D1624" s="142">
        <f t="shared" si="1"/>
        <v>41836</v>
      </c>
      <c r="E1624" s="6">
        <v>0.5</v>
      </c>
      <c r="F1624" s="6">
        <v>1.71</v>
      </c>
      <c r="G1624" s="6">
        <v>2.55</v>
      </c>
    </row>
    <row r="1625">
      <c r="A1625" s="6">
        <v>7.0</v>
      </c>
      <c r="B1625" s="6">
        <v>17.0</v>
      </c>
      <c r="C1625" s="6">
        <v>2014.0</v>
      </c>
      <c r="D1625" s="142">
        <f t="shared" si="1"/>
        <v>41837</v>
      </c>
      <c r="E1625" s="6">
        <v>0.47</v>
      </c>
      <c r="F1625" s="6">
        <v>1.65</v>
      </c>
      <c r="G1625" s="6">
        <v>2.47</v>
      </c>
    </row>
    <row r="1626">
      <c r="A1626" s="6">
        <v>7.0</v>
      </c>
      <c r="B1626" s="6">
        <v>18.0</v>
      </c>
      <c r="C1626" s="6">
        <v>2014.0</v>
      </c>
      <c r="D1626" s="142">
        <f t="shared" si="1"/>
        <v>41838</v>
      </c>
      <c r="E1626" s="6">
        <v>0.51</v>
      </c>
      <c r="F1626" s="6">
        <v>1.69</v>
      </c>
      <c r="G1626" s="6">
        <v>2.5</v>
      </c>
    </row>
    <row r="1627">
      <c r="A1627" s="6">
        <v>7.0</v>
      </c>
      <c r="B1627" s="6">
        <v>21.0</v>
      </c>
      <c r="C1627" s="6">
        <v>2014.0</v>
      </c>
      <c r="D1627" s="142">
        <f t="shared" si="1"/>
        <v>41841</v>
      </c>
      <c r="E1627" s="6">
        <v>0.51</v>
      </c>
      <c r="F1627" s="6">
        <v>1.7</v>
      </c>
      <c r="G1627" s="6">
        <v>2.49</v>
      </c>
    </row>
    <row r="1628">
      <c r="A1628" s="6">
        <v>7.0</v>
      </c>
      <c r="B1628" s="6">
        <v>22.0</v>
      </c>
      <c r="C1628" s="6">
        <v>2014.0</v>
      </c>
      <c r="D1628" s="142">
        <f t="shared" si="1"/>
        <v>41842</v>
      </c>
      <c r="E1628" s="6">
        <v>0.49</v>
      </c>
      <c r="F1628" s="6">
        <v>1.68</v>
      </c>
      <c r="G1628" s="6">
        <v>2.48</v>
      </c>
    </row>
    <row r="1629">
      <c r="A1629" s="6">
        <v>7.0</v>
      </c>
      <c r="B1629" s="6">
        <v>23.0</v>
      </c>
      <c r="C1629" s="6">
        <v>2014.0</v>
      </c>
      <c r="D1629" s="142">
        <f t="shared" si="1"/>
        <v>41843</v>
      </c>
      <c r="E1629" s="6">
        <v>0.5</v>
      </c>
      <c r="F1629" s="6">
        <v>1.67</v>
      </c>
      <c r="G1629" s="6">
        <v>2.48</v>
      </c>
    </row>
    <row r="1630">
      <c r="A1630" s="6">
        <v>7.0</v>
      </c>
      <c r="B1630" s="6">
        <v>24.0</v>
      </c>
      <c r="C1630" s="6">
        <v>2014.0</v>
      </c>
      <c r="D1630" s="142">
        <f t="shared" si="1"/>
        <v>41844</v>
      </c>
      <c r="E1630" s="6">
        <v>0.53</v>
      </c>
      <c r="F1630" s="6">
        <v>1.72</v>
      </c>
      <c r="G1630" s="6">
        <v>2.52</v>
      </c>
    </row>
    <row r="1631">
      <c r="A1631" s="6">
        <v>7.0</v>
      </c>
      <c r="B1631" s="6">
        <v>25.0</v>
      </c>
      <c r="C1631" s="6">
        <v>2014.0</v>
      </c>
      <c r="D1631" s="142">
        <f t="shared" si="1"/>
        <v>41845</v>
      </c>
      <c r="E1631" s="6">
        <v>0.53</v>
      </c>
      <c r="F1631" s="6">
        <v>1.69</v>
      </c>
      <c r="G1631" s="6">
        <v>2.48</v>
      </c>
    </row>
    <row r="1632">
      <c r="A1632" s="6">
        <v>7.0</v>
      </c>
      <c r="B1632" s="6">
        <v>28.0</v>
      </c>
      <c r="C1632" s="6">
        <v>2014.0</v>
      </c>
      <c r="D1632" s="142">
        <f t="shared" si="1"/>
        <v>41848</v>
      </c>
      <c r="E1632" s="6">
        <v>0.54</v>
      </c>
      <c r="F1632" s="6">
        <v>1.73</v>
      </c>
      <c r="G1632" s="6">
        <v>2.5</v>
      </c>
    </row>
    <row r="1633">
      <c r="A1633" s="6">
        <v>7.0</v>
      </c>
      <c r="B1633" s="6">
        <v>29.0</v>
      </c>
      <c r="C1633" s="6">
        <v>2014.0</v>
      </c>
      <c r="D1633" s="142">
        <f t="shared" si="1"/>
        <v>41849</v>
      </c>
      <c r="E1633" s="6">
        <v>0.54</v>
      </c>
      <c r="F1633" s="6">
        <v>1.7</v>
      </c>
      <c r="G1633" s="6">
        <v>2.47</v>
      </c>
    </row>
    <row r="1634">
      <c r="A1634" s="6">
        <v>7.0</v>
      </c>
      <c r="B1634" s="6">
        <v>30.0</v>
      </c>
      <c r="C1634" s="6">
        <v>2014.0</v>
      </c>
      <c r="D1634" s="142">
        <f t="shared" si="1"/>
        <v>41850</v>
      </c>
      <c r="E1634" s="6">
        <v>0.56</v>
      </c>
      <c r="F1634" s="6">
        <v>1.77</v>
      </c>
      <c r="G1634" s="6">
        <v>2.57</v>
      </c>
    </row>
    <row r="1635">
      <c r="A1635" s="6">
        <v>7.0</v>
      </c>
      <c r="B1635" s="6">
        <v>31.0</v>
      </c>
      <c r="C1635" s="6">
        <v>2014.0</v>
      </c>
      <c r="D1635" s="142">
        <f t="shared" si="1"/>
        <v>41851</v>
      </c>
      <c r="E1635" s="6">
        <v>0.53</v>
      </c>
      <c r="F1635" s="6">
        <v>1.76</v>
      </c>
      <c r="G1635" s="6">
        <v>2.58</v>
      </c>
    </row>
    <row r="1636">
      <c r="A1636" s="6">
        <v>8.0</v>
      </c>
      <c r="B1636" s="6">
        <v>1.0</v>
      </c>
      <c r="C1636" s="6">
        <v>2014.0</v>
      </c>
      <c r="D1636" s="142">
        <f t="shared" si="1"/>
        <v>41852</v>
      </c>
      <c r="E1636" s="6">
        <v>0.47</v>
      </c>
      <c r="F1636" s="6">
        <v>1.67</v>
      </c>
      <c r="G1636" s="6">
        <v>2.52</v>
      </c>
    </row>
    <row r="1637">
      <c r="A1637" s="6">
        <v>8.0</v>
      </c>
      <c r="B1637" s="6">
        <v>4.0</v>
      </c>
      <c r="C1637" s="6">
        <v>2014.0</v>
      </c>
      <c r="D1637" s="142">
        <f t="shared" si="1"/>
        <v>41855</v>
      </c>
      <c r="E1637" s="6">
        <v>0.47</v>
      </c>
      <c r="F1637" s="6">
        <v>1.66</v>
      </c>
      <c r="G1637" s="6">
        <v>2.51</v>
      </c>
    </row>
    <row r="1638">
      <c r="A1638" s="6">
        <v>8.0</v>
      </c>
      <c r="B1638" s="6">
        <v>5.0</v>
      </c>
      <c r="C1638" s="6">
        <v>2014.0</v>
      </c>
      <c r="D1638" s="142">
        <f t="shared" si="1"/>
        <v>41856</v>
      </c>
      <c r="E1638" s="6">
        <v>0.47</v>
      </c>
      <c r="F1638" s="6">
        <v>1.66</v>
      </c>
      <c r="G1638" s="6">
        <v>2.49</v>
      </c>
    </row>
    <row r="1639">
      <c r="A1639" s="6">
        <v>8.0</v>
      </c>
      <c r="B1639" s="6">
        <v>6.0</v>
      </c>
      <c r="C1639" s="6">
        <v>2014.0</v>
      </c>
      <c r="D1639" s="142">
        <f t="shared" si="1"/>
        <v>41857</v>
      </c>
      <c r="E1639" s="6">
        <v>0.48</v>
      </c>
      <c r="F1639" s="6">
        <v>1.66</v>
      </c>
      <c r="G1639" s="6">
        <v>2.49</v>
      </c>
    </row>
    <row r="1640">
      <c r="A1640" s="6">
        <v>8.0</v>
      </c>
      <c r="B1640" s="6">
        <v>7.0</v>
      </c>
      <c r="C1640" s="6">
        <v>2014.0</v>
      </c>
      <c r="D1640" s="142">
        <f t="shared" si="1"/>
        <v>41858</v>
      </c>
      <c r="E1640" s="6">
        <v>0.44</v>
      </c>
      <c r="F1640" s="6">
        <v>1.6</v>
      </c>
      <c r="G1640" s="6">
        <v>2.43</v>
      </c>
    </row>
    <row r="1641">
      <c r="A1641" s="6">
        <v>8.0</v>
      </c>
      <c r="B1641" s="6">
        <v>8.0</v>
      </c>
      <c r="C1641" s="6">
        <v>2014.0</v>
      </c>
      <c r="D1641" s="142">
        <f t="shared" si="1"/>
        <v>41859</v>
      </c>
      <c r="E1641" s="6">
        <v>0.45</v>
      </c>
      <c r="F1641" s="6">
        <v>1.62</v>
      </c>
      <c r="G1641" s="6">
        <v>2.44</v>
      </c>
    </row>
    <row r="1642">
      <c r="A1642" s="6">
        <v>8.0</v>
      </c>
      <c r="B1642" s="6">
        <v>11.0</v>
      </c>
      <c r="C1642" s="6">
        <v>2014.0</v>
      </c>
      <c r="D1642" s="142">
        <f t="shared" si="1"/>
        <v>41862</v>
      </c>
      <c r="E1642" s="6">
        <v>0.47</v>
      </c>
      <c r="F1642" s="6">
        <v>1.62</v>
      </c>
      <c r="G1642" s="6">
        <v>2.44</v>
      </c>
    </row>
    <row r="1643">
      <c r="A1643" s="6">
        <v>8.0</v>
      </c>
      <c r="B1643" s="6">
        <v>12.0</v>
      </c>
      <c r="C1643" s="6">
        <v>2014.0</v>
      </c>
      <c r="D1643" s="142">
        <f t="shared" si="1"/>
        <v>41863</v>
      </c>
      <c r="E1643" s="6">
        <v>0.45</v>
      </c>
      <c r="F1643" s="6">
        <v>1.63</v>
      </c>
      <c r="G1643" s="6">
        <v>2.46</v>
      </c>
    </row>
    <row r="1644">
      <c r="A1644" s="6">
        <v>8.0</v>
      </c>
      <c r="B1644" s="6">
        <v>13.0</v>
      </c>
      <c r="C1644" s="6">
        <v>2014.0</v>
      </c>
      <c r="D1644" s="142">
        <f t="shared" si="1"/>
        <v>41864</v>
      </c>
      <c r="E1644" s="6">
        <v>0.43</v>
      </c>
      <c r="F1644" s="6">
        <v>1.59</v>
      </c>
      <c r="G1644" s="6">
        <v>2.43</v>
      </c>
    </row>
    <row r="1645">
      <c r="A1645" s="6">
        <v>8.0</v>
      </c>
      <c r="B1645" s="6">
        <v>14.0</v>
      </c>
      <c r="C1645" s="6">
        <v>2014.0</v>
      </c>
      <c r="D1645" s="142">
        <f t="shared" si="1"/>
        <v>41865</v>
      </c>
      <c r="E1645" s="6">
        <v>0.42</v>
      </c>
      <c r="F1645" s="6">
        <v>1.58</v>
      </c>
      <c r="G1645" s="6">
        <v>2.4</v>
      </c>
    </row>
    <row r="1646">
      <c r="A1646" s="6">
        <v>8.0</v>
      </c>
      <c r="B1646" s="6">
        <v>15.0</v>
      </c>
      <c r="C1646" s="6">
        <v>2014.0</v>
      </c>
      <c r="D1646" s="142">
        <f t="shared" si="1"/>
        <v>41866</v>
      </c>
      <c r="E1646" s="6">
        <v>0.42</v>
      </c>
      <c r="F1646" s="6">
        <v>1.55</v>
      </c>
      <c r="G1646" s="6">
        <v>2.34</v>
      </c>
    </row>
    <row r="1647">
      <c r="A1647" s="6">
        <v>8.0</v>
      </c>
      <c r="B1647" s="6">
        <v>18.0</v>
      </c>
      <c r="C1647" s="6">
        <v>2014.0</v>
      </c>
      <c r="D1647" s="142">
        <f t="shared" si="1"/>
        <v>41869</v>
      </c>
      <c r="E1647" s="6">
        <v>0.44</v>
      </c>
      <c r="F1647" s="6">
        <v>1.58</v>
      </c>
      <c r="G1647" s="6">
        <v>2.39</v>
      </c>
    </row>
    <row r="1648">
      <c r="A1648" s="6">
        <v>8.0</v>
      </c>
      <c r="B1648" s="6">
        <v>19.0</v>
      </c>
      <c r="C1648" s="6">
        <v>2014.0</v>
      </c>
      <c r="D1648" s="142">
        <f t="shared" si="1"/>
        <v>41870</v>
      </c>
      <c r="E1648" s="6">
        <v>0.46</v>
      </c>
      <c r="F1648" s="6">
        <v>1.59</v>
      </c>
      <c r="G1648" s="6">
        <v>2.4</v>
      </c>
    </row>
    <row r="1649">
      <c r="A1649" s="6">
        <v>8.0</v>
      </c>
      <c r="B1649" s="6">
        <v>20.0</v>
      </c>
      <c r="C1649" s="6">
        <v>2014.0</v>
      </c>
      <c r="D1649" s="142">
        <f t="shared" si="1"/>
        <v>41871</v>
      </c>
      <c r="E1649" s="6">
        <v>0.49</v>
      </c>
      <c r="F1649" s="6">
        <v>1.65</v>
      </c>
      <c r="G1649" s="6">
        <v>2.43</v>
      </c>
    </row>
    <row r="1650">
      <c r="A1650" s="6">
        <v>8.0</v>
      </c>
      <c r="B1650" s="6">
        <v>21.0</v>
      </c>
      <c r="C1650" s="6">
        <v>2014.0</v>
      </c>
      <c r="D1650" s="142">
        <f t="shared" si="1"/>
        <v>41872</v>
      </c>
      <c r="E1650" s="6">
        <v>0.49</v>
      </c>
      <c r="F1650" s="6">
        <v>1.64</v>
      </c>
      <c r="G1650" s="6">
        <v>2.41</v>
      </c>
    </row>
    <row r="1651">
      <c r="A1651" s="6">
        <v>8.0</v>
      </c>
      <c r="B1651" s="6">
        <v>22.0</v>
      </c>
      <c r="C1651" s="6">
        <v>2014.0</v>
      </c>
      <c r="D1651" s="142">
        <f t="shared" si="1"/>
        <v>41873</v>
      </c>
      <c r="E1651" s="6">
        <v>0.53</v>
      </c>
      <c r="F1651" s="6">
        <v>1.68</v>
      </c>
      <c r="G1651" s="6">
        <v>2.4</v>
      </c>
    </row>
    <row r="1652">
      <c r="A1652" s="6">
        <v>8.0</v>
      </c>
      <c r="B1652" s="6">
        <v>25.0</v>
      </c>
      <c r="C1652" s="6">
        <v>2014.0</v>
      </c>
      <c r="D1652" s="142">
        <f t="shared" si="1"/>
        <v>41876</v>
      </c>
      <c r="E1652" s="6">
        <v>0.53</v>
      </c>
      <c r="F1652" s="6">
        <v>1.69</v>
      </c>
      <c r="G1652" s="6">
        <v>2.39</v>
      </c>
    </row>
    <row r="1653">
      <c r="A1653" s="6">
        <v>8.0</v>
      </c>
      <c r="B1653" s="6">
        <v>26.0</v>
      </c>
      <c r="C1653" s="6">
        <v>2014.0</v>
      </c>
      <c r="D1653" s="142">
        <f t="shared" si="1"/>
        <v>41877</v>
      </c>
      <c r="E1653" s="6">
        <v>0.52</v>
      </c>
      <c r="F1653" s="6">
        <v>1.68</v>
      </c>
      <c r="G1653" s="6">
        <v>2.39</v>
      </c>
    </row>
    <row r="1654">
      <c r="A1654" s="6">
        <v>8.0</v>
      </c>
      <c r="B1654" s="6">
        <v>27.0</v>
      </c>
      <c r="C1654" s="6">
        <v>2014.0</v>
      </c>
      <c r="D1654" s="142">
        <f t="shared" si="1"/>
        <v>41878</v>
      </c>
      <c r="E1654" s="6">
        <v>0.51</v>
      </c>
      <c r="F1654" s="6">
        <v>1.65</v>
      </c>
      <c r="G1654" s="6">
        <v>2.37</v>
      </c>
    </row>
    <row r="1655">
      <c r="A1655" s="6">
        <v>8.0</v>
      </c>
      <c r="B1655" s="6">
        <v>28.0</v>
      </c>
      <c r="C1655" s="6">
        <v>2014.0</v>
      </c>
      <c r="D1655" s="142">
        <f t="shared" si="1"/>
        <v>41879</v>
      </c>
      <c r="E1655" s="6">
        <v>0.5</v>
      </c>
      <c r="F1655" s="6">
        <v>1.63</v>
      </c>
      <c r="G1655" s="6">
        <v>2.34</v>
      </c>
    </row>
    <row r="1656">
      <c r="A1656" s="6">
        <v>8.0</v>
      </c>
      <c r="B1656" s="6">
        <v>29.0</v>
      </c>
      <c r="C1656" s="6">
        <v>2014.0</v>
      </c>
      <c r="D1656" s="142">
        <f t="shared" si="1"/>
        <v>41880</v>
      </c>
      <c r="E1656" s="6">
        <v>0.48</v>
      </c>
      <c r="F1656" s="6">
        <v>1.63</v>
      </c>
      <c r="G1656" s="6">
        <v>2.35</v>
      </c>
    </row>
    <row r="1657">
      <c r="A1657" s="6">
        <v>9.0</v>
      </c>
      <c r="B1657" s="6">
        <v>2.0</v>
      </c>
      <c r="C1657" s="6">
        <v>2014.0</v>
      </c>
      <c r="D1657" s="142">
        <f t="shared" si="1"/>
        <v>41884</v>
      </c>
      <c r="E1657" s="6">
        <v>0.53</v>
      </c>
      <c r="F1657" s="6">
        <v>1.69</v>
      </c>
      <c r="G1657" s="6">
        <v>2.42</v>
      </c>
    </row>
    <row r="1658">
      <c r="A1658" s="6">
        <v>9.0</v>
      </c>
      <c r="B1658" s="6">
        <v>3.0</v>
      </c>
      <c r="C1658" s="6">
        <v>2014.0</v>
      </c>
      <c r="D1658" s="142">
        <f t="shared" si="1"/>
        <v>41885</v>
      </c>
      <c r="E1658" s="6">
        <v>0.52</v>
      </c>
      <c r="F1658" s="6">
        <v>1.69</v>
      </c>
      <c r="G1658" s="6">
        <v>2.41</v>
      </c>
    </row>
    <row r="1659">
      <c r="A1659" s="6">
        <v>9.0</v>
      </c>
      <c r="B1659" s="6">
        <v>4.0</v>
      </c>
      <c r="C1659" s="6">
        <v>2014.0</v>
      </c>
      <c r="D1659" s="142">
        <f t="shared" si="1"/>
        <v>41886</v>
      </c>
      <c r="E1659" s="6">
        <v>0.54</v>
      </c>
      <c r="F1659" s="6">
        <v>1.71</v>
      </c>
      <c r="G1659" s="6">
        <v>2.45</v>
      </c>
    </row>
    <row r="1660">
      <c r="A1660" s="6">
        <v>9.0</v>
      </c>
      <c r="B1660" s="6">
        <v>5.0</v>
      </c>
      <c r="C1660" s="6">
        <v>2014.0</v>
      </c>
      <c r="D1660" s="142">
        <f t="shared" si="1"/>
        <v>41887</v>
      </c>
      <c r="E1660" s="6">
        <v>0.52</v>
      </c>
      <c r="F1660" s="6">
        <v>1.69</v>
      </c>
      <c r="G1660" s="6">
        <v>2.46</v>
      </c>
    </row>
    <row r="1661">
      <c r="A1661" s="6">
        <v>9.0</v>
      </c>
      <c r="B1661" s="6">
        <v>8.0</v>
      </c>
      <c r="C1661" s="6">
        <v>2014.0</v>
      </c>
      <c r="D1661" s="142">
        <f t="shared" si="1"/>
        <v>41890</v>
      </c>
      <c r="E1661" s="6">
        <v>0.54</v>
      </c>
      <c r="F1661" s="6">
        <v>1.72</v>
      </c>
      <c r="G1661" s="6">
        <v>2.48</v>
      </c>
    </row>
    <row r="1662">
      <c r="A1662" s="6">
        <v>9.0</v>
      </c>
      <c r="B1662" s="6">
        <v>9.0</v>
      </c>
      <c r="C1662" s="6">
        <v>2014.0</v>
      </c>
      <c r="D1662" s="142">
        <f t="shared" si="1"/>
        <v>41891</v>
      </c>
      <c r="E1662" s="6">
        <v>0.56</v>
      </c>
      <c r="F1662" s="6">
        <v>1.76</v>
      </c>
      <c r="G1662" s="6">
        <v>2.5</v>
      </c>
    </row>
    <row r="1663">
      <c r="A1663" s="6">
        <v>9.0</v>
      </c>
      <c r="B1663" s="6">
        <v>10.0</v>
      </c>
      <c r="C1663" s="6">
        <v>2014.0</v>
      </c>
      <c r="D1663" s="142">
        <f t="shared" si="1"/>
        <v>41892</v>
      </c>
      <c r="E1663" s="6">
        <v>0.58</v>
      </c>
      <c r="F1663" s="6">
        <v>1.79</v>
      </c>
      <c r="G1663" s="6">
        <v>2.54</v>
      </c>
    </row>
    <row r="1664">
      <c r="A1664" s="6">
        <v>9.0</v>
      </c>
      <c r="B1664" s="6">
        <v>11.0</v>
      </c>
      <c r="C1664" s="6">
        <v>2014.0</v>
      </c>
      <c r="D1664" s="142">
        <f t="shared" si="1"/>
        <v>41893</v>
      </c>
      <c r="E1664" s="6">
        <v>0.58</v>
      </c>
      <c r="F1664" s="6">
        <v>1.79</v>
      </c>
      <c r="G1664" s="6">
        <v>2.54</v>
      </c>
    </row>
    <row r="1665">
      <c r="A1665" s="6">
        <v>9.0</v>
      </c>
      <c r="B1665" s="6">
        <v>12.0</v>
      </c>
      <c r="C1665" s="6">
        <v>2014.0</v>
      </c>
      <c r="D1665" s="142">
        <f t="shared" si="1"/>
        <v>41894</v>
      </c>
      <c r="E1665" s="6">
        <v>0.58</v>
      </c>
      <c r="F1665" s="6">
        <v>1.83</v>
      </c>
      <c r="G1665" s="6">
        <v>2.62</v>
      </c>
    </row>
    <row r="1666">
      <c r="A1666" s="6">
        <v>9.0</v>
      </c>
      <c r="B1666" s="6">
        <v>15.0</v>
      </c>
      <c r="C1666" s="6">
        <v>2014.0</v>
      </c>
      <c r="D1666" s="142">
        <f t="shared" si="1"/>
        <v>41897</v>
      </c>
      <c r="E1666" s="6">
        <v>0.58</v>
      </c>
      <c r="F1666" s="6">
        <v>1.8</v>
      </c>
      <c r="G1666" s="6">
        <v>2.6</v>
      </c>
    </row>
    <row r="1667">
      <c r="A1667" s="6">
        <v>9.0</v>
      </c>
      <c r="B1667" s="6">
        <v>16.0</v>
      </c>
      <c r="C1667" s="6">
        <v>2014.0</v>
      </c>
      <c r="D1667" s="142">
        <f t="shared" si="1"/>
        <v>41898</v>
      </c>
      <c r="E1667" s="6">
        <v>0.55</v>
      </c>
      <c r="F1667" s="6">
        <v>1.78</v>
      </c>
      <c r="G1667" s="6">
        <v>2.6</v>
      </c>
    </row>
    <row r="1668">
      <c r="A1668" s="6">
        <v>9.0</v>
      </c>
      <c r="B1668" s="6">
        <v>17.0</v>
      </c>
      <c r="C1668" s="6">
        <v>2014.0</v>
      </c>
      <c r="D1668" s="142">
        <f t="shared" si="1"/>
        <v>41899</v>
      </c>
      <c r="E1668" s="6">
        <v>0.59</v>
      </c>
      <c r="F1668" s="6">
        <v>1.82</v>
      </c>
      <c r="G1668" s="6">
        <v>2.62</v>
      </c>
    </row>
    <row r="1669">
      <c r="A1669" s="6">
        <v>9.0</v>
      </c>
      <c r="B1669" s="6">
        <v>18.0</v>
      </c>
      <c r="C1669" s="6">
        <v>2014.0</v>
      </c>
      <c r="D1669" s="142">
        <f t="shared" si="1"/>
        <v>41900</v>
      </c>
      <c r="E1669" s="6">
        <v>0.59</v>
      </c>
      <c r="F1669" s="6">
        <v>1.85</v>
      </c>
      <c r="G1669" s="6">
        <v>2.63</v>
      </c>
    </row>
    <row r="1670">
      <c r="A1670" s="6">
        <v>9.0</v>
      </c>
      <c r="B1670" s="6">
        <v>19.0</v>
      </c>
      <c r="C1670" s="6">
        <v>2014.0</v>
      </c>
      <c r="D1670" s="142">
        <f t="shared" si="1"/>
        <v>41901</v>
      </c>
      <c r="E1670" s="6">
        <v>0.59</v>
      </c>
      <c r="F1670" s="6">
        <v>1.83</v>
      </c>
      <c r="G1670" s="6">
        <v>2.59</v>
      </c>
    </row>
    <row r="1671">
      <c r="A1671" s="6">
        <v>9.0</v>
      </c>
      <c r="B1671" s="6">
        <v>22.0</v>
      </c>
      <c r="C1671" s="6">
        <v>2014.0</v>
      </c>
      <c r="D1671" s="142">
        <f t="shared" si="1"/>
        <v>41904</v>
      </c>
      <c r="E1671" s="6">
        <v>0.58</v>
      </c>
      <c r="F1671" s="6">
        <v>1.8</v>
      </c>
      <c r="G1671" s="6">
        <v>2.57</v>
      </c>
    </row>
    <row r="1672">
      <c r="A1672" s="6">
        <v>9.0</v>
      </c>
      <c r="B1672" s="6">
        <v>23.0</v>
      </c>
      <c r="C1672" s="6">
        <v>2014.0</v>
      </c>
      <c r="D1672" s="142">
        <f t="shared" si="1"/>
        <v>41905</v>
      </c>
      <c r="E1672" s="6">
        <v>0.57</v>
      </c>
      <c r="F1672" s="6">
        <v>1.78</v>
      </c>
      <c r="G1672" s="6">
        <v>2.54</v>
      </c>
    </row>
    <row r="1673">
      <c r="A1673" s="6">
        <v>9.0</v>
      </c>
      <c r="B1673" s="6">
        <v>24.0</v>
      </c>
      <c r="C1673" s="6">
        <v>2014.0</v>
      </c>
      <c r="D1673" s="142">
        <f t="shared" si="1"/>
        <v>41906</v>
      </c>
      <c r="E1673" s="6">
        <v>0.59</v>
      </c>
      <c r="F1673" s="6">
        <v>1.82</v>
      </c>
      <c r="G1673" s="6">
        <v>2.57</v>
      </c>
    </row>
    <row r="1674">
      <c r="A1674" s="6">
        <v>9.0</v>
      </c>
      <c r="B1674" s="6">
        <v>25.0</v>
      </c>
      <c r="C1674" s="6">
        <v>2014.0</v>
      </c>
      <c r="D1674" s="142">
        <f t="shared" si="1"/>
        <v>41907</v>
      </c>
      <c r="E1674" s="6">
        <v>0.56</v>
      </c>
      <c r="F1674" s="6">
        <v>1.75</v>
      </c>
      <c r="G1674" s="6">
        <v>2.52</v>
      </c>
    </row>
    <row r="1675">
      <c r="A1675" s="6">
        <v>9.0</v>
      </c>
      <c r="B1675" s="6">
        <v>26.0</v>
      </c>
      <c r="C1675" s="6">
        <v>2014.0</v>
      </c>
      <c r="D1675" s="142">
        <f t="shared" si="1"/>
        <v>41908</v>
      </c>
      <c r="E1675" s="6">
        <v>0.59</v>
      </c>
      <c r="F1675" s="6">
        <v>1.8</v>
      </c>
      <c r="G1675" s="6">
        <v>2.54</v>
      </c>
    </row>
    <row r="1676">
      <c r="A1676" s="6">
        <v>9.0</v>
      </c>
      <c r="B1676" s="6">
        <v>29.0</v>
      </c>
      <c r="C1676" s="6">
        <v>2014.0</v>
      </c>
      <c r="D1676" s="142">
        <f t="shared" si="1"/>
        <v>41911</v>
      </c>
      <c r="E1676" s="6">
        <v>0.58</v>
      </c>
      <c r="F1676" s="6">
        <v>1.77</v>
      </c>
      <c r="G1676" s="6">
        <v>2.5</v>
      </c>
    </row>
    <row r="1677">
      <c r="A1677" s="6">
        <v>9.0</v>
      </c>
      <c r="B1677" s="6">
        <v>30.0</v>
      </c>
      <c r="C1677" s="6">
        <v>2014.0</v>
      </c>
      <c r="D1677" s="142">
        <f t="shared" si="1"/>
        <v>41912</v>
      </c>
      <c r="E1677" s="6">
        <v>0.58</v>
      </c>
      <c r="F1677" s="6">
        <v>1.78</v>
      </c>
      <c r="G1677" s="6">
        <v>2.52</v>
      </c>
    </row>
    <row r="1678">
      <c r="A1678" s="6">
        <v>10.0</v>
      </c>
      <c r="B1678" s="6">
        <v>1.0</v>
      </c>
      <c r="C1678" s="6">
        <v>2014.0</v>
      </c>
      <c r="D1678" s="142">
        <f t="shared" si="1"/>
        <v>41913</v>
      </c>
      <c r="E1678" s="6">
        <v>0.53</v>
      </c>
      <c r="F1678" s="6">
        <v>1.69</v>
      </c>
      <c r="G1678" s="6">
        <v>2.42</v>
      </c>
    </row>
    <row r="1679">
      <c r="A1679" s="6">
        <v>10.0</v>
      </c>
      <c r="B1679" s="6">
        <v>2.0</v>
      </c>
      <c r="C1679" s="6">
        <v>2014.0</v>
      </c>
      <c r="D1679" s="142">
        <f t="shared" si="1"/>
        <v>41914</v>
      </c>
      <c r="E1679" s="6">
        <v>0.53</v>
      </c>
      <c r="F1679" s="6">
        <v>1.7</v>
      </c>
      <c r="G1679" s="6">
        <v>2.44</v>
      </c>
    </row>
    <row r="1680">
      <c r="A1680" s="6">
        <v>10.0</v>
      </c>
      <c r="B1680" s="6">
        <v>3.0</v>
      </c>
      <c r="C1680" s="6">
        <v>2014.0</v>
      </c>
      <c r="D1680" s="142">
        <f t="shared" si="1"/>
        <v>41915</v>
      </c>
      <c r="E1680" s="6">
        <v>0.57</v>
      </c>
      <c r="F1680" s="6">
        <v>1.73</v>
      </c>
      <c r="G1680" s="6">
        <v>2.45</v>
      </c>
    </row>
    <row r="1681">
      <c r="A1681" s="6">
        <v>10.0</v>
      </c>
      <c r="B1681" s="6">
        <v>6.0</v>
      </c>
      <c r="C1681" s="6">
        <v>2014.0</v>
      </c>
      <c r="D1681" s="142">
        <f t="shared" si="1"/>
        <v>41918</v>
      </c>
      <c r="E1681" s="6">
        <v>0.54</v>
      </c>
      <c r="F1681" s="6">
        <v>1.7</v>
      </c>
      <c r="G1681" s="6">
        <v>2.43</v>
      </c>
    </row>
    <row r="1682">
      <c r="A1682" s="6">
        <v>10.0</v>
      </c>
      <c r="B1682" s="6">
        <v>7.0</v>
      </c>
      <c r="C1682" s="6">
        <v>2014.0</v>
      </c>
      <c r="D1682" s="142">
        <f t="shared" si="1"/>
        <v>41919</v>
      </c>
      <c r="E1682" s="6">
        <v>0.52</v>
      </c>
      <c r="F1682" s="6">
        <v>1.64</v>
      </c>
      <c r="G1682" s="6">
        <v>2.36</v>
      </c>
    </row>
    <row r="1683">
      <c r="A1683" s="6">
        <v>10.0</v>
      </c>
      <c r="B1683" s="6">
        <v>8.0</v>
      </c>
      <c r="C1683" s="6">
        <v>2014.0</v>
      </c>
      <c r="D1683" s="142">
        <f t="shared" si="1"/>
        <v>41920</v>
      </c>
      <c r="E1683" s="6">
        <v>0.46</v>
      </c>
      <c r="F1683" s="6">
        <v>1.57</v>
      </c>
      <c r="G1683" s="6">
        <v>2.35</v>
      </c>
    </row>
    <row r="1684">
      <c r="A1684" s="6">
        <v>10.0</v>
      </c>
      <c r="B1684" s="6">
        <v>9.0</v>
      </c>
      <c r="C1684" s="6">
        <v>2014.0</v>
      </c>
      <c r="D1684" s="142">
        <f t="shared" si="1"/>
        <v>41921</v>
      </c>
      <c r="E1684" s="6">
        <v>0.46</v>
      </c>
      <c r="F1684" s="6">
        <v>1.58</v>
      </c>
      <c r="G1684" s="6">
        <v>2.34</v>
      </c>
    </row>
    <row r="1685">
      <c r="A1685" s="6">
        <v>10.0</v>
      </c>
      <c r="B1685" s="6">
        <v>10.0</v>
      </c>
      <c r="C1685" s="6">
        <v>2014.0</v>
      </c>
      <c r="D1685" s="142">
        <f t="shared" si="1"/>
        <v>41922</v>
      </c>
      <c r="E1685" s="6">
        <v>0.45</v>
      </c>
      <c r="F1685" s="6">
        <v>1.55</v>
      </c>
      <c r="G1685" s="6">
        <v>2.31</v>
      </c>
    </row>
    <row r="1686">
      <c r="A1686" s="6">
        <v>10.0</v>
      </c>
      <c r="B1686" s="6">
        <v>14.0</v>
      </c>
      <c r="C1686" s="6">
        <v>2014.0</v>
      </c>
      <c r="D1686" s="142">
        <f t="shared" si="1"/>
        <v>41926</v>
      </c>
      <c r="E1686" s="6">
        <v>0.39</v>
      </c>
      <c r="F1686" s="6">
        <v>1.45</v>
      </c>
      <c r="G1686" s="6">
        <v>2.21</v>
      </c>
    </row>
    <row r="1687">
      <c r="A1687" s="6">
        <v>10.0</v>
      </c>
      <c r="B1687" s="6">
        <v>15.0</v>
      </c>
      <c r="C1687" s="6">
        <v>2014.0</v>
      </c>
      <c r="D1687" s="142">
        <f t="shared" si="1"/>
        <v>41927</v>
      </c>
      <c r="E1687" s="6">
        <v>0.34</v>
      </c>
      <c r="F1687" s="6">
        <v>1.37</v>
      </c>
      <c r="G1687" s="6">
        <v>2.15</v>
      </c>
    </row>
    <row r="1688">
      <c r="A1688" s="6">
        <v>10.0</v>
      </c>
      <c r="B1688" s="6">
        <v>16.0</v>
      </c>
      <c r="C1688" s="6">
        <v>2014.0</v>
      </c>
      <c r="D1688" s="142">
        <f t="shared" si="1"/>
        <v>41928</v>
      </c>
      <c r="E1688" s="6">
        <v>0.35</v>
      </c>
      <c r="F1688" s="6">
        <v>1.39</v>
      </c>
      <c r="G1688" s="6">
        <v>2.17</v>
      </c>
    </row>
    <row r="1689">
      <c r="A1689" s="6">
        <v>10.0</v>
      </c>
      <c r="B1689" s="6">
        <v>17.0</v>
      </c>
      <c r="C1689" s="6">
        <v>2014.0</v>
      </c>
      <c r="D1689" s="142">
        <f t="shared" si="1"/>
        <v>41929</v>
      </c>
      <c r="E1689" s="6">
        <v>0.39</v>
      </c>
      <c r="F1689" s="6">
        <v>1.44</v>
      </c>
      <c r="G1689" s="6">
        <v>2.22</v>
      </c>
    </row>
    <row r="1690">
      <c r="A1690" s="6">
        <v>10.0</v>
      </c>
      <c r="B1690" s="6">
        <v>20.0</v>
      </c>
      <c r="C1690" s="6">
        <v>2014.0</v>
      </c>
      <c r="D1690" s="142">
        <f t="shared" si="1"/>
        <v>41932</v>
      </c>
      <c r="E1690" s="6">
        <v>0.37</v>
      </c>
      <c r="F1690" s="6">
        <v>1.41</v>
      </c>
      <c r="G1690" s="6">
        <v>2.2</v>
      </c>
    </row>
    <row r="1691">
      <c r="A1691" s="6">
        <v>10.0</v>
      </c>
      <c r="B1691" s="6">
        <v>21.0</v>
      </c>
      <c r="C1691" s="6">
        <v>2014.0</v>
      </c>
      <c r="D1691" s="142">
        <f t="shared" si="1"/>
        <v>41933</v>
      </c>
      <c r="E1691" s="6">
        <v>0.38</v>
      </c>
      <c r="F1691" s="6">
        <v>1.44</v>
      </c>
      <c r="G1691" s="6">
        <v>2.23</v>
      </c>
    </row>
    <row r="1692">
      <c r="A1692" s="6">
        <v>10.0</v>
      </c>
      <c r="B1692" s="6">
        <v>22.0</v>
      </c>
      <c r="C1692" s="6">
        <v>2014.0</v>
      </c>
      <c r="D1692" s="142">
        <f t="shared" si="1"/>
        <v>41934</v>
      </c>
      <c r="E1692" s="6">
        <v>0.41</v>
      </c>
      <c r="F1692" s="6">
        <v>1.46</v>
      </c>
      <c r="G1692" s="6">
        <v>2.25</v>
      </c>
    </row>
    <row r="1693">
      <c r="A1693" s="6">
        <v>10.0</v>
      </c>
      <c r="B1693" s="6">
        <v>23.0</v>
      </c>
      <c r="C1693" s="6">
        <v>2014.0</v>
      </c>
      <c r="D1693" s="142">
        <f t="shared" si="1"/>
        <v>41935</v>
      </c>
      <c r="E1693" s="6">
        <v>0.41</v>
      </c>
      <c r="F1693" s="6">
        <v>1.52</v>
      </c>
      <c r="G1693" s="6">
        <v>2.29</v>
      </c>
    </row>
    <row r="1694">
      <c r="A1694" s="6">
        <v>10.0</v>
      </c>
      <c r="B1694" s="6">
        <v>24.0</v>
      </c>
      <c r="C1694" s="6">
        <v>2014.0</v>
      </c>
      <c r="D1694" s="142">
        <f t="shared" si="1"/>
        <v>41936</v>
      </c>
      <c r="E1694" s="6">
        <v>0.41</v>
      </c>
      <c r="F1694" s="6">
        <v>1.52</v>
      </c>
      <c r="G1694" s="6">
        <v>2.29</v>
      </c>
    </row>
    <row r="1695">
      <c r="A1695" s="6">
        <v>10.0</v>
      </c>
      <c r="B1695" s="6">
        <v>27.0</v>
      </c>
      <c r="C1695" s="6">
        <v>2014.0</v>
      </c>
      <c r="D1695" s="142">
        <f t="shared" si="1"/>
        <v>41939</v>
      </c>
      <c r="E1695" s="6">
        <v>0.41</v>
      </c>
      <c r="F1695" s="6">
        <v>1.51</v>
      </c>
      <c r="G1695" s="6">
        <v>2.27</v>
      </c>
    </row>
    <row r="1696">
      <c r="A1696" s="6">
        <v>10.0</v>
      </c>
      <c r="B1696" s="6">
        <v>28.0</v>
      </c>
      <c r="C1696" s="6">
        <v>2014.0</v>
      </c>
      <c r="D1696" s="142">
        <f t="shared" si="1"/>
        <v>41940</v>
      </c>
      <c r="E1696" s="6">
        <v>0.42</v>
      </c>
      <c r="F1696" s="6">
        <v>1.53</v>
      </c>
      <c r="G1696" s="6">
        <v>2.3</v>
      </c>
    </row>
    <row r="1697">
      <c r="A1697" s="6">
        <v>10.0</v>
      </c>
      <c r="B1697" s="6">
        <v>29.0</v>
      </c>
      <c r="C1697" s="6">
        <v>2014.0</v>
      </c>
      <c r="D1697" s="142">
        <f t="shared" si="1"/>
        <v>41941</v>
      </c>
      <c r="E1697" s="6">
        <v>0.48</v>
      </c>
      <c r="F1697" s="6">
        <v>1.61</v>
      </c>
      <c r="G1697" s="6">
        <v>2.34</v>
      </c>
    </row>
    <row r="1698">
      <c r="A1698" s="6">
        <v>10.0</v>
      </c>
      <c r="B1698" s="6">
        <v>30.0</v>
      </c>
      <c r="C1698" s="6">
        <v>2014.0</v>
      </c>
      <c r="D1698" s="142">
        <f t="shared" si="1"/>
        <v>41942</v>
      </c>
      <c r="E1698" s="6">
        <v>0.48</v>
      </c>
      <c r="F1698" s="6">
        <v>1.58</v>
      </c>
      <c r="G1698" s="6">
        <v>2.32</v>
      </c>
    </row>
    <row r="1699">
      <c r="A1699" s="6">
        <v>10.0</v>
      </c>
      <c r="B1699" s="6">
        <v>31.0</v>
      </c>
      <c r="C1699" s="6">
        <v>2014.0</v>
      </c>
      <c r="D1699" s="142">
        <f t="shared" si="1"/>
        <v>41943</v>
      </c>
      <c r="E1699" s="6">
        <v>0.5</v>
      </c>
      <c r="F1699" s="6">
        <v>1.62</v>
      </c>
      <c r="G1699" s="6">
        <v>2.35</v>
      </c>
    </row>
    <row r="1700">
      <c r="A1700" s="6">
        <v>11.0</v>
      </c>
      <c r="B1700" s="6">
        <v>3.0</v>
      </c>
      <c r="C1700" s="6">
        <v>2014.0</v>
      </c>
      <c r="D1700" s="142">
        <f t="shared" si="1"/>
        <v>41946</v>
      </c>
      <c r="E1700" s="6">
        <v>0.52</v>
      </c>
      <c r="F1700" s="6">
        <v>1.63</v>
      </c>
      <c r="G1700" s="6">
        <v>2.36</v>
      </c>
    </row>
    <row r="1701">
      <c r="A1701" s="6">
        <v>11.0</v>
      </c>
      <c r="B1701" s="6">
        <v>4.0</v>
      </c>
      <c r="C1701" s="6">
        <v>2014.0</v>
      </c>
      <c r="D1701" s="142">
        <f t="shared" si="1"/>
        <v>41947</v>
      </c>
      <c r="E1701" s="6">
        <v>0.52</v>
      </c>
      <c r="F1701" s="6">
        <v>1.63</v>
      </c>
      <c r="G1701" s="6">
        <v>2.35</v>
      </c>
    </row>
    <row r="1702">
      <c r="A1702" s="6">
        <v>11.0</v>
      </c>
      <c r="B1702" s="6">
        <v>5.0</v>
      </c>
      <c r="C1702" s="6">
        <v>2014.0</v>
      </c>
      <c r="D1702" s="142">
        <f t="shared" si="1"/>
        <v>41948</v>
      </c>
      <c r="E1702" s="6">
        <v>0.52</v>
      </c>
      <c r="F1702" s="6">
        <v>1.63</v>
      </c>
      <c r="G1702" s="6">
        <v>2.36</v>
      </c>
    </row>
    <row r="1703">
      <c r="A1703" s="6">
        <v>11.0</v>
      </c>
      <c r="B1703" s="6">
        <v>6.0</v>
      </c>
      <c r="C1703" s="6">
        <v>2014.0</v>
      </c>
      <c r="D1703" s="142">
        <f t="shared" si="1"/>
        <v>41949</v>
      </c>
      <c r="E1703" s="6">
        <v>0.54</v>
      </c>
      <c r="F1703" s="6">
        <v>1.67</v>
      </c>
      <c r="G1703" s="6">
        <v>2.39</v>
      </c>
    </row>
    <row r="1704">
      <c r="A1704" s="6">
        <v>11.0</v>
      </c>
      <c r="B1704" s="6">
        <v>7.0</v>
      </c>
      <c r="C1704" s="6">
        <v>2014.0</v>
      </c>
      <c r="D1704" s="142">
        <f t="shared" si="1"/>
        <v>41950</v>
      </c>
      <c r="E1704" s="6">
        <v>0.51</v>
      </c>
      <c r="F1704" s="6">
        <v>1.6</v>
      </c>
      <c r="G1704" s="6">
        <v>2.32</v>
      </c>
    </row>
    <row r="1705">
      <c r="A1705" s="6">
        <v>11.0</v>
      </c>
      <c r="B1705" s="6">
        <v>10.0</v>
      </c>
      <c r="C1705" s="6">
        <v>2014.0</v>
      </c>
      <c r="D1705" s="142">
        <f t="shared" si="1"/>
        <v>41953</v>
      </c>
      <c r="E1705" s="6">
        <v>0.55</v>
      </c>
      <c r="F1705" s="6">
        <v>1.65</v>
      </c>
      <c r="G1705" s="6">
        <v>2.38</v>
      </c>
    </row>
    <row r="1706">
      <c r="A1706" s="6">
        <v>11.0</v>
      </c>
      <c r="B1706" s="6">
        <v>12.0</v>
      </c>
      <c r="C1706" s="6">
        <v>2014.0</v>
      </c>
      <c r="D1706" s="142">
        <f t="shared" si="1"/>
        <v>41955</v>
      </c>
      <c r="E1706" s="6">
        <v>0.55</v>
      </c>
      <c r="F1706" s="6">
        <v>1.65</v>
      </c>
      <c r="G1706" s="6">
        <v>2.37</v>
      </c>
    </row>
    <row r="1707">
      <c r="A1707" s="6">
        <v>11.0</v>
      </c>
      <c r="B1707" s="6">
        <v>13.0</v>
      </c>
      <c r="C1707" s="6">
        <v>2014.0</v>
      </c>
      <c r="D1707" s="142">
        <f t="shared" si="1"/>
        <v>41956</v>
      </c>
      <c r="E1707" s="6">
        <v>0.53</v>
      </c>
      <c r="F1707" s="6">
        <v>1.64</v>
      </c>
      <c r="G1707" s="6">
        <v>2.35</v>
      </c>
    </row>
    <row r="1708">
      <c r="A1708" s="6">
        <v>11.0</v>
      </c>
      <c r="B1708" s="6">
        <v>14.0</v>
      </c>
      <c r="C1708" s="6">
        <v>2014.0</v>
      </c>
      <c r="D1708" s="142">
        <f t="shared" si="1"/>
        <v>41957</v>
      </c>
      <c r="E1708" s="6">
        <v>0.54</v>
      </c>
      <c r="F1708" s="6">
        <v>1.62</v>
      </c>
      <c r="G1708" s="6">
        <v>2.32</v>
      </c>
    </row>
    <row r="1709">
      <c r="A1709" s="6">
        <v>11.0</v>
      </c>
      <c r="B1709" s="6">
        <v>17.0</v>
      </c>
      <c r="C1709" s="6">
        <v>2014.0</v>
      </c>
      <c r="D1709" s="142">
        <f t="shared" si="1"/>
        <v>41960</v>
      </c>
      <c r="E1709" s="6">
        <v>0.54</v>
      </c>
      <c r="F1709" s="6">
        <v>1.64</v>
      </c>
      <c r="G1709" s="6">
        <v>2.34</v>
      </c>
    </row>
    <row r="1710">
      <c r="A1710" s="6">
        <v>11.0</v>
      </c>
      <c r="B1710" s="6">
        <v>18.0</v>
      </c>
      <c r="C1710" s="6">
        <v>2014.0</v>
      </c>
      <c r="D1710" s="142">
        <f t="shared" si="1"/>
        <v>41961</v>
      </c>
      <c r="E1710" s="6">
        <v>0.53</v>
      </c>
      <c r="F1710" s="6">
        <v>1.63</v>
      </c>
      <c r="G1710" s="6">
        <v>2.32</v>
      </c>
    </row>
    <row r="1711">
      <c r="A1711" s="6">
        <v>11.0</v>
      </c>
      <c r="B1711" s="6">
        <v>19.0</v>
      </c>
      <c r="C1711" s="6">
        <v>2014.0</v>
      </c>
      <c r="D1711" s="142">
        <f t="shared" si="1"/>
        <v>41962</v>
      </c>
      <c r="E1711" s="6">
        <v>0.54</v>
      </c>
      <c r="F1711" s="6">
        <v>1.66</v>
      </c>
      <c r="G1711" s="6">
        <v>2.36</v>
      </c>
    </row>
    <row r="1712">
      <c r="A1712" s="6">
        <v>11.0</v>
      </c>
      <c r="B1712" s="6">
        <v>20.0</v>
      </c>
      <c r="C1712" s="6">
        <v>2014.0</v>
      </c>
      <c r="D1712" s="142">
        <f t="shared" si="1"/>
        <v>41963</v>
      </c>
      <c r="E1712" s="6">
        <v>0.53</v>
      </c>
      <c r="F1712" s="6">
        <v>1.64</v>
      </c>
      <c r="G1712" s="6">
        <v>2.34</v>
      </c>
    </row>
    <row r="1713">
      <c r="A1713" s="6">
        <v>11.0</v>
      </c>
      <c r="B1713" s="6">
        <v>21.0</v>
      </c>
      <c r="C1713" s="6">
        <v>2014.0</v>
      </c>
      <c r="D1713" s="142">
        <f t="shared" si="1"/>
        <v>41964</v>
      </c>
      <c r="E1713" s="6">
        <v>0.53</v>
      </c>
      <c r="F1713" s="6">
        <v>1.63</v>
      </c>
      <c r="G1713" s="6">
        <v>2.31</v>
      </c>
    </row>
    <row r="1714">
      <c r="A1714" s="6">
        <v>11.0</v>
      </c>
      <c r="B1714" s="6">
        <v>24.0</v>
      </c>
      <c r="C1714" s="6">
        <v>2014.0</v>
      </c>
      <c r="D1714" s="142">
        <f t="shared" si="1"/>
        <v>41967</v>
      </c>
      <c r="E1714" s="6">
        <v>0.53</v>
      </c>
      <c r="F1714" s="6">
        <v>1.62</v>
      </c>
      <c r="G1714" s="6">
        <v>2.3</v>
      </c>
    </row>
    <row r="1715">
      <c r="A1715" s="6">
        <v>11.0</v>
      </c>
      <c r="B1715" s="6">
        <v>25.0</v>
      </c>
      <c r="C1715" s="6">
        <v>2014.0</v>
      </c>
      <c r="D1715" s="142">
        <f t="shared" si="1"/>
        <v>41968</v>
      </c>
      <c r="E1715" s="6">
        <v>0.51</v>
      </c>
      <c r="F1715" s="6">
        <v>1.58</v>
      </c>
      <c r="G1715" s="6">
        <v>2.27</v>
      </c>
    </row>
    <row r="1716">
      <c r="A1716" s="6">
        <v>11.0</v>
      </c>
      <c r="B1716" s="6">
        <v>26.0</v>
      </c>
      <c r="C1716" s="6">
        <v>2014.0</v>
      </c>
      <c r="D1716" s="142">
        <f t="shared" si="1"/>
        <v>41969</v>
      </c>
      <c r="E1716" s="6">
        <v>0.53</v>
      </c>
      <c r="F1716" s="6">
        <v>1.56</v>
      </c>
      <c r="G1716" s="6">
        <v>2.24</v>
      </c>
    </row>
    <row r="1717">
      <c r="A1717" s="6">
        <v>11.0</v>
      </c>
      <c r="B1717" s="6">
        <v>28.0</v>
      </c>
      <c r="C1717" s="6">
        <v>2014.0</v>
      </c>
      <c r="D1717" s="142">
        <f t="shared" si="1"/>
        <v>41971</v>
      </c>
      <c r="E1717" s="6">
        <v>0.47</v>
      </c>
      <c r="F1717" s="6">
        <v>1.49</v>
      </c>
      <c r="G1717" s="6">
        <v>2.18</v>
      </c>
    </row>
    <row r="1718">
      <c r="A1718" s="6">
        <v>12.0</v>
      </c>
      <c r="B1718" s="6">
        <v>1.0</v>
      </c>
      <c r="C1718" s="6">
        <v>2014.0</v>
      </c>
      <c r="D1718" s="142">
        <f t="shared" si="1"/>
        <v>41974</v>
      </c>
      <c r="E1718" s="6">
        <v>0.49</v>
      </c>
      <c r="F1718" s="6">
        <v>1.52</v>
      </c>
      <c r="G1718" s="6">
        <v>2.22</v>
      </c>
    </row>
    <row r="1719">
      <c r="A1719" s="6">
        <v>12.0</v>
      </c>
      <c r="B1719" s="6">
        <v>2.0</v>
      </c>
      <c r="C1719" s="6">
        <v>2014.0</v>
      </c>
      <c r="D1719" s="142">
        <f t="shared" si="1"/>
        <v>41975</v>
      </c>
      <c r="E1719" s="6">
        <v>0.55</v>
      </c>
      <c r="F1719" s="6">
        <v>1.59</v>
      </c>
      <c r="G1719" s="6">
        <v>2.28</v>
      </c>
    </row>
    <row r="1720">
      <c r="A1720" s="6">
        <v>12.0</v>
      </c>
      <c r="B1720" s="6">
        <v>3.0</v>
      </c>
      <c r="C1720" s="6">
        <v>2014.0</v>
      </c>
      <c r="D1720" s="142">
        <f t="shared" si="1"/>
        <v>41976</v>
      </c>
      <c r="E1720" s="6">
        <v>0.57</v>
      </c>
      <c r="F1720" s="6">
        <v>1.61</v>
      </c>
      <c r="G1720" s="6">
        <v>2.29</v>
      </c>
    </row>
    <row r="1721">
      <c r="A1721" s="6">
        <v>12.0</v>
      </c>
      <c r="B1721" s="6">
        <v>4.0</v>
      </c>
      <c r="C1721" s="6">
        <v>2014.0</v>
      </c>
      <c r="D1721" s="142">
        <f t="shared" si="1"/>
        <v>41977</v>
      </c>
      <c r="E1721" s="6">
        <v>0.55</v>
      </c>
      <c r="F1721" s="6">
        <v>1.59</v>
      </c>
      <c r="G1721" s="6">
        <v>2.25</v>
      </c>
    </row>
    <row r="1722">
      <c r="A1722" s="6">
        <v>12.0</v>
      </c>
      <c r="B1722" s="6">
        <v>5.0</v>
      </c>
      <c r="C1722" s="6">
        <v>2014.0</v>
      </c>
      <c r="D1722" s="142">
        <f t="shared" si="1"/>
        <v>41978</v>
      </c>
      <c r="E1722" s="6">
        <v>0.65</v>
      </c>
      <c r="F1722" s="6">
        <v>1.69</v>
      </c>
      <c r="G1722" s="6">
        <v>2.31</v>
      </c>
    </row>
    <row r="1723">
      <c r="A1723" s="6">
        <v>12.0</v>
      </c>
      <c r="B1723" s="6">
        <v>8.0</v>
      </c>
      <c r="C1723" s="6">
        <v>2014.0</v>
      </c>
      <c r="D1723" s="142">
        <f t="shared" si="1"/>
        <v>41981</v>
      </c>
      <c r="E1723" s="6">
        <v>0.64</v>
      </c>
      <c r="F1723" s="6">
        <v>1.67</v>
      </c>
      <c r="G1723" s="6">
        <v>2.26</v>
      </c>
    </row>
    <row r="1724">
      <c r="A1724" s="6">
        <v>12.0</v>
      </c>
      <c r="B1724" s="6">
        <v>9.0</v>
      </c>
      <c r="C1724" s="6">
        <v>2014.0</v>
      </c>
      <c r="D1724" s="142">
        <f t="shared" si="1"/>
        <v>41982</v>
      </c>
      <c r="E1724" s="6">
        <v>0.64</v>
      </c>
      <c r="F1724" s="6">
        <v>1.63</v>
      </c>
      <c r="G1724" s="6">
        <v>2.22</v>
      </c>
    </row>
    <row r="1725">
      <c r="A1725" s="6">
        <v>12.0</v>
      </c>
      <c r="B1725" s="6">
        <v>10.0</v>
      </c>
      <c r="C1725" s="6">
        <v>2014.0</v>
      </c>
      <c r="D1725" s="142">
        <f t="shared" si="1"/>
        <v>41983</v>
      </c>
      <c r="E1725" s="6">
        <v>0.59</v>
      </c>
      <c r="F1725" s="6">
        <v>1.58</v>
      </c>
      <c r="G1725" s="6">
        <v>2.18</v>
      </c>
    </row>
    <row r="1726">
      <c r="A1726" s="6">
        <v>12.0</v>
      </c>
      <c r="B1726" s="6">
        <v>11.0</v>
      </c>
      <c r="C1726" s="6">
        <v>2014.0</v>
      </c>
      <c r="D1726" s="142">
        <f t="shared" si="1"/>
        <v>41984</v>
      </c>
      <c r="E1726" s="6">
        <v>0.62</v>
      </c>
      <c r="F1726" s="6">
        <v>1.62</v>
      </c>
      <c r="G1726" s="6">
        <v>2.19</v>
      </c>
    </row>
    <row r="1727">
      <c r="A1727" s="6">
        <v>12.0</v>
      </c>
      <c r="B1727" s="6">
        <v>12.0</v>
      </c>
      <c r="C1727" s="6">
        <v>2014.0</v>
      </c>
      <c r="D1727" s="142">
        <f t="shared" si="1"/>
        <v>41985</v>
      </c>
      <c r="E1727" s="6">
        <v>0.56</v>
      </c>
      <c r="F1727" s="6">
        <v>1.53</v>
      </c>
      <c r="G1727" s="6">
        <v>2.1</v>
      </c>
    </row>
    <row r="1728">
      <c r="A1728" s="6">
        <v>12.0</v>
      </c>
      <c r="B1728" s="6">
        <v>15.0</v>
      </c>
      <c r="C1728" s="6">
        <v>2014.0</v>
      </c>
      <c r="D1728" s="142">
        <f t="shared" si="1"/>
        <v>41988</v>
      </c>
      <c r="E1728" s="6">
        <v>0.6</v>
      </c>
      <c r="F1728" s="6">
        <v>1.58</v>
      </c>
      <c r="G1728" s="6">
        <v>2.12</v>
      </c>
    </row>
    <row r="1729">
      <c r="A1729" s="6">
        <v>12.0</v>
      </c>
      <c r="B1729" s="6">
        <v>16.0</v>
      </c>
      <c r="C1729" s="6">
        <v>2014.0</v>
      </c>
      <c r="D1729" s="142">
        <f t="shared" si="1"/>
        <v>41989</v>
      </c>
      <c r="E1729" s="6">
        <v>0.58</v>
      </c>
      <c r="F1729" s="6">
        <v>1.53</v>
      </c>
      <c r="G1729" s="6">
        <v>2.07</v>
      </c>
    </row>
    <row r="1730">
      <c r="A1730" s="6">
        <v>12.0</v>
      </c>
      <c r="B1730" s="6">
        <v>17.0</v>
      </c>
      <c r="C1730" s="6">
        <v>2014.0</v>
      </c>
      <c r="D1730" s="142">
        <f t="shared" si="1"/>
        <v>41990</v>
      </c>
      <c r="E1730" s="6">
        <v>0.62</v>
      </c>
      <c r="F1730" s="6">
        <v>1.61</v>
      </c>
      <c r="G1730" s="6">
        <v>2.14</v>
      </c>
    </row>
    <row r="1731">
      <c r="A1731" s="6">
        <v>12.0</v>
      </c>
      <c r="B1731" s="6">
        <v>18.0</v>
      </c>
      <c r="C1731" s="6">
        <v>2014.0</v>
      </c>
      <c r="D1731" s="142">
        <f t="shared" si="1"/>
        <v>41991</v>
      </c>
      <c r="E1731" s="6">
        <v>0.67</v>
      </c>
      <c r="F1731" s="6">
        <v>1.68</v>
      </c>
      <c r="G1731" s="6">
        <v>2.22</v>
      </c>
    </row>
    <row r="1732">
      <c r="A1732" s="6">
        <v>12.0</v>
      </c>
      <c r="B1732" s="6">
        <v>19.0</v>
      </c>
      <c r="C1732" s="6">
        <v>2014.0</v>
      </c>
      <c r="D1732" s="142">
        <f t="shared" si="1"/>
        <v>41992</v>
      </c>
      <c r="E1732" s="6">
        <v>0.67</v>
      </c>
      <c r="F1732" s="6">
        <v>1.66</v>
      </c>
      <c r="G1732" s="6">
        <v>2.17</v>
      </c>
    </row>
    <row r="1733">
      <c r="A1733" s="6">
        <v>12.0</v>
      </c>
      <c r="B1733" s="6">
        <v>22.0</v>
      </c>
      <c r="C1733" s="6">
        <v>2014.0</v>
      </c>
      <c r="D1733" s="142">
        <f t="shared" si="1"/>
        <v>41995</v>
      </c>
      <c r="E1733" s="6">
        <v>0.71</v>
      </c>
      <c r="F1733" s="6">
        <v>1.67</v>
      </c>
      <c r="G1733" s="6">
        <v>2.17</v>
      </c>
    </row>
    <row r="1734">
      <c r="A1734" s="6">
        <v>12.0</v>
      </c>
      <c r="B1734" s="6">
        <v>23.0</v>
      </c>
      <c r="C1734" s="6">
        <v>2014.0</v>
      </c>
      <c r="D1734" s="142">
        <f t="shared" si="1"/>
        <v>41996</v>
      </c>
      <c r="E1734" s="6">
        <v>0.73</v>
      </c>
      <c r="F1734" s="6">
        <v>1.76</v>
      </c>
      <c r="G1734" s="6">
        <v>2.26</v>
      </c>
    </row>
    <row r="1735">
      <c r="A1735" s="6">
        <v>12.0</v>
      </c>
      <c r="B1735" s="6">
        <v>24.0</v>
      </c>
      <c r="C1735" s="6">
        <v>2014.0</v>
      </c>
      <c r="D1735" s="142">
        <f t="shared" si="1"/>
        <v>41997</v>
      </c>
      <c r="E1735" s="6">
        <v>0.73</v>
      </c>
      <c r="F1735" s="6">
        <v>1.76</v>
      </c>
      <c r="G1735" s="6">
        <v>2.27</v>
      </c>
    </row>
    <row r="1736">
      <c r="A1736" s="6">
        <v>12.0</v>
      </c>
      <c r="B1736" s="6">
        <v>26.0</v>
      </c>
      <c r="C1736" s="6">
        <v>2014.0</v>
      </c>
      <c r="D1736" s="142">
        <f t="shared" si="1"/>
        <v>41999</v>
      </c>
      <c r="E1736" s="6">
        <v>0.73</v>
      </c>
      <c r="F1736" s="6">
        <v>1.75</v>
      </c>
      <c r="G1736" s="6">
        <v>2.25</v>
      </c>
    </row>
    <row r="1737">
      <c r="A1737" s="6">
        <v>12.0</v>
      </c>
      <c r="B1737" s="6">
        <v>29.0</v>
      </c>
      <c r="C1737" s="6">
        <v>2014.0</v>
      </c>
      <c r="D1737" s="142">
        <f t="shared" si="1"/>
        <v>42002</v>
      </c>
      <c r="E1737" s="6">
        <v>0.72</v>
      </c>
      <c r="F1737" s="6">
        <v>1.72</v>
      </c>
      <c r="G1737" s="6">
        <v>2.22</v>
      </c>
    </row>
    <row r="1738">
      <c r="A1738" s="6">
        <v>12.0</v>
      </c>
      <c r="B1738" s="6">
        <v>30.0</v>
      </c>
      <c r="C1738" s="6">
        <v>2014.0</v>
      </c>
      <c r="D1738" s="142">
        <f t="shared" si="1"/>
        <v>42003</v>
      </c>
      <c r="E1738" s="6">
        <v>0.69</v>
      </c>
      <c r="F1738" s="6">
        <v>1.68</v>
      </c>
      <c r="G1738" s="6">
        <v>2.2</v>
      </c>
    </row>
    <row r="1739">
      <c r="A1739" s="6">
        <v>12.0</v>
      </c>
      <c r="B1739" s="6">
        <v>31.0</v>
      </c>
      <c r="C1739" s="6">
        <v>2014.0</v>
      </c>
      <c r="D1739" s="142">
        <f t="shared" si="1"/>
        <v>42004</v>
      </c>
      <c r="E1739" s="6">
        <v>0.67</v>
      </c>
      <c r="F1739" s="6">
        <v>1.65</v>
      </c>
      <c r="G1739" s="6">
        <v>2.17</v>
      </c>
    </row>
    <row r="1740">
      <c r="A1740" s="6">
        <v>1.0</v>
      </c>
      <c r="B1740" s="6">
        <v>2.0</v>
      </c>
      <c r="C1740" s="6">
        <v>2014.0</v>
      </c>
      <c r="D1740" s="142">
        <f t="shared" si="1"/>
        <v>41641</v>
      </c>
      <c r="E1740" s="6">
        <v>0.39</v>
      </c>
      <c r="F1740" s="6">
        <v>1.72</v>
      </c>
      <c r="G1740" s="6">
        <v>3.0</v>
      </c>
    </row>
    <row r="1741">
      <c r="A1741" s="6">
        <v>1.0</v>
      </c>
      <c r="B1741" s="6">
        <v>3.0</v>
      </c>
      <c r="C1741" s="6">
        <v>2014.0</v>
      </c>
      <c r="D1741" s="142">
        <f t="shared" si="1"/>
        <v>41642</v>
      </c>
      <c r="E1741" s="6">
        <v>0.41</v>
      </c>
      <c r="F1741" s="6">
        <v>1.73</v>
      </c>
      <c r="G1741" s="6">
        <v>3.01</v>
      </c>
    </row>
    <row r="1742">
      <c r="A1742" s="6">
        <v>1.0</v>
      </c>
      <c r="B1742" s="6">
        <v>6.0</v>
      </c>
      <c r="C1742" s="6">
        <v>2014.0</v>
      </c>
      <c r="D1742" s="142">
        <f t="shared" si="1"/>
        <v>41645</v>
      </c>
      <c r="E1742" s="6">
        <v>0.4</v>
      </c>
      <c r="F1742" s="6">
        <v>1.7</v>
      </c>
      <c r="G1742" s="6">
        <v>2.98</v>
      </c>
    </row>
    <row r="1743">
      <c r="A1743" s="6">
        <v>1.0</v>
      </c>
      <c r="B1743" s="6">
        <v>7.0</v>
      </c>
      <c r="C1743" s="6">
        <v>2014.0</v>
      </c>
      <c r="D1743" s="142">
        <f t="shared" si="1"/>
        <v>41646</v>
      </c>
      <c r="E1743" s="6">
        <v>0.4</v>
      </c>
      <c r="F1743" s="6">
        <v>1.69</v>
      </c>
      <c r="G1743" s="6">
        <v>2.96</v>
      </c>
    </row>
    <row r="1744">
      <c r="A1744" s="6">
        <v>1.0</v>
      </c>
      <c r="B1744" s="6">
        <v>8.0</v>
      </c>
      <c r="C1744" s="6">
        <v>2014.0</v>
      </c>
      <c r="D1744" s="142">
        <f t="shared" si="1"/>
        <v>41647</v>
      </c>
      <c r="E1744" s="6">
        <v>0.43</v>
      </c>
      <c r="F1744" s="6">
        <v>1.77</v>
      </c>
      <c r="G1744" s="6">
        <v>3.01</v>
      </c>
    </row>
    <row r="1745">
      <c r="A1745" s="6">
        <v>1.0</v>
      </c>
      <c r="B1745" s="6">
        <v>9.0</v>
      </c>
      <c r="C1745" s="6">
        <v>2014.0</v>
      </c>
      <c r="D1745" s="142">
        <f t="shared" si="1"/>
        <v>41648</v>
      </c>
      <c r="E1745" s="6">
        <v>0.44</v>
      </c>
      <c r="F1745" s="6">
        <v>1.75</v>
      </c>
      <c r="G1745" s="6">
        <v>2.97</v>
      </c>
    </row>
    <row r="1746">
      <c r="A1746" s="6">
        <v>1.0</v>
      </c>
      <c r="B1746" s="6">
        <v>10.0</v>
      </c>
      <c r="C1746" s="6">
        <v>2014.0</v>
      </c>
      <c r="D1746" s="142">
        <f t="shared" si="1"/>
        <v>41649</v>
      </c>
      <c r="E1746" s="6">
        <v>0.39</v>
      </c>
      <c r="F1746" s="6">
        <v>1.64</v>
      </c>
      <c r="G1746" s="6">
        <v>2.88</v>
      </c>
    </row>
    <row r="1747">
      <c r="A1747" s="6">
        <v>1.0</v>
      </c>
      <c r="B1747" s="6">
        <v>13.0</v>
      </c>
      <c r="C1747" s="6">
        <v>2014.0</v>
      </c>
      <c r="D1747" s="142">
        <f t="shared" si="1"/>
        <v>41652</v>
      </c>
      <c r="E1747" s="6">
        <v>0.39</v>
      </c>
      <c r="F1747" s="6">
        <v>1.6</v>
      </c>
      <c r="G1747" s="6">
        <v>2.84</v>
      </c>
    </row>
    <row r="1748">
      <c r="A1748" s="6">
        <v>1.0</v>
      </c>
      <c r="B1748" s="6">
        <v>14.0</v>
      </c>
      <c r="C1748" s="6">
        <v>2014.0</v>
      </c>
      <c r="D1748" s="142">
        <f t="shared" si="1"/>
        <v>41653</v>
      </c>
      <c r="E1748" s="6">
        <v>0.39</v>
      </c>
      <c r="F1748" s="6">
        <v>1.65</v>
      </c>
      <c r="G1748" s="6">
        <v>2.88</v>
      </c>
    </row>
    <row r="1749">
      <c r="A1749" s="6">
        <v>1.0</v>
      </c>
      <c r="B1749" s="6">
        <v>15.0</v>
      </c>
      <c r="C1749" s="6">
        <v>2014.0</v>
      </c>
      <c r="D1749" s="142">
        <f t="shared" si="1"/>
        <v>41654</v>
      </c>
      <c r="E1749" s="6">
        <v>0.41</v>
      </c>
      <c r="F1749" s="6">
        <v>1.68</v>
      </c>
      <c r="G1749" s="6">
        <v>2.9</v>
      </c>
    </row>
    <row r="1750">
      <c r="A1750" s="6">
        <v>1.0</v>
      </c>
      <c r="B1750" s="6">
        <v>16.0</v>
      </c>
      <c r="C1750" s="6">
        <v>2014.0</v>
      </c>
      <c r="D1750" s="142">
        <f t="shared" si="1"/>
        <v>41655</v>
      </c>
      <c r="E1750" s="6">
        <v>0.41</v>
      </c>
      <c r="F1750" s="6">
        <v>1.66</v>
      </c>
      <c r="G1750" s="6">
        <v>2.86</v>
      </c>
    </row>
    <row r="1751">
      <c r="A1751" s="6">
        <v>1.0</v>
      </c>
      <c r="B1751" s="6">
        <v>17.0</v>
      </c>
      <c r="C1751" s="6">
        <v>2014.0</v>
      </c>
      <c r="D1751" s="142">
        <f t="shared" si="1"/>
        <v>41656</v>
      </c>
      <c r="E1751" s="6">
        <v>0.4</v>
      </c>
      <c r="F1751" s="6">
        <v>1.64</v>
      </c>
      <c r="G1751" s="6">
        <v>2.84</v>
      </c>
    </row>
    <row r="1752">
      <c r="A1752" s="6">
        <v>1.0</v>
      </c>
      <c r="B1752" s="6">
        <v>21.0</v>
      </c>
      <c r="C1752" s="6">
        <v>2014.0</v>
      </c>
      <c r="D1752" s="142">
        <f t="shared" si="1"/>
        <v>41660</v>
      </c>
      <c r="E1752" s="6">
        <v>0.4</v>
      </c>
      <c r="F1752" s="6">
        <v>1.67</v>
      </c>
      <c r="G1752" s="6">
        <v>2.85</v>
      </c>
    </row>
    <row r="1753">
      <c r="A1753" s="6">
        <v>1.0</v>
      </c>
      <c r="B1753" s="6">
        <v>22.0</v>
      </c>
      <c r="C1753" s="6">
        <v>2014.0</v>
      </c>
      <c r="D1753" s="142">
        <f t="shared" si="1"/>
        <v>41661</v>
      </c>
      <c r="E1753" s="6">
        <v>0.44</v>
      </c>
      <c r="F1753" s="6">
        <v>1.72</v>
      </c>
      <c r="G1753" s="6">
        <v>2.87</v>
      </c>
    </row>
    <row r="1754">
      <c r="A1754" s="6">
        <v>1.0</v>
      </c>
      <c r="B1754" s="6">
        <v>23.0</v>
      </c>
      <c r="C1754" s="6">
        <v>2014.0</v>
      </c>
      <c r="D1754" s="142">
        <f t="shared" si="1"/>
        <v>41662</v>
      </c>
      <c r="E1754" s="6">
        <v>0.39</v>
      </c>
      <c r="F1754" s="6">
        <v>1.62</v>
      </c>
      <c r="G1754" s="6">
        <v>2.79</v>
      </c>
    </row>
    <row r="1755">
      <c r="A1755" s="6">
        <v>1.0</v>
      </c>
      <c r="B1755" s="6">
        <v>24.0</v>
      </c>
      <c r="C1755" s="6">
        <v>2014.0</v>
      </c>
      <c r="D1755" s="142">
        <f t="shared" si="1"/>
        <v>41663</v>
      </c>
      <c r="E1755" s="6">
        <v>0.37</v>
      </c>
      <c r="F1755" s="6">
        <v>1.58</v>
      </c>
      <c r="G1755" s="6">
        <v>2.75</v>
      </c>
    </row>
    <row r="1756">
      <c r="A1756" s="6">
        <v>1.0</v>
      </c>
      <c r="B1756" s="6">
        <v>27.0</v>
      </c>
      <c r="C1756" s="6">
        <v>2014.0</v>
      </c>
      <c r="D1756" s="142">
        <f t="shared" si="1"/>
        <v>41666</v>
      </c>
      <c r="E1756" s="6">
        <v>0.37</v>
      </c>
      <c r="F1756" s="6">
        <v>1.61</v>
      </c>
      <c r="G1756" s="6">
        <v>2.78</v>
      </c>
    </row>
    <row r="1757">
      <c r="A1757" s="6">
        <v>1.0</v>
      </c>
      <c r="B1757" s="6">
        <v>28.0</v>
      </c>
      <c r="C1757" s="6">
        <v>2014.0</v>
      </c>
      <c r="D1757" s="142">
        <f t="shared" si="1"/>
        <v>41667</v>
      </c>
      <c r="E1757" s="6">
        <v>0.38</v>
      </c>
      <c r="F1757" s="6">
        <v>1.59</v>
      </c>
      <c r="G1757" s="6">
        <v>2.77</v>
      </c>
    </row>
    <row r="1758">
      <c r="A1758" s="6">
        <v>1.0</v>
      </c>
      <c r="B1758" s="6">
        <v>29.0</v>
      </c>
      <c r="C1758" s="6">
        <v>2014.0</v>
      </c>
      <c r="D1758" s="142">
        <f t="shared" si="1"/>
        <v>41668</v>
      </c>
      <c r="E1758" s="6">
        <v>0.36</v>
      </c>
      <c r="F1758" s="6">
        <v>1.52</v>
      </c>
      <c r="G1758" s="6">
        <v>2.69</v>
      </c>
    </row>
    <row r="1759">
      <c r="A1759" s="6">
        <v>1.0</v>
      </c>
      <c r="B1759" s="6">
        <v>30.0</v>
      </c>
      <c r="C1759" s="6">
        <v>2014.0</v>
      </c>
      <c r="D1759" s="142">
        <f t="shared" si="1"/>
        <v>41669</v>
      </c>
      <c r="E1759" s="6">
        <v>0.36</v>
      </c>
      <c r="F1759" s="6">
        <v>1.55</v>
      </c>
      <c r="G1759" s="6">
        <v>2.72</v>
      </c>
    </row>
    <row r="1760">
      <c r="A1760" s="6">
        <v>1.0</v>
      </c>
      <c r="B1760" s="6">
        <v>31.0</v>
      </c>
      <c r="C1760" s="6">
        <v>2014.0</v>
      </c>
      <c r="D1760" s="142">
        <f t="shared" si="1"/>
        <v>41670</v>
      </c>
      <c r="E1760" s="6">
        <v>0.34</v>
      </c>
      <c r="F1760" s="6">
        <v>1.49</v>
      </c>
      <c r="G1760" s="6">
        <v>2.67</v>
      </c>
    </row>
    <row r="1761">
      <c r="A1761" s="6">
        <v>2.0</v>
      </c>
      <c r="B1761" s="6">
        <v>3.0</v>
      </c>
      <c r="C1761" s="6">
        <v>2014.0</v>
      </c>
      <c r="D1761" s="142">
        <f t="shared" si="1"/>
        <v>41673</v>
      </c>
      <c r="E1761" s="6">
        <v>0.3</v>
      </c>
      <c r="F1761" s="6">
        <v>1.44</v>
      </c>
      <c r="G1761" s="6">
        <v>2.61</v>
      </c>
    </row>
    <row r="1762">
      <c r="A1762" s="6">
        <v>2.0</v>
      </c>
      <c r="B1762" s="6">
        <v>4.0</v>
      </c>
      <c r="C1762" s="6">
        <v>2014.0</v>
      </c>
      <c r="D1762" s="142">
        <f t="shared" si="1"/>
        <v>41674</v>
      </c>
      <c r="E1762" s="6">
        <v>0.31</v>
      </c>
      <c r="F1762" s="6">
        <v>1.46</v>
      </c>
      <c r="G1762" s="6">
        <v>2.64</v>
      </c>
    </row>
    <row r="1763">
      <c r="A1763" s="6">
        <v>2.0</v>
      </c>
      <c r="B1763" s="6">
        <v>5.0</v>
      </c>
      <c r="C1763" s="6">
        <v>2014.0</v>
      </c>
      <c r="D1763" s="142">
        <f t="shared" si="1"/>
        <v>41675</v>
      </c>
      <c r="E1763" s="6">
        <v>0.32</v>
      </c>
      <c r="F1763" s="6">
        <v>1.5</v>
      </c>
      <c r="G1763" s="6">
        <v>2.7</v>
      </c>
    </row>
    <row r="1764">
      <c r="A1764" s="6">
        <v>2.0</v>
      </c>
      <c r="B1764" s="6">
        <v>6.0</v>
      </c>
      <c r="C1764" s="6">
        <v>2014.0</v>
      </c>
      <c r="D1764" s="142">
        <f t="shared" si="1"/>
        <v>41676</v>
      </c>
      <c r="E1764" s="6">
        <v>0.33</v>
      </c>
      <c r="F1764" s="6">
        <v>1.52</v>
      </c>
      <c r="G1764" s="6">
        <v>2.73</v>
      </c>
    </row>
    <row r="1765">
      <c r="A1765" s="6">
        <v>2.0</v>
      </c>
      <c r="B1765" s="6">
        <v>7.0</v>
      </c>
      <c r="C1765" s="6">
        <v>2014.0</v>
      </c>
      <c r="D1765" s="142">
        <f t="shared" si="1"/>
        <v>41677</v>
      </c>
      <c r="E1765" s="6">
        <v>0.3</v>
      </c>
      <c r="F1765" s="6">
        <v>1.47</v>
      </c>
      <c r="G1765" s="6">
        <v>2.71</v>
      </c>
    </row>
    <row r="1766">
      <c r="A1766" s="6">
        <v>2.0</v>
      </c>
      <c r="B1766" s="6">
        <v>10.0</v>
      </c>
      <c r="C1766" s="6">
        <v>2014.0</v>
      </c>
      <c r="D1766" s="142">
        <f t="shared" si="1"/>
        <v>41680</v>
      </c>
      <c r="E1766" s="6">
        <v>0.32</v>
      </c>
      <c r="F1766" s="6">
        <v>1.48</v>
      </c>
      <c r="G1766" s="6">
        <v>2.7</v>
      </c>
    </row>
    <row r="1767">
      <c r="A1767" s="6">
        <v>2.0</v>
      </c>
      <c r="B1767" s="6">
        <v>11.0</v>
      </c>
      <c r="C1767" s="6">
        <v>2014.0</v>
      </c>
      <c r="D1767" s="142">
        <f t="shared" si="1"/>
        <v>41681</v>
      </c>
      <c r="E1767" s="6">
        <v>0.35</v>
      </c>
      <c r="F1767" s="6">
        <v>1.54</v>
      </c>
      <c r="G1767" s="6">
        <v>2.75</v>
      </c>
    </row>
    <row r="1768">
      <c r="A1768" s="6">
        <v>2.0</v>
      </c>
      <c r="B1768" s="6">
        <v>12.0</v>
      </c>
      <c r="C1768" s="6">
        <v>2014.0</v>
      </c>
      <c r="D1768" s="142">
        <f t="shared" si="1"/>
        <v>41682</v>
      </c>
      <c r="E1768" s="6">
        <v>0.35</v>
      </c>
      <c r="F1768" s="6">
        <v>1.59</v>
      </c>
      <c r="G1768" s="6">
        <v>2.8</v>
      </c>
    </row>
    <row r="1769">
      <c r="A1769" s="6">
        <v>2.0</v>
      </c>
      <c r="B1769" s="6">
        <v>13.0</v>
      </c>
      <c r="C1769" s="6">
        <v>2014.0</v>
      </c>
      <c r="D1769" s="142">
        <f t="shared" si="1"/>
        <v>41683</v>
      </c>
      <c r="E1769" s="6">
        <v>0.32</v>
      </c>
      <c r="F1769" s="6">
        <v>1.51</v>
      </c>
      <c r="G1769" s="6">
        <v>2.73</v>
      </c>
    </row>
    <row r="1770">
      <c r="A1770" s="6">
        <v>2.0</v>
      </c>
      <c r="B1770" s="6">
        <v>14.0</v>
      </c>
      <c r="C1770" s="6">
        <v>2014.0</v>
      </c>
      <c r="D1770" s="142">
        <f t="shared" si="1"/>
        <v>41684</v>
      </c>
      <c r="E1770" s="6">
        <v>0.32</v>
      </c>
      <c r="F1770" s="6">
        <v>1.53</v>
      </c>
      <c r="G1770" s="6">
        <v>2.75</v>
      </c>
    </row>
    <row r="1771">
      <c r="A1771" s="6">
        <v>2.0</v>
      </c>
      <c r="B1771" s="6">
        <v>18.0</v>
      </c>
      <c r="C1771" s="6">
        <v>2014.0</v>
      </c>
      <c r="D1771" s="142">
        <f t="shared" si="1"/>
        <v>41688</v>
      </c>
      <c r="E1771" s="6">
        <v>0.31</v>
      </c>
      <c r="F1771" s="6">
        <v>1.5</v>
      </c>
      <c r="G1771" s="6">
        <v>2.71</v>
      </c>
    </row>
    <row r="1772">
      <c r="A1772" s="6">
        <v>2.0</v>
      </c>
      <c r="B1772" s="6">
        <v>19.0</v>
      </c>
      <c r="C1772" s="6">
        <v>2014.0</v>
      </c>
      <c r="D1772" s="142">
        <f t="shared" si="1"/>
        <v>41689</v>
      </c>
      <c r="E1772" s="6">
        <v>0.33</v>
      </c>
      <c r="F1772" s="6">
        <v>1.53</v>
      </c>
      <c r="G1772" s="6">
        <v>2.73</v>
      </c>
    </row>
    <row r="1773">
      <c r="A1773" s="6">
        <v>2.0</v>
      </c>
      <c r="B1773" s="6">
        <v>20.0</v>
      </c>
      <c r="C1773" s="6">
        <v>2014.0</v>
      </c>
      <c r="D1773" s="142">
        <f t="shared" si="1"/>
        <v>41690</v>
      </c>
      <c r="E1773" s="6">
        <v>0.34</v>
      </c>
      <c r="F1773" s="6">
        <v>1.57</v>
      </c>
      <c r="G1773" s="6">
        <v>2.76</v>
      </c>
    </row>
    <row r="1774">
      <c r="A1774" s="6">
        <v>2.0</v>
      </c>
      <c r="B1774" s="6">
        <v>21.0</v>
      </c>
      <c r="C1774" s="6">
        <v>2014.0</v>
      </c>
      <c r="D1774" s="142">
        <f t="shared" si="1"/>
        <v>41691</v>
      </c>
      <c r="E1774" s="6">
        <v>0.33</v>
      </c>
      <c r="F1774" s="6">
        <v>1.56</v>
      </c>
      <c r="G1774" s="6">
        <v>2.73</v>
      </c>
    </row>
    <row r="1775">
      <c r="A1775" s="6">
        <v>2.0</v>
      </c>
      <c r="B1775" s="6">
        <v>24.0</v>
      </c>
      <c r="C1775" s="6">
        <v>2014.0</v>
      </c>
      <c r="D1775" s="142">
        <f t="shared" si="1"/>
        <v>41694</v>
      </c>
      <c r="E1775" s="6">
        <v>0.35</v>
      </c>
      <c r="F1775" s="6">
        <v>1.57</v>
      </c>
      <c r="G1775" s="6">
        <v>2.75</v>
      </c>
    </row>
    <row r="1776">
      <c r="A1776" s="6">
        <v>2.0</v>
      </c>
      <c r="B1776" s="6">
        <v>25.0</v>
      </c>
      <c r="C1776" s="6">
        <v>2014.0</v>
      </c>
      <c r="D1776" s="142">
        <f t="shared" si="1"/>
        <v>41695</v>
      </c>
      <c r="E1776" s="6">
        <v>0.34</v>
      </c>
      <c r="F1776" s="6">
        <v>1.53</v>
      </c>
      <c r="G1776" s="6">
        <v>2.7</v>
      </c>
    </row>
    <row r="1777">
      <c r="A1777" s="6">
        <v>2.0</v>
      </c>
      <c r="B1777" s="6">
        <v>26.0</v>
      </c>
      <c r="C1777" s="6">
        <v>2014.0</v>
      </c>
      <c r="D1777" s="142">
        <f t="shared" si="1"/>
        <v>41696</v>
      </c>
      <c r="E1777" s="6">
        <v>0.33</v>
      </c>
      <c r="F1777" s="6">
        <v>1.5</v>
      </c>
      <c r="G1777" s="6">
        <v>2.67</v>
      </c>
    </row>
    <row r="1778">
      <c r="A1778" s="6">
        <v>2.0</v>
      </c>
      <c r="B1778" s="6">
        <v>27.0</v>
      </c>
      <c r="C1778" s="6">
        <v>2014.0</v>
      </c>
      <c r="D1778" s="142">
        <f t="shared" si="1"/>
        <v>41697</v>
      </c>
      <c r="E1778" s="6">
        <v>0.33</v>
      </c>
      <c r="F1778" s="6">
        <v>1.49</v>
      </c>
      <c r="G1778" s="6">
        <v>2.65</v>
      </c>
    </row>
    <row r="1779">
      <c r="A1779" s="6">
        <v>2.0</v>
      </c>
      <c r="B1779" s="6">
        <v>28.0</v>
      </c>
      <c r="C1779" s="6">
        <v>2014.0</v>
      </c>
      <c r="D1779" s="142">
        <f t="shared" si="1"/>
        <v>41698</v>
      </c>
      <c r="E1779" s="6">
        <v>0.33</v>
      </c>
      <c r="F1779" s="6">
        <v>1.51</v>
      </c>
      <c r="G1779" s="6">
        <v>2.66</v>
      </c>
    </row>
    <row r="1780">
      <c r="A1780" s="6">
        <v>3.0</v>
      </c>
      <c r="B1780" s="6">
        <v>3.0</v>
      </c>
      <c r="C1780" s="6">
        <v>2014.0</v>
      </c>
      <c r="D1780" s="142">
        <f t="shared" si="1"/>
        <v>41701</v>
      </c>
      <c r="E1780" s="6">
        <v>0.32</v>
      </c>
      <c r="F1780" s="6">
        <v>1.46</v>
      </c>
      <c r="G1780" s="6">
        <v>2.6</v>
      </c>
    </row>
    <row r="1781">
      <c r="A1781" s="6">
        <v>3.0</v>
      </c>
      <c r="B1781" s="6">
        <v>4.0</v>
      </c>
      <c r="C1781" s="6">
        <v>2014.0</v>
      </c>
      <c r="D1781" s="142">
        <f t="shared" si="1"/>
        <v>41702</v>
      </c>
      <c r="E1781" s="6">
        <v>0.33</v>
      </c>
      <c r="F1781" s="6">
        <v>1.54</v>
      </c>
      <c r="G1781" s="6">
        <v>2.7</v>
      </c>
    </row>
    <row r="1782">
      <c r="A1782" s="6">
        <v>3.0</v>
      </c>
      <c r="B1782" s="6">
        <v>5.0</v>
      </c>
      <c r="C1782" s="6">
        <v>2014.0</v>
      </c>
      <c r="D1782" s="142">
        <f t="shared" si="1"/>
        <v>41703</v>
      </c>
      <c r="E1782" s="6">
        <v>0.33</v>
      </c>
      <c r="F1782" s="6">
        <v>1.54</v>
      </c>
      <c r="G1782" s="6">
        <v>2.7</v>
      </c>
    </row>
    <row r="1783">
      <c r="A1783" s="6">
        <v>3.0</v>
      </c>
      <c r="B1783" s="6">
        <v>6.0</v>
      </c>
      <c r="C1783" s="6">
        <v>2014.0</v>
      </c>
      <c r="D1783" s="142">
        <f t="shared" si="1"/>
        <v>41704</v>
      </c>
      <c r="E1783" s="6">
        <v>0.37</v>
      </c>
      <c r="F1783" s="6">
        <v>1.57</v>
      </c>
      <c r="G1783" s="6">
        <v>2.74</v>
      </c>
    </row>
    <row r="1784">
      <c r="A1784" s="6">
        <v>3.0</v>
      </c>
      <c r="B1784" s="6">
        <v>7.0</v>
      </c>
      <c r="C1784" s="6">
        <v>2014.0</v>
      </c>
      <c r="D1784" s="142">
        <f t="shared" si="1"/>
        <v>41705</v>
      </c>
      <c r="E1784" s="6">
        <v>0.38</v>
      </c>
      <c r="F1784" s="6">
        <v>1.65</v>
      </c>
      <c r="G1784" s="6">
        <v>2.8</v>
      </c>
    </row>
    <row r="1785">
      <c r="A1785" s="6">
        <v>3.0</v>
      </c>
      <c r="B1785" s="6">
        <v>10.0</v>
      </c>
      <c r="C1785" s="6">
        <v>2014.0</v>
      </c>
      <c r="D1785" s="142">
        <f t="shared" si="1"/>
        <v>41708</v>
      </c>
      <c r="E1785" s="6">
        <v>0.37</v>
      </c>
      <c r="F1785" s="6">
        <v>1.64</v>
      </c>
      <c r="G1785" s="6">
        <v>2.79</v>
      </c>
    </row>
    <row r="1786">
      <c r="A1786" s="6">
        <v>3.0</v>
      </c>
      <c r="B1786" s="6">
        <v>11.0</v>
      </c>
      <c r="C1786" s="6">
        <v>2014.0</v>
      </c>
      <c r="D1786" s="142">
        <f t="shared" si="1"/>
        <v>41709</v>
      </c>
      <c r="E1786" s="6">
        <v>0.37</v>
      </c>
      <c r="F1786" s="6">
        <v>1.62</v>
      </c>
      <c r="G1786" s="6">
        <v>2.77</v>
      </c>
    </row>
    <row r="1787">
      <c r="A1787" s="6">
        <v>3.0</v>
      </c>
      <c r="B1787" s="6">
        <v>12.0</v>
      </c>
      <c r="C1787" s="6">
        <v>2014.0</v>
      </c>
      <c r="D1787" s="142">
        <f t="shared" si="1"/>
        <v>41710</v>
      </c>
      <c r="E1787" s="6">
        <v>0.37</v>
      </c>
      <c r="F1787" s="6">
        <v>1.59</v>
      </c>
      <c r="G1787" s="6">
        <v>2.73</v>
      </c>
    </row>
    <row r="1788">
      <c r="A1788" s="6">
        <v>3.0</v>
      </c>
      <c r="B1788" s="6">
        <v>13.0</v>
      </c>
      <c r="C1788" s="6">
        <v>2014.0</v>
      </c>
      <c r="D1788" s="142">
        <f t="shared" si="1"/>
        <v>41711</v>
      </c>
      <c r="E1788" s="6">
        <v>0.34</v>
      </c>
      <c r="F1788" s="6">
        <v>1.53</v>
      </c>
      <c r="G1788" s="6">
        <v>2.66</v>
      </c>
    </row>
    <row r="1789">
      <c r="A1789" s="6">
        <v>3.0</v>
      </c>
      <c r="B1789" s="6">
        <v>14.0</v>
      </c>
      <c r="C1789" s="6">
        <v>2014.0</v>
      </c>
      <c r="D1789" s="142">
        <f t="shared" si="1"/>
        <v>41712</v>
      </c>
      <c r="E1789" s="6">
        <v>0.36</v>
      </c>
      <c r="F1789" s="6">
        <v>1.55</v>
      </c>
      <c r="G1789" s="6">
        <v>2.65</v>
      </c>
    </row>
    <row r="1790">
      <c r="A1790" s="6">
        <v>3.0</v>
      </c>
      <c r="B1790" s="6">
        <v>17.0</v>
      </c>
      <c r="C1790" s="6">
        <v>2014.0</v>
      </c>
      <c r="D1790" s="142">
        <f t="shared" si="1"/>
        <v>41715</v>
      </c>
      <c r="E1790" s="6">
        <v>0.38</v>
      </c>
      <c r="F1790" s="6">
        <v>1.58</v>
      </c>
      <c r="G1790" s="6">
        <v>2.7</v>
      </c>
    </row>
    <row r="1791">
      <c r="A1791" s="6">
        <v>3.0</v>
      </c>
      <c r="B1791" s="6">
        <v>18.0</v>
      </c>
      <c r="C1791" s="6">
        <v>2014.0</v>
      </c>
      <c r="D1791" s="142">
        <f t="shared" si="1"/>
        <v>41716</v>
      </c>
      <c r="E1791" s="6">
        <v>0.36</v>
      </c>
      <c r="F1791" s="6">
        <v>1.56</v>
      </c>
      <c r="G1791" s="6">
        <v>2.68</v>
      </c>
    </row>
    <row r="1792">
      <c r="A1792" s="6">
        <v>3.0</v>
      </c>
      <c r="B1792" s="6">
        <v>19.0</v>
      </c>
      <c r="C1792" s="6">
        <v>2014.0</v>
      </c>
      <c r="D1792" s="142">
        <f t="shared" si="1"/>
        <v>41717</v>
      </c>
      <c r="E1792" s="6">
        <v>0.47</v>
      </c>
      <c r="F1792" s="6">
        <v>1.75</v>
      </c>
      <c r="G1792" s="6">
        <v>2.78</v>
      </c>
    </row>
    <row r="1793">
      <c r="A1793" s="6">
        <v>3.0</v>
      </c>
      <c r="B1793" s="6">
        <v>20.0</v>
      </c>
      <c r="C1793" s="6">
        <v>2014.0</v>
      </c>
      <c r="D1793" s="142">
        <f t="shared" si="1"/>
        <v>41718</v>
      </c>
      <c r="E1793" s="6">
        <v>0.45</v>
      </c>
      <c r="F1793" s="6">
        <v>1.73</v>
      </c>
      <c r="G1793" s="6">
        <v>2.79</v>
      </c>
    </row>
    <row r="1794">
      <c r="A1794" s="6">
        <v>3.0</v>
      </c>
      <c r="B1794" s="6">
        <v>21.0</v>
      </c>
      <c r="C1794" s="6">
        <v>2014.0</v>
      </c>
      <c r="D1794" s="142">
        <f t="shared" si="1"/>
        <v>41719</v>
      </c>
      <c r="E1794" s="6">
        <v>0.45</v>
      </c>
      <c r="F1794" s="6">
        <v>1.73</v>
      </c>
      <c r="G1794" s="6">
        <v>2.75</v>
      </c>
    </row>
    <row r="1795">
      <c r="A1795" s="6">
        <v>3.0</v>
      </c>
      <c r="B1795" s="6">
        <v>24.0</v>
      </c>
      <c r="C1795" s="6">
        <v>2014.0</v>
      </c>
      <c r="D1795" s="142">
        <f t="shared" si="1"/>
        <v>41722</v>
      </c>
      <c r="E1795" s="6">
        <v>0.47</v>
      </c>
      <c r="F1795" s="6">
        <v>1.76</v>
      </c>
      <c r="G1795" s="6">
        <v>2.74</v>
      </c>
    </row>
    <row r="1796">
      <c r="A1796" s="6">
        <v>3.0</v>
      </c>
      <c r="B1796" s="6">
        <v>25.0</v>
      </c>
      <c r="C1796" s="6">
        <v>2014.0</v>
      </c>
      <c r="D1796" s="142">
        <f t="shared" si="1"/>
        <v>41723</v>
      </c>
      <c r="E1796" s="6">
        <v>0.47</v>
      </c>
      <c r="F1796" s="6">
        <v>1.76</v>
      </c>
      <c r="G1796" s="6">
        <v>2.75</v>
      </c>
    </row>
    <row r="1797">
      <c r="A1797" s="6">
        <v>3.0</v>
      </c>
      <c r="B1797" s="6">
        <v>26.0</v>
      </c>
      <c r="C1797" s="6">
        <v>2014.0</v>
      </c>
      <c r="D1797" s="142">
        <f t="shared" si="1"/>
        <v>41724</v>
      </c>
      <c r="E1797" s="6">
        <v>0.45</v>
      </c>
      <c r="F1797" s="6">
        <v>1.7</v>
      </c>
      <c r="G1797" s="6">
        <v>2.71</v>
      </c>
    </row>
    <row r="1798">
      <c r="A1798" s="6">
        <v>3.0</v>
      </c>
      <c r="B1798" s="6">
        <v>27.0</v>
      </c>
      <c r="C1798" s="6">
        <v>2014.0</v>
      </c>
      <c r="D1798" s="142">
        <f t="shared" si="1"/>
        <v>41725</v>
      </c>
      <c r="E1798" s="6">
        <v>0.45</v>
      </c>
      <c r="F1798" s="6">
        <v>1.7</v>
      </c>
      <c r="G1798" s="6">
        <v>2.69</v>
      </c>
    </row>
    <row r="1799">
      <c r="A1799" s="6">
        <v>3.0</v>
      </c>
      <c r="B1799" s="6">
        <v>28.0</v>
      </c>
      <c r="C1799" s="6">
        <v>2014.0</v>
      </c>
      <c r="D1799" s="142">
        <f t="shared" si="1"/>
        <v>41726</v>
      </c>
      <c r="E1799" s="6">
        <v>0.45</v>
      </c>
      <c r="F1799" s="6">
        <v>1.74</v>
      </c>
      <c r="G1799" s="6">
        <v>2.73</v>
      </c>
    </row>
    <row r="1800">
      <c r="A1800" s="6">
        <v>3.0</v>
      </c>
      <c r="B1800" s="6">
        <v>31.0</v>
      </c>
      <c r="C1800" s="6">
        <v>2014.0</v>
      </c>
      <c r="D1800" s="142">
        <f t="shared" si="1"/>
        <v>41729</v>
      </c>
      <c r="E1800" s="6">
        <v>0.44</v>
      </c>
      <c r="F1800" s="6">
        <v>1.73</v>
      </c>
      <c r="G1800" s="6">
        <v>2.73</v>
      </c>
    </row>
    <row r="1801">
      <c r="A1801" s="6">
        <v>4.0</v>
      </c>
      <c r="B1801" s="6">
        <v>1.0</v>
      </c>
      <c r="C1801" s="6">
        <v>2014.0</v>
      </c>
      <c r="D1801" s="142">
        <f t="shared" si="1"/>
        <v>41730</v>
      </c>
      <c r="E1801" s="6">
        <v>0.44</v>
      </c>
      <c r="F1801" s="6">
        <v>1.74</v>
      </c>
      <c r="G1801" s="6">
        <v>2.77</v>
      </c>
    </row>
    <row r="1802">
      <c r="A1802" s="6">
        <v>4.0</v>
      </c>
      <c r="B1802" s="6">
        <v>2.0</v>
      </c>
      <c r="C1802" s="6">
        <v>2014.0</v>
      </c>
      <c r="D1802" s="142">
        <f t="shared" si="1"/>
        <v>41731</v>
      </c>
      <c r="E1802" s="6">
        <v>0.47</v>
      </c>
      <c r="F1802" s="6">
        <v>1.8</v>
      </c>
      <c r="G1802" s="6">
        <v>2.82</v>
      </c>
    </row>
    <row r="1803">
      <c r="A1803" s="6">
        <v>4.0</v>
      </c>
      <c r="B1803" s="6">
        <v>3.0</v>
      </c>
      <c r="C1803" s="6">
        <v>2014.0</v>
      </c>
      <c r="D1803" s="142">
        <f t="shared" si="1"/>
        <v>41732</v>
      </c>
      <c r="E1803" s="6">
        <v>0.46</v>
      </c>
      <c r="F1803" s="6">
        <v>1.79</v>
      </c>
      <c r="G1803" s="6">
        <v>2.8</v>
      </c>
    </row>
    <row r="1804">
      <c r="A1804" s="6">
        <v>4.0</v>
      </c>
      <c r="B1804" s="6">
        <v>4.0</v>
      </c>
      <c r="C1804" s="6">
        <v>2014.0</v>
      </c>
      <c r="D1804" s="142">
        <f t="shared" si="1"/>
        <v>41733</v>
      </c>
      <c r="E1804" s="6">
        <v>0.43</v>
      </c>
      <c r="F1804" s="6">
        <v>1.71</v>
      </c>
      <c r="G1804" s="6">
        <v>2.74</v>
      </c>
    </row>
    <row r="1805">
      <c r="A1805" s="6">
        <v>4.0</v>
      </c>
      <c r="B1805" s="6">
        <v>7.0</v>
      </c>
      <c r="C1805" s="6">
        <v>2014.0</v>
      </c>
      <c r="D1805" s="142">
        <f t="shared" si="1"/>
        <v>41736</v>
      </c>
      <c r="E1805" s="6">
        <v>0.41</v>
      </c>
      <c r="F1805" s="6">
        <v>1.68</v>
      </c>
      <c r="G1805" s="6">
        <v>2.71</v>
      </c>
    </row>
    <row r="1806">
      <c r="A1806" s="6">
        <v>4.0</v>
      </c>
      <c r="B1806" s="6">
        <v>8.0</v>
      </c>
      <c r="C1806" s="6">
        <v>2014.0</v>
      </c>
      <c r="D1806" s="142">
        <f t="shared" si="1"/>
        <v>41737</v>
      </c>
      <c r="E1806" s="6">
        <v>0.4</v>
      </c>
      <c r="F1806" s="6">
        <v>1.67</v>
      </c>
      <c r="G1806" s="6">
        <v>2.69</v>
      </c>
    </row>
    <row r="1807">
      <c r="A1807" s="6">
        <v>4.0</v>
      </c>
      <c r="B1807" s="6">
        <v>9.0</v>
      </c>
      <c r="C1807" s="6">
        <v>2014.0</v>
      </c>
      <c r="D1807" s="142">
        <f t="shared" si="1"/>
        <v>41738</v>
      </c>
      <c r="E1807" s="6">
        <v>0.37</v>
      </c>
      <c r="F1807" s="6">
        <v>1.65</v>
      </c>
      <c r="G1807" s="6">
        <v>2.71</v>
      </c>
    </row>
    <row r="1808">
      <c r="A1808" s="6">
        <v>4.0</v>
      </c>
      <c r="B1808" s="6">
        <v>10.0</v>
      </c>
      <c r="C1808" s="6">
        <v>2014.0</v>
      </c>
      <c r="D1808" s="142">
        <f t="shared" si="1"/>
        <v>41739</v>
      </c>
      <c r="E1808" s="6">
        <v>0.37</v>
      </c>
      <c r="F1808" s="6">
        <v>1.59</v>
      </c>
      <c r="G1808" s="6">
        <v>2.65</v>
      </c>
    </row>
    <row r="1809">
      <c r="A1809" s="6">
        <v>4.0</v>
      </c>
      <c r="B1809" s="6">
        <v>11.0</v>
      </c>
      <c r="C1809" s="6">
        <v>2014.0</v>
      </c>
      <c r="D1809" s="142">
        <f t="shared" si="1"/>
        <v>41740</v>
      </c>
      <c r="E1809" s="6">
        <v>0.37</v>
      </c>
      <c r="F1809" s="6">
        <v>1.58</v>
      </c>
      <c r="G1809" s="6">
        <v>2.63</v>
      </c>
    </row>
    <row r="1810">
      <c r="A1810" s="6">
        <v>4.0</v>
      </c>
      <c r="B1810" s="6">
        <v>14.0</v>
      </c>
      <c r="C1810" s="6">
        <v>2014.0</v>
      </c>
      <c r="D1810" s="142">
        <f t="shared" si="1"/>
        <v>41743</v>
      </c>
      <c r="E1810" s="6">
        <v>0.37</v>
      </c>
      <c r="F1810" s="6">
        <v>1.61</v>
      </c>
      <c r="G1810" s="6">
        <v>2.65</v>
      </c>
    </row>
    <row r="1811">
      <c r="A1811" s="6">
        <v>4.0</v>
      </c>
      <c r="B1811" s="6">
        <v>15.0</v>
      </c>
      <c r="C1811" s="6">
        <v>2014.0</v>
      </c>
      <c r="D1811" s="142">
        <f t="shared" si="1"/>
        <v>41744</v>
      </c>
      <c r="E1811" s="6">
        <v>0.39</v>
      </c>
      <c r="F1811" s="6">
        <v>1.63</v>
      </c>
      <c r="G1811" s="6">
        <v>2.64</v>
      </c>
    </row>
    <row r="1812">
      <c r="A1812" s="6">
        <v>4.0</v>
      </c>
      <c r="B1812" s="6">
        <v>16.0</v>
      </c>
      <c r="C1812" s="6">
        <v>2014.0</v>
      </c>
      <c r="D1812" s="142">
        <f t="shared" si="1"/>
        <v>41745</v>
      </c>
      <c r="E1812" s="6">
        <v>0.39</v>
      </c>
      <c r="F1812" s="6">
        <v>1.67</v>
      </c>
      <c r="G1812" s="6">
        <v>2.65</v>
      </c>
    </row>
    <row r="1813">
      <c r="A1813" s="6">
        <v>4.0</v>
      </c>
      <c r="B1813" s="6">
        <v>17.0</v>
      </c>
      <c r="C1813" s="6">
        <v>2014.0</v>
      </c>
      <c r="D1813" s="142">
        <f t="shared" si="1"/>
        <v>41746</v>
      </c>
      <c r="E1813" s="6">
        <v>0.43</v>
      </c>
      <c r="F1813" s="6">
        <v>1.75</v>
      </c>
      <c r="G1813" s="6">
        <v>2.73</v>
      </c>
    </row>
    <row r="1814">
      <c r="A1814" s="6">
        <v>4.0</v>
      </c>
      <c r="B1814" s="6">
        <v>21.0</v>
      </c>
      <c r="C1814" s="6">
        <v>2014.0</v>
      </c>
      <c r="D1814" s="142">
        <f t="shared" si="1"/>
        <v>41750</v>
      </c>
      <c r="E1814" s="6">
        <v>0.42</v>
      </c>
      <c r="F1814" s="6">
        <v>1.74</v>
      </c>
      <c r="G1814" s="6">
        <v>2.73</v>
      </c>
    </row>
    <row r="1815">
      <c r="A1815" s="6">
        <v>4.0</v>
      </c>
      <c r="B1815" s="6">
        <v>22.0</v>
      </c>
      <c r="C1815" s="6">
        <v>2014.0</v>
      </c>
      <c r="D1815" s="142">
        <f t="shared" si="1"/>
        <v>41751</v>
      </c>
      <c r="E1815" s="6">
        <v>0.45</v>
      </c>
      <c r="F1815" s="6">
        <v>1.76</v>
      </c>
      <c r="G1815" s="6">
        <v>2.73</v>
      </c>
    </row>
    <row r="1816">
      <c r="A1816" s="6">
        <v>4.0</v>
      </c>
      <c r="B1816" s="6">
        <v>23.0</v>
      </c>
      <c r="C1816" s="6">
        <v>2014.0</v>
      </c>
      <c r="D1816" s="142">
        <f t="shared" si="1"/>
        <v>41752</v>
      </c>
      <c r="E1816" s="6">
        <v>0.43</v>
      </c>
      <c r="F1816" s="6">
        <v>1.73</v>
      </c>
      <c r="G1816" s="6">
        <v>2.7</v>
      </c>
    </row>
    <row r="1817">
      <c r="A1817" s="6">
        <v>4.0</v>
      </c>
      <c r="B1817" s="6">
        <v>24.0</v>
      </c>
      <c r="C1817" s="6">
        <v>2014.0</v>
      </c>
      <c r="D1817" s="142">
        <f t="shared" si="1"/>
        <v>41753</v>
      </c>
      <c r="E1817" s="6">
        <v>0.43</v>
      </c>
      <c r="F1817" s="6">
        <v>1.74</v>
      </c>
      <c r="G1817" s="6">
        <v>2.7</v>
      </c>
    </row>
    <row r="1818">
      <c r="A1818" s="6">
        <v>4.0</v>
      </c>
      <c r="B1818" s="6">
        <v>25.0</v>
      </c>
      <c r="C1818" s="6">
        <v>2014.0</v>
      </c>
      <c r="D1818" s="142">
        <f t="shared" si="1"/>
        <v>41754</v>
      </c>
      <c r="E1818" s="6">
        <v>0.43</v>
      </c>
      <c r="F1818" s="6">
        <v>1.72</v>
      </c>
      <c r="G1818" s="6">
        <v>2.68</v>
      </c>
    </row>
    <row r="1819">
      <c r="A1819" s="6">
        <v>4.0</v>
      </c>
      <c r="B1819" s="6">
        <v>28.0</v>
      </c>
      <c r="C1819" s="6">
        <v>2014.0</v>
      </c>
      <c r="D1819" s="142">
        <f t="shared" si="1"/>
        <v>41757</v>
      </c>
      <c r="E1819" s="6">
        <v>0.44</v>
      </c>
      <c r="F1819" s="6">
        <v>1.73</v>
      </c>
      <c r="G1819" s="6">
        <v>2.7</v>
      </c>
    </row>
    <row r="1820">
      <c r="A1820" s="6">
        <v>4.0</v>
      </c>
      <c r="B1820" s="6">
        <v>29.0</v>
      </c>
      <c r="C1820" s="6">
        <v>2014.0</v>
      </c>
      <c r="D1820" s="142">
        <f t="shared" si="1"/>
        <v>41758</v>
      </c>
      <c r="E1820" s="6">
        <v>0.44</v>
      </c>
      <c r="F1820" s="6">
        <v>1.74</v>
      </c>
      <c r="G1820" s="6">
        <v>2.71</v>
      </c>
    </row>
    <row r="1821">
      <c r="A1821" s="6">
        <v>4.0</v>
      </c>
      <c r="B1821" s="6">
        <v>30.0</v>
      </c>
      <c r="C1821" s="6">
        <v>2014.0</v>
      </c>
      <c r="D1821" s="142">
        <f t="shared" si="1"/>
        <v>41759</v>
      </c>
      <c r="E1821" s="6">
        <v>0.42</v>
      </c>
      <c r="F1821" s="6">
        <v>1.69</v>
      </c>
      <c r="G1821" s="6">
        <v>2.67</v>
      </c>
    </row>
    <row r="1822">
      <c r="A1822" s="6">
        <v>5.0</v>
      </c>
      <c r="B1822" s="6">
        <v>1.0</v>
      </c>
      <c r="C1822" s="6">
        <v>2014.0</v>
      </c>
      <c r="D1822" s="142">
        <f t="shared" si="1"/>
        <v>41760</v>
      </c>
      <c r="E1822" s="6">
        <v>0.41</v>
      </c>
      <c r="F1822" s="6">
        <v>1.66</v>
      </c>
      <c r="G1822" s="6">
        <v>2.63</v>
      </c>
    </row>
    <row r="1823">
      <c r="A1823" s="6">
        <v>5.0</v>
      </c>
      <c r="B1823" s="6">
        <v>2.0</v>
      </c>
      <c r="C1823" s="6">
        <v>2014.0</v>
      </c>
      <c r="D1823" s="142">
        <f t="shared" si="1"/>
        <v>41761</v>
      </c>
      <c r="E1823" s="6">
        <v>0.42</v>
      </c>
      <c r="F1823" s="6">
        <v>1.67</v>
      </c>
      <c r="G1823" s="6">
        <v>2.6</v>
      </c>
    </row>
    <row r="1824">
      <c r="A1824" s="6">
        <v>5.0</v>
      </c>
      <c r="B1824" s="6">
        <v>5.0</v>
      </c>
      <c r="C1824" s="6">
        <v>2014.0</v>
      </c>
      <c r="D1824" s="142">
        <f t="shared" si="1"/>
        <v>41764</v>
      </c>
      <c r="E1824" s="6">
        <v>0.43</v>
      </c>
      <c r="F1824" s="6">
        <v>1.68</v>
      </c>
      <c r="G1824" s="6">
        <v>2.63</v>
      </c>
    </row>
    <row r="1825">
      <c r="A1825" s="6">
        <v>5.0</v>
      </c>
      <c r="B1825" s="6">
        <v>6.0</v>
      </c>
      <c r="C1825" s="6">
        <v>2014.0</v>
      </c>
      <c r="D1825" s="142">
        <f t="shared" si="1"/>
        <v>41765</v>
      </c>
      <c r="E1825" s="6">
        <v>0.43</v>
      </c>
      <c r="F1825" s="6">
        <v>1.68</v>
      </c>
      <c r="G1825" s="6">
        <v>2.61</v>
      </c>
    </row>
    <row r="1826">
      <c r="A1826" s="6">
        <v>5.0</v>
      </c>
      <c r="B1826" s="6">
        <v>7.0</v>
      </c>
      <c r="C1826" s="6">
        <v>2014.0</v>
      </c>
      <c r="D1826" s="142">
        <f t="shared" si="1"/>
        <v>41766</v>
      </c>
      <c r="E1826" s="6">
        <v>0.41</v>
      </c>
      <c r="F1826" s="6">
        <v>1.65</v>
      </c>
      <c r="G1826" s="6">
        <v>2.62</v>
      </c>
    </row>
    <row r="1827">
      <c r="A1827" s="6">
        <v>5.0</v>
      </c>
      <c r="B1827" s="6">
        <v>8.0</v>
      </c>
      <c r="C1827" s="6">
        <v>2014.0</v>
      </c>
      <c r="D1827" s="142">
        <f t="shared" si="1"/>
        <v>41767</v>
      </c>
      <c r="E1827" s="6">
        <v>0.4</v>
      </c>
      <c r="F1827" s="6">
        <v>1.63</v>
      </c>
      <c r="G1827" s="6">
        <v>2.61</v>
      </c>
    </row>
    <row r="1828">
      <c r="A1828" s="6">
        <v>5.0</v>
      </c>
      <c r="B1828" s="6">
        <v>9.0</v>
      </c>
      <c r="C1828" s="6">
        <v>2014.0</v>
      </c>
      <c r="D1828" s="142">
        <f t="shared" si="1"/>
        <v>41768</v>
      </c>
      <c r="E1828" s="6">
        <v>0.4</v>
      </c>
      <c r="F1828" s="6">
        <v>1.63</v>
      </c>
      <c r="G1828" s="6">
        <v>2.62</v>
      </c>
    </row>
    <row r="1829">
      <c r="A1829" s="6">
        <v>5.0</v>
      </c>
      <c r="B1829" s="6">
        <v>12.0</v>
      </c>
      <c r="C1829" s="6">
        <v>2014.0</v>
      </c>
      <c r="D1829" s="142">
        <f t="shared" si="1"/>
        <v>41771</v>
      </c>
      <c r="E1829" s="6">
        <v>0.41</v>
      </c>
      <c r="F1829" s="6">
        <v>1.67</v>
      </c>
      <c r="G1829" s="6">
        <v>2.66</v>
      </c>
    </row>
    <row r="1830">
      <c r="A1830" s="6">
        <v>5.0</v>
      </c>
      <c r="B1830" s="6">
        <v>13.0</v>
      </c>
      <c r="C1830" s="6">
        <v>2014.0</v>
      </c>
      <c r="D1830" s="142">
        <f t="shared" si="1"/>
        <v>41772</v>
      </c>
      <c r="E1830" s="6">
        <v>0.39</v>
      </c>
      <c r="F1830" s="6">
        <v>1.62</v>
      </c>
      <c r="G1830" s="6">
        <v>2.61</v>
      </c>
    </row>
    <row r="1831">
      <c r="A1831" s="6">
        <v>5.0</v>
      </c>
      <c r="B1831" s="6">
        <v>14.0</v>
      </c>
      <c r="C1831" s="6">
        <v>2014.0</v>
      </c>
      <c r="D1831" s="142">
        <f t="shared" si="1"/>
        <v>41773</v>
      </c>
      <c r="E1831" s="6">
        <v>0.39</v>
      </c>
      <c r="F1831" s="6">
        <v>1.57</v>
      </c>
      <c r="G1831" s="6">
        <v>2.54</v>
      </c>
    </row>
    <row r="1832">
      <c r="A1832" s="6">
        <v>5.0</v>
      </c>
      <c r="B1832" s="6">
        <v>15.0</v>
      </c>
      <c r="C1832" s="6">
        <v>2014.0</v>
      </c>
      <c r="D1832" s="142">
        <f t="shared" si="1"/>
        <v>41774</v>
      </c>
      <c r="E1832" s="6">
        <v>0.38</v>
      </c>
      <c r="F1832" s="6">
        <v>1.55</v>
      </c>
      <c r="G1832" s="6">
        <v>2.5</v>
      </c>
    </row>
    <row r="1833">
      <c r="A1833" s="6">
        <v>5.0</v>
      </c>
      <c r="B1833" s="6">
        <v>16.0</v>
      </c>
      <c r="C1833" s="6">
        <v>2014.0</v>
      </c>
      <c r="D1833" s="142">
        <f t="shared" si="1"/>
        <v>41775</v>
      </c>
      <c r="E1833" s="6">
        <v>0.38</v>
      </c>
      <c r="F1833" s="6">
        <v>1.56</v>
      </c>
      <c r="G1833" s="6">
        <v>2.52</v>
      </c>
    </row>
    <row r="1834">
      <c r="A1834" s="6">
        <v>5.0</v>
      </c>
      <c r="B1834" s="6">
        <v>19.0</v>
      </c>
      <c r="C1834" s="6">
        <v>2014.0</v>
      </c>
      <c r="D1834" s="142">
        <f t="shared" si="1"/>
        <v>41778</v>
      </c>
      <c r="E1834" s="6">
        <v>0.36</v>
      </c>
      <c r="F1834" s="6">
        <v>1.56</v>
      </c>
      <c r="G1834" s="6">
        <v>2.54</v>
      </c>
    </row>
    <row r="1835">
      <c r="A1835" s="6">
        <v>5.0</v>
      </c>
      <c r="B1835" s="6">
        <v>20.0</v>
      </c>
      <c r="C1835" s="6">
        <v>2014.0</v>
      </c>
      <c r="D1835" s="142">
        <f t="shared" si="1"/>
        <v>41779</v>
      </c>
      <c r="E1835" s="6">
        <v>0.35</v>
      </c>
      <c r="F1835" s="6">
        <v>1.53</v>
      </c>
      <c r="G1835" s="6">
        <v>2.52</v>
      </c>
    </row>
    <row r="1836">
      <c r="A1836" s="6">
        <v>5.0</v>
      </c>
      <c r="B1836" s="6">
        <v>21.0</v>
      </c>
      <c r="C1836" s="6">
        <v>2014.0</v>
      </c>
      <c r="D1836" s="142">
        <f t="shared" si="1"/>
        <v>41780</v>
      </c>
      <c r="E1836" s="6">
        <v>0.37</v>
      </c>
      <c r="F1836" s="6">
        <v>1.55</v>
      </c>
      <c r="G1836" s="6">
        <v>2.54</v>
      </c>
    </row>
    <row r="1837">
      <c r="A1837" s="6">
        <v>5.0</v>
      </c>
      <c r="B1837" s="6">
        <v>22.0</v>
      </c>
      <c r="C1837" s="6">
        <v>2014.0</v>
      </c>
      <c r="D1837" s="142">
        <f t="shared" si="1"/>
        <v>41781</v>
      </c>
      <c r="E1837" s="6">
        <v>0.37</v>
      </c>
      <c r="F1837" s="6">
        <v>1.57</v>
      </c>
      <c r="G1837" s="6">
        <v>2.56</v>
      </c>
    </row>
    <row r="1838">
      <c r="A1838" s="6">
        <v>5.0</v>
      </c>
      <c r="B1838" s="6">
        <v>23.0</v>
      </c>
      <c r="C1838" s="6">
        <v>2014.0</v>
      </c>
      <c r="D1838" s="142">
        <f t="shared" si="1"/>
        <v>41782</v>
      </c>
      <c r="E1838" s="6">
        <v>0.37</v>
      </c>
      <c r="F1838" s="6">
        <v>1.55</v>
      </c>
      <c r="G1838" s="6">
        <v>2.54</v>
      </c>
    </row>
    <row r="1839">
      <c r="A1839" s="6">
        <v>5.0</v>
      </c>
      <c r="B1839" s="6">
        <v>27.0</v>
      </c>
      <c r="C1839" s="6">
        <v>2014.0</v>
      </c>
      <c r="D1839" s="142">
        <f t="shared" si="1"/>
        <v>41786</v>
      </c>
      <c r="E1839" s="6">
        <v>0.39</v>
      </c>
      <c r="F1839" s="6">
        <v>1.56</v>
      </c>
      <c r="G1839" s="6">
        <v>2.52</v>
      </c>
    </row>
    <row r="1840">
      <c r="A1840" s="6">
        <v>5.0</v>
      </c>
      <c r="B1840" s="6">
        <v>28.0</v>
      </c>
      <c r="C1840" s="6">
        <v>2014.0</v>
      </c>
      <c r="D1840" s="142">
        <f t="shared" si="1"/>
        <v>41787</v>
      </c>
      <c r="E1840" s="6">
        <v>0.37</v>
      </c>
      <c r="F1840" s="6">
        <v>1.5</v>
      </c>
      <c r="G1840" s="6">
        <v>2.44</v>
      </c>
    </row>
    <row r="1841">
      <c r="A1841" s="6">
        <v>5.0</v>
      </c>
      <c r="B1841" s="6">
        <v>29.0</v>
      </c>
      <c r="C1841" s="6">
        <v>2014.0</v>
      </c>
      <c r="D1841" s="142">
        <f t="shared" si="1"/>
        <v>41788</v>
      </c>
      <c r="E1841" s="6">
        <v>0.37</v>
      </c>
      <c r="F1841" s="6">
        <v>1.52</v>
      </c>
      <c r="G1841" s="6">
        <v>2.45</v>
      </c>
    </row>
    <row r="1842">
      <c r="A1842" s="6">
        <v>5.0</v>
      </c>
      <c r="B1842" s="6">
        <v>30.0</v>
      </c>
      <c r="C1842" s="6">
        <v>2014.0</v>
      </c>
      <c r="D1842" s="142">
        <f t="shared" si="1"/>
        <v>41789</v>
      </c>
      <c r="E1842" s="6">
        <v>0.37</v>
      </c>
      <c r="F1842" s="6">
        <v>1.54</v>
      </c>
      <c r="G1842" s="6">
        <v>2.48</v>
      </c>
    </row>
    <row r="1843">
      <c r="A1843" s="6">
        <v>6.0</v>
      </c>
      <c r="B1843" s="6">
        <v>2.0</v>
      </c>
      <c r="C1843" s="6">
        <v>2014.0</v>
      </c>
      <c r="D1843" s="142">
        <f t="shared" si="1"/>
        <v>41792</v>
      </c>
      <c r="E1843" s="6">
        <v>0.39</v>
      </c>
      <c r="F1843" s="6">
        <v>1.6</v>
      </c>
      <c r="G1843" s="6">
        <v>2.54</v>
      </c>
    </row>
    <row r="1844">
      <c r="A1844" s="6">
        <v>6.0</v>
      </c>
      <c r="B1844" s="6">
        <v>3.0</v>
      </c>
      <c r="C1844" s="6">
        <v>2014.0</v>
      </c>
      <c r="D1844" s="142">
        <f t="shared" si="1"/>
        <v>41793</v>
      </c>
      <c r="E1844" s="6">
        <v>0.41</v>
      </c>
      <c r="F1844" s="6">
        <v>1.65</v>
      </c>
      <c r="G1844" s="6">
        <v>2.6</v>
      </c>
    </row>
    <row r="1845">
      <c r="A1845" s="6">
        <v>6.0</v>
      </c>
      <c r="B1845" s="6">
        <v>4.0</v>
      </c>
      <c r="C1845" s="6">
        <v>2014.0</v>
      </c>
      <c r="D1845" s="142">
        <f t="shared" si="1"/>
        <v>41794</v>
      </c>
      <c r="E1845" s="6">
        <v>0.41</v>
      </c>
      <c r="F1845" s="6">
        <v>1.65</v>
      </c>
      <c r="G1845" s="6">
        <v>2.61</v>
      </c>
    </row>
    <row r="1846">
      <c r="A1846" s="6">
        <v>6.0</v>
      </c>
      <c r="B1846" s="6">
        <v>5.0</v>
      </c>
      <c r="C1846" s="6">
        <v>2014.0</v>
      </c>
      <c r="D1846" s="142">
        <f t="shared" si="1"/>
        <v>41795</v>
      </c>
      <c r="E1846" s="6">
        <v>0.4</v>
      </c>
      <c r="F1846" s="6">
        <v>1.63</v>
      </c>
      <c r="G1846" s="6">
        <v>2.59</v>
      </c>
    </row>
    <row r="1847">
      <c r="A1847" s="6">
        <v>6.0</v>
      </c>
      <c r="B1847" s="6">
        <v>6.0</v>
      </c>
      <c r="C1847" s="6">
        <v>2014.0</v>
      </c>
      <c r="D1847" s="142">
        <f t="shared" si="1"/>
        <v>41796</v>
      </c>
      <c r="E1847" s="6">
        <v>0.41</v>
      </c>
      <c r="F1847" s="6">
        <v>1.66</v>
      </c>
      <c r="G1847" s="6">
        <v>2.6</v>
      </c>
    </row>
    <row r="1848">
      <c r="A1848" s="6">
        <v>6.0</v>
      </c>
      <c r="B1848" s="6">
        <v>9.0</v>
      </c>
      <c r="C1848" s="6">
        <v>2014.0</v>
      </c>
      <c r="D1848" s="142">
        <f t="shared" si="1"/>
        <v>41799</v>
      </c>
      <c r="E1848" s="6">
        <v>0.43</v>
      </c>
      <c r="F1848" s="6">
        <v>1.69</v>
      </c>
      <c r="G1848" s="6">
        <v>2.62</v>
      </c>
    </row>
    <row r="1849">
      <c r="A1849" s="6">
        <v>6.0</v>
      </c>
      <c r="B1849" s="6">
        <v>10.0</v>
      </c>
      <c r="C1849" s="6">
        <v>2014.0</v>
      </c>
      <c r="D1849" s="142">
        <f t="shared" si="1"/>
        <v>41800</v>
      </c>
      <c r="E1849" s="6">
        <v>0.45</v>
      </c>
      <c r="F1849" s="6">
        <v>1.71</v>
      </c>
      <c r="G1849" s="6">
        <v>2.64</v>
      </c>
    </row>
    <row r="1850">
      <c r="A1850" s="6">
        <v>6.0</v>
      </c>
      <c r="B1850" s="6">
        <v>11.0</v>
      </c>
      <c r="C1850" s="6">
        <v>2014.0</v>
      </c>
      <c r="D1850" s="142">
        <f t="shared" si="1"/>
        <v>41801</v>
      </c>
      <c r="E1850" s="6">
        <v>0.44</v>
      </c>
      <c r="F1850" s="6">
        <v>1.7</v>
      </c>
      <c r="G1850" s="6">
        <v>2.65</v>
      </c>
    </row>
    <row r="1851">
      <c r="A1851" s="6">
        <v>6.0</v>
      </c>
      <c r="B1851" s="6">
        <v>12.0</v>
      </c>
      <c r="C1851" s="6">
        <v>2014.0</v>
      </c>
      <c r="D1851" s="142">
        <f t="shared" si="1"/>
        <v>41802</v>
      </c>
      <c r="E1851" s="6">
        <v>0.42</v>
      </c>
      <c r="F1851" s="6">
        <v>1.66</v>
      </c>
      <c r="G1851" s="6">
        <v>2.58</v>
      </c>
    </row>
    <row r="1852">
      <c r="A1852" s="6">
        <v>6.0</v>
      </c>
      <c r="B1852" s="6">
        <v>13.0</v>
      </c>
      <c r="C1852" s="6">
        <v>2014.0</v>
      </c>
      <c r="D1852" s="142">
        <f t="shared" si="1"/>
        <v>41803</v>
      </c>
      <c r="E1852" s="6">
        <v>0.45</v>
      </c>
      <c r="F1852" s="6">
        <v>1.7</v>
      </c>
      <c r="G1852" s="6">
        <v>2.6</v>
      </c>
    </row>
    <row r="1853">
      <c r="A1853" s="6">
        <v>6.0</v>
      </c>
      <c r="B1853" s="6">
        <v>16.0</v>
      </c>
      <c r="C1853" s="6">
        <v>2014.0</v>
      </c>
      <c r="D1853" s="142">
        <f t="shared" si="1"/>
        <v>41806</v>
      </c>
      <c r="E1853" s="6">
        <v>0.49</v>
      </c>
      <c r="F1853" s="6">
        <v>1.71</v>
      </c>
      <c r="G1853" s="6">
        <v>2.61</v>
      </c>
    </row>
    <row r="1854">
      <c r="A1854" s="6">
        <v>6.0</v>
      </c>
      <c r="B1854" s="6">
        <v>17.0</v>
      </c>
      <c r="C1854" s="6">
        <v>2014.0</v>
      </c>
      <c r="D1854" s="142">
        <f t="shared" si="1"/>
        <v>41807</v>
      </c>
      <c r="E1854" s="6">
        <v>0.51</v>
      </c>
      <c r="F1854" s="6">
        <v>1.77</v>
      </c>
      <c r="G1854" s="6">
        <v>2.66</v>
      </c>
    </row>
    <row r="1855">
      <c r="A1855" s="6">
        <v>6.0</v>
      </c>
      <c r="B1855" s="6">
        <v>18.0</v>
      </c>
      <c r="C1855" s="6">
        <v>2014.0</v>
      </c>
      <c r="D1855" s="142">
        <f t="shared" si="1"/>
        <v>41808</v>
      </c>
      <c r="E1855" s="6">
        <v>0.48</v>
      </c>
      <c r="F1855" s="6">
        <v>1.71</v>
      </c>
      <c r="G1855" s="6">
        <v>2.61</v>
      </c>
    </row>
    <row r="1856">
      <c r="A1856" s="6">
        <v>6.0</v>
      </c>
      <c r="B1856" s="6">
        <v>19.0</v>
      </c>
      <c r="C1856" s="6">
        <v>2014.0</v>
      </c>
      <c r="D1856" s="142">
        <f t="shared" si="1"/>
        <v>41809</v>
      </c>
      <c r="E1856" s="6">
        <v>0.48</v>
      </c>
      <c r="F1856" s="6">
        <v>1.71</v>
      </c>
      <c r="G1856" s="6">
        <v>2.64</v>
      </c>
    </row>
    <row r="1857">
      <c r="A1857" s="6">
        <v>6.0</v>
      </c>
      <c r="B1857" s="6">
        <v>20.0</v>
      </c>
      <c r="C1857" s="6">
        <v>2014.0</v>
      </c>
      <c r="D1857" s="142">
        <f t="shared" si="1"/>
        <v>41810</v>
      </c>
      <c r="E1857" s="6">
        <v>0.5</v>
      </c>
      <c r="F1857" s="6">
        <v>1.71</v>
      </c>
      <c r="G1857" s="6">
        <v>2.63</v>
      </c>
    </row>
    <row r="1858">
      <c r="A1858" s="6">
        <v>6.0</v>
      </c>
      <c r="B1858" s="6">
        <v>23.0</v>
      </c>
      <c r="C1858" s="6">
        <v>2014.0</v>
      </c>
      <c r="D1858" s="142">
        <f t="shared" si="1"/>
        <v>41813</v>
      </c>
      <c r="E1858" s="6">
        <v>0.48</v>
      </c>
      <c r="F1858" s="6">
        <v>1.72</v>
      </c>
      <c r="G1858" s="6">
        <v>2.63</v>
      </c>
    </row>
    <row r="1859">
      <c r="A1859" s="6">
        <v>6.0</v>
      </c>
      <c r="B1859" s="6">
        <v>24.0</v>
      </c>
      <c r="C1859" s="6">
        <v>2014.0</v>
      </c>
      <c r="D1859" s="142">
        <f t="shared" si="1"/>
        <v>41814</v>
      </c>
      <c r="E1859" s="6">
        <v>0.49</v>
      </c>
      <c r="F1859" s="6">
        <v>1.7</v>
      </c>
      <c r="G1859" s="6">
        <v>2.59</v>
      </c>
    </row>
    <row r="1860">
      <c r="A1860" s="6">
        <v>6.0</v>
      </c>
      <c r="B1860" s="6">
        <v>25.0</v>
      </c>
      <c r="C1860" s="6">
        <v>2014.0</v>
      </c>
      <c r="D1860" s="142">
        <f t="shared" si="1"/>
        <v>41815</v>
      </c>
      <c r="E1860" s="6">
        <v>0.48</v>
      </c>
      <c r="F1860" s="6">
        <v>1.68</v>
      </c>
      <c r="G1860" s="6">
        <v>2.57</v>
      </c>
    </row>
    <row r="1861">
      <c r="A1861" s="6">
        <v>6.0</v>
      </c>
      <c r="B1861" s="6">
        <v>26.0</v>
      </c>
      <c r="C1861" s="6">
        <v>2014.0</v>
      </c>
      <c r="D1861" s="142">
        <f t="shared" si="1"/>
        <v>41816</v>
      </c>
      <c r="E1861" s="6">
        <v>0.46</v>
      </c>
      <c r="F1861" s="6">
        <v>1.64</v>
      </c>
      <c r="G1861" s="6">
        <v>2.53</v>
      </c>
    </row>
    <row r="1862">
      <c r="A1862" s="6">
        <v>6.0</v>
      </c>
      <c r="B1862" s="6">
        <v>27.0</v>
      </c>
      <c r="C1862" s="6">
        <v>2014.0</v>
      </c>
      <c r="D1862" s="142">
        <f t="shared" si="1"/>
        <v>41817</v>
      </c>
      <c r="E1862" s="6">
        <v>0.45</v>
      </c>
      <c r="F1862" s="6">
        <v>1.64</v>
      </c>
      <c r="G1862" s="6">
        <v>2.54</v>
      </c>
    </row>
    <row r="1863">
      <c r="A1863" s="6">
        <v>6.0</v>
      </c>
      <c r="B1863" s="6">
        <v>30.0</v>
      </c>
      <c r="C1863" s="6">
        <v>2014.0</v>
      </c>
      <c r="D1863" s="142">
        <f t="shared" si="1"/>
        <v>41820</v>
      </c>
      <c r="E1863" s="6">
        <v>0.47</v>
      </c>
      <c r="F1863" s="6">
        <v>1.62</v>
      </c>
      <c r="G1863" s="6">
        <v>2.53</v>
      </c>
    </row>
    <row r="1864">
      <c r="A1864" s="6">
        <v>7.0</v>
      </c>
      <c r="B1864" s="6">
        <v>1.0</v>
      </c>
      <c r="C1864" s="6">
        <v>2014.0</v>
      </c>
      <c r="D1864" s="142">
        <f t="shared" si="1"/>
        <v>41821</v>
      </c>
      <c r="E1864" s="6">
        <v>0.47</v>
      </c>
      <c r="F1864" s="6">
        <v>1.66</v>
      </c>
      <c r="G1864" s="6">
        <v>2.58</v>
      </c>
    </row>
    <row r="1865">
      <c r="A1865" s="6">
        <v>7.0</v>
      </c>
      <c r="B1865" s="6">
        <v>2.0</v>
      </c>
      <c r="C1865" s="6">
        <v>2014.0</v>
      </c>
      <c r="D1865" s="142">
        <f t="shared" si="1"/>
        <v>41822</v>
      </c>
      <c r="E1865" s="6">
        <v>0.49</v>
      </c>
      <c r="F1865" s="6">
        <v>1.71</v>
      </c>
      <c r="G1865" s="6">
        <v>2.64</v>
      </c>
    </row>
    <row r="1866">
      <c r="A1866" s="6">
        <v>7.0</v>
      </c>
      <c r="B1866" s="6">
        <v>3.0</v>
      </c>
      <c r="C1866" s="6">
        <v>2014.0</v>
      </c>
      <c r="D1866" s="142">
        <f t="shared" si="1"/>
        <v>41823</v>
      </c>
      <c r="E1866" s="6">
        <v>0.52</v>
      </c>
      <c r="F1866" s="6">
        <v>1.74</v>
      </c>
      <c r="G1866" s="6">
        <v>2.65</v>
      </c>
    </row>
    <row r="1867">
      <c r="A1867" s="6">
        <v>7.0</v>
      </c>
      <c r="B1867" s="6">
        <v>7.0</v>
      </c>
      <c r="C1867" s="6">
        <v>2014.0</v>
      </c>
      <c r="D1867" s="142">
        <f t="shared" si="1"/>
        <v>41827</v>
      </c>
      <c r="E1867" s="6">
        <v>0.52</v>
      </c>
      <c r="F1867" s="6">
        <v>1.74</v>
      </c>
      <c r="G1867" s="6">
        <v>2.63</v>
      </c>
    </row>
    <row r="1868">
      <c r="A1868" s="6">
        <v>7.0</v>
      </c>
      <c r="B1868" s="6">
        <v>8.0</v>
      </c>
      <c r="C1868" s="6">
        <v>2014.0</v>
      </c>
      <c r="D1868" s="142">
        <f t="shared" si="1"/>
        <v>41828</v>
      </c>
      <c r="E1868" s="6">
        <v>0.51</v>
      </c>
      <c r="F1868" s="6">
        <v>1.7</v>
      </c>
      <c r="G1868" s="6">
        <v>2.58</v>
      </c>
    </row>
    <row r="1869">
      <c r="A1869" s="6">
        <v>7.0</v>
      </c>
      <c r="B1869" s="6">
        <v>9.0</v>
      </c>
      <c r="C1869" s="6">
        <v>2014.0</v>
      </c>
      <c r="D1869" s="142">
        <f t="shared" si="1"/>
        <v>41829</v>
      </c>
      <c r="E1869" s="6">
        <v>0.51</v>
      </c>
      <c r="F1869" s="6">
        <v>1.68</v>
      </c>
      <c r="G1869" s="6">
        <v>2.57</v>
      </c>
    </row>
    <row r="1870">
      <c r="A1870" s="6">
        <v>7.0</v>
      </c>
      <c r="B1870" s="6">
        <v>10.0</v>
      </c>
      <c r="C1870" s="6">
        <v>2014.0</v>
      </c>
      <c r="D1870" s="142">
        <f t="shared" si="1"/>
        <v>41830</v>
      </c>
      <c r="E1870" s="6">
        <v>0.46</v>
      </c>
      <c r="F1870" s="6">
        <v>1.66</v>
      </c>
      <c r="G1870" s="6">
        <v>2.55</v>
      </c>
    </row>
    <row r="1871">
      <c r="A1871" s="6">
        <v>7.0</v>
      </c>
      <c r="B1871" s="6">
        <v>11.0</v>
      </c>
      <c r="C1871" s="6">
        <v>2014.0</v>
      </c>
      <c r="D1871" s="142">
        <f t="shared" si="1"/>
        <v>41831</v>
      </c>
      <c r="E1871" s="6">
        <v>0.48</v>
      </c>
      <c r="F1871" s="6">
        <v>1.65</v>
      </c>
      <c r="G1871" s="6">
        <v>2.53</v>
      </c>
    </row>
    <row r="1872">
      <c r="A1872" s="6">
        <v>7.0</v>
      </c>
      <c r="B1872" s="6">
        <v>14.0</v>
      </c>
      <c r="C1872" s="6">
        <v>2014.0</v>
      </c>
      <c r="D1872" s="142">
        <f t="shared" si="1"/>
        <v>41834</v>
      </c>
      <c r="E1872" s="6">
        <v>0.48</v>
      </c>
      <c r="F1872" s="6">
        <v>1.68</v>
      </c>
      <c r="G1872" s="6">
        <v>2.55</v>
      </c>
    </row>
    <row r="1873">
      <c r="A1873" s="6">
        <v>7.0</v>
      </c>
      <c r="B1873" s="6">
        <v>15.0</v>
      </c>
      <c r="C1873" s="6">
        <v>2014.0</v>
      </c>
      <c r="D1873" s="142">
        <f t="shared" si="1"/>
        <v>41835</v>
      </c>
      <c r="E1873" s="6">
        <v>0.49</v>
      </c>
      <c r="F1873" s="6">
        <v>1.7</v>
      </c>
      <c r="G1873" s="6">
        <v>2.56</v>
      </c>
    </row>
    <row r="1874">
      <c r="A1874" s="6">
        <v>7.0</v>
      </c>
      <c r="B1874" s="6">
        <v>16.0</v>
      </c>
      <c r="C1874" s="6">
        <v>2014.0</v>
      </c>
      <c r="D1874" s="142">
        <f t="shared" si="1"/>
        <v>41836</v>
      </c>
      <c r="E1874" s="6">
        <v>0.5</v>
      </c>
      <c r="F1874" s="6">
        <v>1.71</v>
      </c>
      <c r="G1874" s="6">
        <v>2.55</v>
      </c>
    </row>
    <row r="1875">
      <c r="A1875" s="6">
        <v>7.0</v>
      </c>
      <c r="B1875" s="6">
        <v>17.0</v>
      </c>
      <c r="C1875" s="6">
        <v>2014.0</v>
      </c>
      <c r="D1875" s="142">
        <f t="shared" si="1"/>
        <v>41837</v>
      </c>
      <c r="E1875" s="6">
        <v>0.47</v>
      </c>
      <c r="F1875" s="6">
        <v>1.65</v>
      </c>
      <c r="G1875" s="6">
        <v>2.47</v>
      </c>
    </row>
    <row r="1876">
      <c r="A1876" s="6">
        <v>7.0</v>
      </c>
      <c r="B1876" s="6">
        <v>18.0</v>
      </c>
      <c r="C1876" s="6">
        <v>2014.0</v>
      </c>
      <c r="D1876" s="142">
        <f t="shared" si="1"/>
        <v>41838</v>
      </c>
      <c r="E1876" s="6">
        <v>0.51</v>
      </c>
      <c r="F1876" s="6">
        <v>1.69</v>
      </c>
      <c r="G1876" s="6">
        <v>2.5</v>
      </c>
    </row>
    <row r="1877">
      <c r="A1877" s="6">
        <v>7.0</v>
      </c>
      <c r="B1877" s="6">
        <v>21.0</v>
      </c>
      <c r="C1877" s="6">
        <v>2014.0</v>
      </c>
      <c r="D1877" s="142">
        <f t="shared" si="1"/>
        <v>41841</v>
      </c>
      <c r="E1877" s="6">
        <v>0.51</v>
      </c>
      <c r="F1877" s="6">
        <v>1.7</v>
      </c>
      <c r="G1877" s="6">
        <v>2.49</v>
      </c>
    </row>
    <row r="1878">
      <c r="A1878" s="6">
        <v>7.0</v>
      </c>
      <c r="B1878" s="6">
        <v>22.0</v>
      </c>
      <c r="C1878" s="6">
        <v>2014.0</v>
      </c>
      <c r="D1878" s="142">
        <f t="shared" si="1"/>
        <v>41842</v>
      </c>
      <c r="E1878" s="6">
        <v>0.49</v>
      </c>
      <c r="F1878" s="6">
        <v>1.68</v>
      </c>
      <c r="G1878" s="6">
        <v>2.48</v>
      </c>
    </row>
    <row r="1879">
      <c r="A1879" s="6">
        <v>7.0</v>
      </c>
      <c r="B1879" s="6">
        <v>23.0</v>
      </c>
      <c r="C1879" s="6">
        <v>2014.0</v>
      </c>
      <c r="D1879" s="142">
        <f t="shared" si="1"/>
        <v>41843</v>
      </c>
      <c r="E1879" s="6">
        <v>0.5</v>
      </c>
      <c r="F1879" s="6">
        <v>1.67</v>
      </c>
      <c r="G1879" s="6">
        <v>2.48</v>
      </c>
    </row>
    <row r="1880">
      <c r="A1880" s="6">
        <v>7.0</v>
      </c>
      <c r="B1880" s="6">
        <v>24.0</v>
      </c>
      <c r="C1880" s="6">
        <v>2014.0</v>
      </c>
      <c r="D1880" s="142">
        <f t="shared" si="1"/>
        <v>41844</v>
      </c>
      <c r="E1880" s="6">
        <v>0.53</v>
      </c>
      <c r="F1880" s="6">
        <v>1.72</v>
      </c>
      <c r="G1880" s="6">
        <v>2.52</v>
      </c>
    </row>
    <row r="1881">
      <c r="A1881" s="6">
        <v>7.0</v>
      </c>
      <c r="B1881" s="6">
        <v>25.0</v>
      </c>
      <c r="C1881" s="6">
        <v>2014.0</v>
      </c>
      <c r="D1881" s="142">
        <f t="shared" si="1"/>
        <v>41845</v>
      </c>
      <c r="E1881" s="6">
        <v>0.53</v>
      </c>
      <c r="F1881" s="6">
        <v>1.69</v>
      </c>
      <c r="G1881" s="6">
        <v>2.48</v>
      </c>
    </row>
    <row r="1882">
      <c r="A1882" s="6">
        <v>7.0</v>
      </c>
      <c r="B1882" s="6">
        <v>28.0</v>
      </c>
      <c r="C1882" s="6">
        <v>2014.0</v>
      </c>
      <c r="D1882" s="142">
        <f t="shared" si="1"/>
        <v>41848</v>
      </c>
      <c r="E1882" s="6">
        <v>0.54</v>
      </c>
      <c r="F1882" s="6">
        <v>1.73</v>
      </c>
      <c r="G1882" s="6">
        <v>2.5</v>
      </c>
    </row>
    <row r="1883">
      <c r="A1883" s="6">
        <v>7.0</v>
      </c>
      <c r="B1883" s="6">
        <v>29.0</v>
      </c>
      <c r="C1883" s="6">
        <v>2014.0</v>
      </c>
      <c r="D1883" s="142">
        <f t="shared" si="1"/>
        <v>41849</v>
      </c>
      <c r="E1883" s="6">
        <v>0.54</v>
      </c>
      <c r="F1883" s="6">
        <v>1.7</v>
      </c>
      <c r="G1883" s="6">
        <v>2.47</v>
      </c>
    </row>
    <row r="1884">
      <c r="A1884" s="6">
        <v>7.0</v>
      </c>
      <c r="B1884" s="6">
        <v>30.0</v>
      </c>
      <c r="C1884" s="6">
        <v>2014.0</v>
      </c>
      <c r="D1884" s="142">
        <f t="shared" si="1"/>
        <v>41850</v>
      </c>
      <c r="E1884" s="6">
        <v>0.56</v>
      </c>
      <c r="F1884" s="6">
        <v>1.77</v>
      </c>
      <c r="G1884" s="6">
        <v>2.57</v>
      </c>
    </row>
    <row r="1885">
      <c r="A1885" s="6">
        <v>7.0</v>
      </c>
      <c r="B1885" s="6">
        <v>31.0</v>
      </c>
      <c r="C1885" s="6">
        <v>2014.0</v>
      </c>
      <c r="D1885" s="142">
        <f t="shared" si="1"/>
        <v>41851</v>
      </c>
      <c r="E1885" s="6">
        <v>0.53</v>
      </c>
      <c r="F1885" s="6">
        <v>1.76</v>
      </c>
      <c r="G1885" s="6">
        <v>2.58</v>
      </c>
    </row>
    <row r="1886">
      <c r="A1886" s="6">
        <v>8.0</v>
      </c>
      <c r="B1886" s="6">
        <v>1.0</v>
      </c>
      <c r="C1886" s="6">
        <v>2014.0</v>
      </c>
      <c r="D1886" s="142">
        <f t="shared" si="1"/>
        <v>41852</v>
      </c>
      <c r="E1886" s="6">
        <v>0.47</v>
      </c>
      <c r="F1886" s="6">
        <v>1.67</v>
      </c>
      <c r="G1886" s="6">
        <v>2.52</v>
      </c>
    </row>
    <row r="1887">
      <c r="A1887" s="6">
        <v>8.0</v>
      </c>
      <c r="B1887" s="6">
        <v>4.0</v>
      </c>
      <c r="C1887" s="6">
        <v>2014.0</v>
      </c>
      <c r="D1887" s="142">
        <f t="shared" si="1"/>
        <v>41855</v>
      </c>
      <c r="E1887" s="6">
        <v>0.47</v>
      </c>
      <c r="F1887" s="6">
        <v>1.66</v>
      </c>
      <c r="G1887" s="6">
        <v>2.51</v>
      </c>
    </row>
    <row r="1888">
      <c r="A1888" s="6">
        <v>8.0</v>
      </c>
      <c r="B1888" s="6">
        <v>5.0</v>
      </c>
      <c r="C1888" s="6">
        <v>2014.0</v>
      </c>
      <c r="D1888" s="142">
        <f t="shared" si="1"/>
        <v>41856</v>
      </c>
      <c r="E1888" s="6">
        <v>0.47</v>
      </c>
      <c r="F1888" s="6">
        <v>1.66</v>
      </c>
      <c r="G1888" s="6">
        <v>2.49</v>
      </c>
    </row>
    <row r="1889">
      <c r="A1889" s="6">
        <v>8.0</v>
      </c>
      <c r="B1889" s="6">
        <v>6.0</v>
      </c>
      <c r="C1889" s="6">
        <v>2014.0</v>
      </c>
      <c r="D1889" s="142">
        <f t="shared" si="1"/>
        <v>41857</v>
      </c>
      <c r="E1889" s="6">
        <v>0.48</v>
      </c>
      <c r="F1889" s="6">
        <v>1.66</v>
      </c>
      <c r="G1889" s="6">
        <v>2.49</v>
      </c>
    </row>
    <row r="1890">
      <c r="A1890" s="6">
        <v>8.0</v>
      </c>
      <c r="B1890" s="6">
        <v>7.0</v>
      </c>
      <c r="C1890" s="6">
        <v>2014.0</v>
      </c>
      <c r="D1890" s="142">
        <f t="shared" si="1"/>
        <v>41858</v>
      </c>
      <c r="E1890" s="6">
        <v>0.44</v>
      </c>
      <c r="F1890" s="6">
        <v>1.6</v>
      </c>
      <c r="G1890" s="6">
        <v>2.43</v>
      </c>
    </row>
    <row r="1891">
      <c r="A1891" s="6">
        <v>8.0</v>
      </c>
      <c r="B1891" s="6">
        <v>8.0</v>
      </c>
      <c r="C1891" s="6">
        <v>2014.0</v>
      </c>
      <c r="D1891" s="142">
        <f t="shared" si="1"/>
        <v>41859</v>
      </c>
      <c r="E1891" s="6">
        <v>0.45</v>
      </c>
      <c r="F1891" s="6">
        <v>1.62</v>
      </c>
      <c r="G1891" s="6">
        <v>2.44</v>
      </c>
    </row>
    <row r="1892">
      <c r="A1892" s="6">
        <v>8.0</v>
      </c>
      <c r="B1892" s="6">
        <v>11.0</v>
      </c>
      <c r="C1892" s="6">
        <v>2014.0</v>
      </c>
      <c r="D1892" s="142">
        <f t="shared" si="1"/>
        <v>41862</v>
      </c>
      <c r="E1892" s="6">
        <v>0.47</v>
      </c>
      <c r="F1892" s="6">
        <v>1.62</v>
      </c>
      <c r="G1892" s="6">
        <v>2.44</v>
      </c>
    </row>
    <row r="1893">
      <c r="A1893" s="6">
        <v>8.0</v>
      </c>
      <c r="B1893" s="6">
        <v>12.0</v>
      </c>
      <c r="C1893" s="6">
        <v>2014.0</v>
      </c>
      <c r="D1893" s="142">
        <f t="shared" si="1"/>
        <v>41863</v>
      </c>
      <c r="E1893" s="6">
        <v>0.45</v>
      </c>
      <c r="F1893" s="6">
        <v>1.63</v>
      </c>
      <c r="G1893" s="6">
        <v>2.46</v>
      </c>
    </row>
    <row r="1894">
      <c r="A1894" s="6">
        <v>8.0</v>
      </c>
      <c r="B1894" s="6">
        <v>13.0</v>
      </c>
      <c r="C1894" s="6">
        <v>2014.0</v>
      </c>
      <c r="D1894" s="142">
        <f t="shared" si="1"/>
        <v>41864</v>
      </c>
      <c r="E1894" s="6">
        <v>0.43</v>
      </c>
      <c r="F1894" s="6">
        <v>1.59</v>
      </c>
      <c r="G1894" s="6">
        <v>2.43</v>
      </c>
    </row>
    <row r="1895">
      <c r="A1895" s="6">
        <v>8.0</v>
      </c>
      <c r="B1895" s="6">
        <v>14.0</v>
      </c>
      <c r="C1895" s="6">
        <v>2014.0</v>
      </c>
      <c r="D1895" s="142">
        <f t="shared" si="1"/>
        <v>41865</v>
      </c>
      <c r="E1895" s="6">
        <v>0.42</v>
      </c>
      <c r="F1895" s="6">
        <v>1.58</v>
      </c>
      <c r="G1895" s="6">
        <v>2.4</v>
      </c>
    </row>
    <row r="1896">
      <c r="A1896" s="6">
        <v>8.0</v>
      </c>
      <c r="B1896" s="6">
        <v>15.0</v>
      </c>
      <c r="C1896" s="6">
        <v>2014.0</v>
      </c>
      <c r="D1896" s="142">
        <f t="shared" si="1"/>
        <v>41866</v>
      </c>
      <c r="E1896" s="6">
        <v>0.42</v>
      </c>
      <c r="F1896" s="6">
        <v>1.55</v>
      </c>
      <c r="G1896" s="6">
        <v>2.34</v>
      </c>
    </row>
    <row r="1897">
      <c r="A1897" s="6">
        <v>8.0</v>
      </c>
      <c r="B1897" s="6">
        <v>18.0</v>
      </c>
      <c r="C1897" s="6">
        <v>2014.0</v>
      </c>
      <c r="D1897" s="142">
        <f t="shared" si="1"/>
        <v>41869</v>
      </c>
      <c r="E1897" s="6">
        <v>0.44</v>
      </c>
      <c r="F1897" s="6">
        <v>1.58</v>
      </c>
      <c r="G1897" s="6">
        <v>2.39</v>
      </c>
    </row>
    <row r="1898">
      <c r="A1898" s="6">
        <v>8.0</v>
      </c>
      <c r="B1898" s="6">
        <v>19.0</v>
      </c>
      <c r="C1898" s="6">
        <v>2014.0</v>
      </c>
      <c r="D1898" s="142">
        <f t="shared" si="1"/>
        <v>41870</v>
      </c>
      <c r="E1898" s="6">
        <v>0.46</v>
      </c>
      <c r="F1898" s="6">
        <v>1.59</v>
      </c>
      <c r="G1898" s="6">
        <v>2.4</v>
      </c>
    </row>
    <row r="1899">
      <c r="A1899" s="6">
        <v>8.0</v>
      </c>
      <c r="B1899" s="6">
        <v>20.0</v>
      </c>
      <c r="C1899" s="6">
        <v>2014.0</v>
      </c>
      <c r="D1899" s="142">
        <f t="shared" si="1"/>
        <v>41871</v>
      </c>
      <c r="E1899" s="6">
        <v>0.49</v>
      </c>
      <c r="F1899" s="6">
        <v>1.65</v>
      </c>
      <c r="G1899" s="6">
        <v>2.43</v>
      </c>
    </row>
    <row r="1900">
      <c r="A1900" s="6">
        <v>8.0</v>
      </c>
      <c r="B1900" s="6">
        <v>21.0</v>
      </c>
      <c r="C1900" s="6">
        <v>2014.0</v>
      </c>
      <c r="D1900" s="142">
        <f t="shared" si="1"/>
        <v>41872</v>
      </c>
      <c r="E1900" s="6">
        <v>0.49</v>
      </c>
      <c r="F1900" s="6">
        <v>1.64</v>
      </c>
      <c r="G1900" s="6">
        <v>2.41</v>
      </c>
    </row>
    <row r="1901">
      <c r="A1901" s="6">
        <v>8.0</v>
      </c>
      <c r="B1901" s="6">
        <v>22.0</v>
      </c>
      <c r="C1901" s="6">
        <v>2014.0</v>
      </c>
      <c r="D1901" s="142">
        <f t="shared" si="1"/>
        <v>41873</v>
      </c>
      <c r="E1901" s="6">
        <v>0.53</v>
      </c>
      <c r="F1901" s="6">
        <v>1.68</v>
      </c>
      <c r="G1901" s="6">
        <v>2.4</v>
      </c>
    </row>
    <row r="1902">
      <c r="A1902" s="6">
        <v>8.0</v>
      </c>
      <c r="B1902" s="6">
        <v>25.0</v>
      </c>
      <c r="C1902" s="6">
        <v>2014.0</v>
      </c>
      <c r="D1902" s="142">
        <f t="shared" si="1"/>
        <v>41876</v>
      </c>
      <c r="E1902" s="6">
        <v>0.53</v>
      </c>
      <c r="F1902" s="6">
        <v>1.69</v>
      </c>
      <c r="G1902" s="6">
        <v>2.39</v>
      </c>
    </row>
    <row r="1903">
      <c r="A1903" s="6">
        <v>8.0</v>
      </c>
      <c r="B1903" s="6">
        <v>26.0</v>
      </c>
      <c r="C1903" s="6">
        <v>2014.0</v>
      </c>
      <c r="D1903" s="142">
        <f t="shared" si="1"/>
        <v>41877</v>
      </c>
      <c r="E1903" s="6">
        <v>0.52</v>
      </c>
      <c r="F1903" s="6">
        <v>1.68</v>
      </c>
      <c r="G1903" s="6">
        <v>2.39</v>
      </c>
    </row>
    <row r="1904">
      <c r="A1904" s="6">
        <v>8.0</v>
      </c>
      <c r="B1904" s="6">
        <v>27.0</v>
      </c>
      <c r="C1904" s="6">
        <v>2014.0</v>
      </c>
      <c r="D1904" s="142">
        <f t="shared" si="1"/>
        <v>41878</v>
      </c>
      <c r="E1904" s="6">
        <v>0.51</v>
      </c>
      <c r="F1904" s="6">
        <v>1.65</v>
      </c>
      <c r="G1904" s="6">
        <v>2.37</v>
      </c>
    </row>
    <row r="1905">
      <c r="A1905" s="6">
        <v>8.0</v>
      </c>
      <c r="B1905" s="6">
        <v>28.0</v>
      </c>
      <c r="C1905" s="6">
        <v>2014.0</v>
      </c>
      <c r="D1905" s="142">
        <f t="shared" si="1"/>
        <v>41879</v>
      </c>
      <c r="E1905" s="6">
        <v>0.5</v>
      </c>
      <c r="F1905" s="6">
        <v>1.63</v>
      </c>
      <c r="G1905" s="6">
        <v>2.34</v>
      </c>
    </row>
    <row r="1906">
      <c r="A1906" s="6">
        <v>8.0</v>
      </c>
      <c r="B1906" s="6">
        <v>29.0</v>
      </c>
      <c r="C1906" s="6">
        <v>2014.0</v>
      </c>
      <c r="D1906" s="142">
        <f t="shared" si="1"/>
        <v>41880</v>
      </c>
      <c r="E1906" s="6">
        <v>0.48</v>
      </c>
      <c r="F1906" s="6">
        <v>1.63</v>
      </c>
      <c r="G1906" s="6">
        <v>2.35</v>
      </c>
    </row>
    <row r="1907">
      <c r="A1907" s="6">
        <v>9.0</v>
      </c>
      <c r="B1907" s="6">
        <v>2.0</v>
      </c>
      <c r="C1907" s="6">
        <v>2014.0</v>
      </c>
      <c r="D1907" s="142">
        <f t="shared" si="1"/>
        <v>41884</v>
      </c>
      <c r="E1907" s="6">
        <v>0.53</v>
      </c>
      <c r="F1907" s="6">
        <v>1.69</v>
      </c>
      <c r="G1907" s="6">
        <v>2.42</v>
      </c>
    </row>
    <row r="1908">
      <c r="A1908" s="6">
        <v>9.0</v>
      </c>
      <c r="B1908" s="6">
        <v>3.0</v>
      </c>
      <c r="C1908" s="6">
        <v>2014.0</v>
      </c>
      <c r="D1908" s="142">
        <f t="shared" si="1"/>
        <v>41885</v>
      </c>
      <c r="E1908" s="6">
        <v>0.52</v>
      </c>
      <c r="F1908" s="6">
        <v>1.69</v>
      </c>
      <c r="G1908" s="6">
        <v>2.41</v>
      </c>
    </row>
    <row r="1909">
      <c r="A1909" s="6">
        <v>9.0</v>
      </c>
      <c r="B1909" s="6">
        <v>4.0</v>
      </c>
      <c r="C1909" s="6">
        <v>2014.0</v>
      </c>
      <c r="D1909" s="142">
        <f t="shared" si="1"/>
        <v>41886</v>
      </c>
      <c r="E1909" s="6">
        <v>0.54</v>
      </c>
      <c r="F1909" s="6">
        <v>1.71</v>
      </c>
      <c r="G1909" s="6">
        <v>2.45</v>
      </c>
    </row>
    <row r="1910">
      <c r="A1910" s="6">
        <v>9.0</v>
      </c>
      <c r="B1910" s="6">
        <v>5.0</v>
      </c>
      <c r="C1910" s="6">
        <v>2014.0</v>
      </c>
      <c r="D1910" s="142">
        <f t="shared" si="1"/>
        <v>41887</v>
      </c>
      <c r="E1910" s="6">
        <v>0.52</v>
      </c>
      <c r="F1910" s="6">
        <v>1.69</v>
      </c>
      <c r="G1910" s="6">
        <v>2.46</v>
      </c>
    </row>
    <row r="1911">
      <c r="A1911" s="6">
        <v>9.0</v>
      </c>
      <c r="B1911" s="6">
        <v>8.0</v>
      </c>
      <c r="C1911" s="6">
        <v>2014.0</v>
      </c>
      <c r="D1911" s="142">
        <f t="shared" si="1"/>
        <v>41890</v>
      </c>
      <c r="E1911" s="6">
        <v>0.54</v>
      </c>
      <c r="F1911" s="6">
        <v>1.72</v>
      </c>
      <c r="G1911" s="6">
        <v>2.48</v>
      </c>
    </row>
    <row r="1912">
      <c r="A1912" s="6">
        <v>9.0</v>
      </c>
      <c r="B1912" s="6">
        <v>9.0</v>
      </c>
      <c r="C1912" s="6">
        <v>2014.0</v>
      </c>
      <c r="D1912" s="142">
        <f t="shared" si="1"/>
        <v>41891</v>
      </c>
      <c r="E1912" s="6">
        <v>0.56</v>
      </c>
      <c r="F1912" s="6">
        <v>1.76</v>
      </c>
      <c r="G1912" s="6">
        <v>2.5</v>
      </c>
    </row>
    <row r="1913">
      <c r="A1913" s="6">
        <v>9.0</v>
      </c>
      <c r="B1913" s="6">
        <v>10.0</v>
      </c>
      <c r="C1913" s="6">
        <v>2014.0</v>
      </c>
      <c r="D1913" s="142">
        <f t="shared" si="1"/>
        <v>41892</v>
      </c>
      <c r="E1913" s="6">
        <v>0.58</v>
      </c>
      <c r="F1913" s="6">
        <v>1.79</v>
      </c>
      <c r="G1913" s="6">
        <v>2.54</v>
      </c>
    </row>
    <row r="1914">
      <c r="A1914" s="6">
        <v>9.0</v>
      </c>
      <c r="B1914" s="6">
        <v>11.0</v>
      </c>
      <c r="C1914" s="6">
        <v>2014.0</v>
      </c>
      <c r="D1914" s="142">
        <f t="shared" si="1"/>
        <v>41893</v>
      </c>
      <c r="E1914" s="6">
        <v>0.58</v>
      </c>
      <c r="F1914" s="6">
        <v>1.79</v>
      </c>
      <c r="G1914" s="6">
        <v>2.54</v>
      </c>
    </row>
    <row r="1915">
      <c r="A1915" s="6">
        <v>9.0</v>
      </c>
      <c r="B1915" s="6">
        <v>12.0</v>
      </c>
      <c r="C1915" s="6">
        <v>2014.0</v>
      </c>
      <c r="D1915" s="142">
        <f t="shared" si="1"/>
        <v>41894</v>
      </c>
      <c r="E1915" s="6">
        <v>0.58</v>
      </c>
      <c r="F1915" s="6">
        <v>1.83</v>
      </c>
      <c r="G1915" s="6">
        <v>2.62</v>
      </c>
    </row>
    <row r="1916">
      <c r="A1916" s="6">
        <v>9.0</v>
      </c>
      <c r="B1916" s="6">
        <v>15.0</v>
      </c>
      <c r="C1916" s="6">
        <v>2014.0</v>
      </c>
      <c r="D1916" s="142">
        <f t="shared" si="1"/>
        <v>41897</v>
      </c>
      <c r="E1916" s="6">
        <v>0.58</v>
      </c>
      <c r="F1916" s="6">
        <v>1.8</v>
      </c>
      <c r="G1916" s="6">
        <v>2.6</v>
      </c>
    </row>
    <row r="1917">
      <c r="A1917" s="6">
        <v>9.0</v>
      </c>
      <c r="B1917" s="6">
        <v>16.0</v>
      </c>
      <c r="C1917" s="6">
        <v>2014.0</v>
      </c>
      <c r="D1917" s="142">
        <f t="shared" si="1"/>
        <v>41898</v>
      </c>
      <c r="E1917" s="6">
        <v>0.55</v>
      </c>
      <c r="F1917" s="6">
        <v>1.78</v>
      </c>
      <c r="G1917" s="6">
        <v>2.6</v>
      </c>
    </row>
    <row r="1918">
      <c r="A1918" s="6">
        <v>9.0</v>
      </c>
      <c r="B1918" s="6">
        <v>17.0</v>
      </c>
      <c r="C1918" s="6">
        <v>2014.0</v>
      </c>
      <c r="D1918" s="142">
        <f t="shared" si="1"/>
        <v>41899</v>
      </c>
      <c r="E1918" s="6">
        <v>0.59</v>
      </c>
      <c r="F1918" s="6">
        <v>1.82</v>
      </c>
      <c r="G1918" s="6">
        <v>2.62</v>
      </c>
    </row>
    <row r="1919">
      <c r="A1919" s="6">
        <v>9.0</v>
      </c>
      <c r="B1919" s="6">
        <v>18.0</v>
      </c>
      <c r="C1919" s="6">
        <v>2014.0</v>
      </c>
      <c r="D1919" s="142">
        <f t="shared" si="1"/>
        <v>41900</v>
      </c>
      <c r="E1919" s="6">
        <v>0.59</v>
      </c>
      <c r="F1919" s="6">
        <v>1.85</v>
      </c>
      <c r="G1919" s="6">
        <v>2.63</v>
      </c>
    </row>
    <row r="1920">
      <c r="A1920" s="6">
        <v>9.0</v>
      </c>
      <c r="B1920" s="6">
        <v>19.0</v>
      </c>
      <c r="C1920" s="6">
        <v>2014.0</v>
      </c>
      <c r="D1920" s="142">
        <f t="shared" si="1"/>
        <v>41901</v>
      </c>
      <c r="E1920" s="6">
        <v>0.59</v>
      </c>
      <c r="F1920" s="6">
        <v>1.83</v>
      </c>
      <c r="G1920" s="6">
        <v>2.59</v>
      </c>
    </row>
    <row r="1921">
      <c r="A1921" s="6">
        <v>9.0</v>
      </c>
      <c r="B1921" s="6">
        <v>22.0</v>
      </c>
      <c r="C1921" s="6">
        <v>2014.0</v>
      </c>
      <c r="D1921" s="142">
        <f t="shared" si="1"/>
        <v>41904</v>
      </c>
      <c r="E1921" s="6">
        <v>0.58</v>
      </c>
      <c r="F1921" s="6">
        <v>1.8</v>
      </c>
      <c r="G1921" s="6">
        <v>2.57</v>
      </c>
    </row>
    <row r="1922">
      <c r="A1922" s="6">
        <v>9.0</v>
      </c>
      <c r="B1922" s="6">
        <v>23.0</v>
      </c>
      <c r="C1922" s="6">
        <v>2014.0</v>
      </c>
      <c r="D1922" s="142">
        <f t="shared" si="1"/>
        <v>41905</v>
      </c>
      <c r="E1922" s="6">
        <v>0.57</v>
      </c>
      <c r="F1922" s="6">
        <v>1.78</v>
      </c>
      <c r="G1922" s="6">
        <v>2.54</v>
      </c>
    </row>
    <row r="1923">
      <c r="A1923" s="6">
        <v>9.0</v>
      </c>
      <c r="B1923" s="6">
        <v>24.0</v>
      </c>
      <c r="C1923" s="6">
        <v>2014.0</v>
      </c>
      <c r="D1923" s="142">
        <f t="shared" si="1"/>
        <v>41906</v>
      </c>
      <c r="E1923" s="6">
        <v>0.59</v>
      </c>
      <c r="F1923" s="6">
        <v>1.82</v>
      </c>
      <c r="G1923" s="6">
        <v>2.57</v>
      </c>
    </row>
    <row r="1924">
      <c r="A1924" s="6">
        <v>9.0</v>
      </c>
      <c r="B1924" s="6">
        <v>25.0</v>
      </c>
      <c r="C1924" s="6">
        <v>2014.0</v>
      </c>
      <c r="D1924" s="142">
        <f t="shared" si="1"/>
        <v>41907</v>
      </c>
      <c r="E1924" s="6">
        <v>0.56</v>
      </c>
      <c r="F1924" s="6">
        <v>1.75</v>
      </c>
      <c r="G1924" s="6">
        <v>2.52</v>
      </c>
    </row>
    <row r="1925">
      <c r="A1925" s="6">
        <v>9.0</v>
      </c>
      <c r="B1925" s="6">
        <v>26.0</v>
      </c>
      <c r="C1925" s="6">
        <v>2014.0</v>
      </c>
      <c r="D1925" s="142">
        <f t="shared" si="1"/>
        <v>41908</v>
      </c>
      <c r="E1925" s="6">
        <v>0.59</v>
      </c>
      <c r="F1925" s="6">
        <v>1.8</v>
      </c>
      <c r="G1925" s="6">
        <v>2.54</v>
      </c>
    </row>
    <row r="1926">
      <c r="A1926" s="6">
        <v>9.0</v>
      </c>
      <c r="B1926" s="6">
        <v>29.0</v>
      </c>
      <c r="C1926" s="6">
        <v>2014.0</v>
      </c>
      <c r="D1926" s="142">
        <f t="shared" si="1"/>
        <v>41911</v>
      </c>
      <c r="E1926" s="6">
        <v>0.58</v>
      </c>
      <c r="F1926" s="6">
        <v>1.77</v>
      </c>
      <c r="G1926" s="6">
        <v>2.5</v>
      </c>
    </row>
    <row r="1927">
      <c r="A1927" s="6">
        <v>9.0</v>
      </c>
      <c r="B1927" s="6">
        <v>30.0</v>
      </c>
      <c r="C1927" s="6">
        <v>2014.0</v>
      </c>
      <c r="D1927" s="142">
        <f t="shared" si="1"/>
        <v>41912</v>
      </c>
      <c r="E1927" s="6">
        <v>0.58</v>
      </c>
      <c r="F1927" s="6">
        <v>1.78</v>
      </c>
      <c r="G1927" s="6">
        <v>2.52</v>
      </c>
    </row>
    <row r="1928">
      <c r="A1928" s="6">
        <v>10.0</v>
      </c>
      <c r="B1928" s="6">
        <v>1.0</v>
      </c>
      <c r="C1928" s="6">
        <v>2014.0</v>
      </c>
      <c r="D1928" s="142">
        <f t="shared" si="1"/>
        <v>41913</v>
      </c>
      <c r="E1928" s="6">
        <v>0.53</v>
      </c>
      <c r="F1928" s="6">
        <v>1.69</v>
      </c>
      <c r="G1928" s="6">
        <v>2.42</v>
      </c>
    </row>
    <row r="1929">
      <c r="A1929" s="6">
        <v>10.0</v>
      </c>
      <c r="B1929" s="6">
        <v>2.0</v>
      </c>
      <c r="C1929" s="6">
        <v>2014.0</v>
      </c>
      <c r="D1929" s="142">
        <f t="shared" si="1"/>
        <v>41914</v>
      </c>
      <c r="E1929" s="6">
        <v>0.53</v>
      </c>
      <c r="F1929" s="6">
        <v>1.7</v>
      </c>
      <c r="G1929" s="6">
        <v>2.44</v>
      </c>
    </row>
    <row r="1930">
      <c r="A1930" s="6">
        <v>10.0</v>
      </c>
      <c r="B1930" s="6">
        <v>3.0</v>
      </c>
      <c r="C1930" s="6">
        <v>2014.0</v>
      </c>
      <c r="D1930" s="142">
        <f t="shared" si="1"/>
        <v>41915</v>
      </c>
      <c r="E1930" s="6">
        <v>0.57</v>
      </c>
      <c r="F1930" s="6">
        <v>1.73</v>
      </c>
      <c r="G1930" s="6">
        <v>2.45</v>
      </c>
    </row>
    <row r="1931">
      <c r="A1931" s="6">
        <v>10.0</v>
      </c>
      <c r="B1931" s="6">
        <v>6.0</v>
      </c>
      <c r="C1931" s="6">
        <v>2014.0</v>
      </c>
      <c r="D1931" s="142">
        <f t="shared" si="1"/>
        <v>41918</v>
      </c>
      <c r="E1931" s="6">
        <v>0.54</v>
      </c>
      <c r="F1931" s="6">
        <v>1.7</v>
      </c>
      <c r="G1931" s="6">
        <v>2.43</v>
      </c>
    </row>
    <row r="1932">
      <c r="A1932" s="6">
        <v>10.0</v>
      </c>
      <c r="B1932" s="6">
        <v>7.0</v>
      </c>
      <c r="C1932" s="6">
        <v>2014.0</v>
      </c>
      <c r="D1932" s="142">
        <f t="shared" si="1"/>
        <v>41919</v>
      </c>
      <c r="E1932" s="6">
        <v>0.52</v>
      </c>
      <c r="F1932" s="6">
        <v>1.64</v>
      </c>
      <c r="G1932" s="6">
        <v>2.36</v>
      </c>
    </row>
    <row r="1933">
      <c r="A1933" s="6">
        <v>10.0</v>
      </c>
      <c r="B1933" s="6">
        <v>8.0</v>
      </c>
      <c r="C1933" s="6">
        <v>2014.0</v>
      </c>
      <c r="D1933" s="142">
        <f t="shared" si="1"/>
        <v>41920</v>
      </c>
      <c r="E1933" s="6">
        <v>0.46</v>
      </c>
      <c r="F1933" s="6">
        <v>1.57</v>
      </c>
      <c r="G1933" s="6">
        <v>2.35</v>
      </c>
    </row>
    <row r="1934">
      <c r="A1934" s="6">
        <v>10.0</v>
      </c>
      <c r="B1934" s="6">
        <v>9.0</v>
      </c>
      <c r="C1934" s="6">
        <v>2014.0</v>
      </c>
      <c r="D1934" s="142">
        <f t="shared" si="1"/>
        <v>41921</v>
      </c>
      <c r="E1934" s="6">
        <v>0.46</v>
      </c>
      <c r="F1934" s="6">
        <v>1.58</v>
      </c>
      <c r="G1934" s="6">
        <v>2.34</v>
      </c>
    </row>
    <row r="1935">
      <c r="A1935" s="6">
        <v>10.0</v>
      </c>
      <c r="B1935" s="6">
        <v>10.0</v>
      </c>
      <c r="C1935" s="6">
        <v>2014.0</v>
      </c>
      <c r="D1935" s="142">
        <f t="shared" si="1"/>
        <v>41922</v>
      </c>
      <c r="E1935" s="6">
        <v>0.45</v>
      </c>
      <c r="F1935" s="6">
        <v>1.55</v>
      </c>
      <c r="G1935" s="6">
        <v>2.31</v>
      </c>
    </row>
    <row r="1936">
      <c r="A1936" s="6">
        <v>10.0</v>
      </c>
      <c r="B1936" s="6">
        <v>14.0</v>
      </c>
      <c r="C1936" s="6">
        <v>2014.0</v>
      </c>
      <c r="D1936" s="142">
        <f t="shared" si="1"/>
        <v>41926</v>
      </c>
      <c r="E1936" s="6">
        <v>0.39</v>
      </c>
      <c r="F1936" s="6">
        <v>1.45</v>
      </c>
      <c r="G1936" s="6">
        <v>2.21</v>
      </c>
    </row>
    <row r="1937">
      <c r="A1937" s="6">
        <v>10.0</v>
      </c>
      <c r="B1937" s="6">
        <v>15.0</v>
      </c>
      <c r="C1937" s="6">
        <v>2014.0</v>
      </c>
      <c r="D1937" s="142">
        <f t="shared" si="1"/>
        <v>41927</v>
      </c>
      <c r="E1937" s="6">
        <v>0.34</v>
      </c>
      <c r="F1937" s="6">
        <v>1.37</v>
      </c>
      <c r="G1937" s="6">
        <v>2.15</v>
      </c>
    </row>
    <row r="1938">
      <c r="A1938" s="6">
        <v>10.0</v>
      </c>
      <c r="B1938" s="6">
        <v>16.0</v>
      </c>
      <c r="C1938" s="6">
        <v>2014.0</v>
      </c>
      <c r="D1938" s="142">
        <f t="shared" si="1"/>
        <v>41928</v>
      </c>
      <c r="E1938" s="6">
        <v>0.35</v>
      </c>
      <c r="F1938" s="6">
        <v>1.39</v>
      </c>
      <c r="G1938" s="6">
        <v>2.17</v>
      </c>
    </row>
    <row r="1939">
      <c r="A1939" s="6">
        <v>10.0</v>
      </c>
      <c r="B1939" s="6">
        <v>17.0</v>
      </c>
      <c r="C1939" s="6">
        <v>2014.0</v>
      </c>
      <c r="D1939" s="142">
        <f t="shared" si="1"/>
        <v>41929</v>
      </c>
      <c r="E1939" s="6">
        <v>0.39</v>
      </c>
      <c r="F1939" s="6">
        <v>1.44</v>
      </c>
      <c r="G1939" s="6">
        <v>2.22</v>
      </c>
    </row>
    <row r="1940">
      <c r="A1940" s="6">
        <v>10.0</v>
      </c>
      <c r="B1940" s="6">
        <v>20.0</v>
      </c>
      <c r="C1940" s="6">
        <v>2014.0</v>
      </c>
      <c r="D1940" s="142">
        <f t="shared" si="1"/>
        <v>41932</v>
      </c>
      <c r="E1940" s="6">
        <v>0.37</v>
      </c>
      <c r="F1940" s="6">
        <v>1.41</v>
      </c>
      <c r="G1940" s="6">
        <v>2.2</v>
      </c>
    </row>
    <row r="1941">
      <c r="A1941" s="6">
        <v>10.0</v>
      </c>
      <c r="B1941" s="6">
        <v>21.0</v>
      </c>
      <c r="C1941" s="6">
        <v>2014.0</v>
      </c>
      <c r="D1941" s="142">
        <f t="shared" si="1"/>
        <v>41933</v>
      </c>
      <c r="E1941" s="6">
        <v>0.38</v>
      </c>
      <c r="F1941" s="6">
        <v>1.44</v>
      </c>
      <c r="G1941" s="6">
        <v>2.23</v>
      </c>
    </row>
    <row r="1942">
      <c r="A1942" s="6">
        <v>10.0</v>
      </c>
      <c r="B1942" s="6">
        <v>22.0</v>
      </c>
      <c r="C1942" s="6">
        <v>2014.0</v>
      </c>
      <c r="D1942" s="142">
        <f t="shared" si="1"/>
        <v>41934</v>
      </c>
      <c r="E1942" s="6">
        <v>0.41</v>
      </c>
      <c r="F1942" s="6">
        <v>1.46</v>
      </c>
      <c r="G1942" s="6">
        <v>2.25</v>
      </c>
    </row>
    <row r="1943">
      <c r="A1943" s="6">
        <v>10.0</v>
      </c>
      <c r="B1943" s="6">
        <v>23.0</v>
      </c>
      <c r="C1943" s="6">
        <v>2014.0</v>
      </c>
      <c r="D1943" s="142">
        <f t="shared" si="1"/>
        <v>41935</v>
      </c>
      <c r="E1943" s="6">
        <v>0.41</v>
      </c>
      <c r="F1943" s="6">
        <v>1.52</v>
      </c>
      <c r="G1943" s="6">
        <v>2.29</v>
      </c>
    </row>
    <row r="1944">
      <c r="A1944" s="6">
        <v>10.0</v>
      </c>
      <c r="B1944" s="6">
        <v>24.0</v>
      </c>
      <c r="C1944" s="6">
        <v>2014.0</v>
      </c>
      <c r="D1944" s="142">
        <f t="shared" si="1"/>
        <v>41936</v>
      </c>
      <c r="E1944" s="6">
        <v>0.41</v>
      </c>
      <c r="F1944" s="6">
        <v>1.52</v>
      </c>
      <c r="G1944" s="6">
        <v>2.29</v>
      </c>
    </row>
    <row r="1945">
      <c r="A1945" s="6">
        <v>10.0</v>
      </c>
      <c r="B1945" s="6">
        <v>27.0</v>
      </c>
      <c r="C1945" s="6">
        <v>2014.0</v>
      </c>
      <c r="D1945" s="142">
        <f t="shared" si="1"/>
        <v>41939</v>
      </c>
      <c r="E1945" s="6">
        <v>0.41</v>
      </c>
      <c r="F1945" s="6">
        <v>1.51</v>
      </c>
      <c r="G1945" s="6">
        <v>2.27</v>
      </c>
    </row>
    <row r="1946">
      <c r="A1946" s="6">
        <v>10.0</v>
      </c>
      <c r="B1946" s="6">
        <v>28.0</v>
      </c>
      <c r="C1946" s="6">
        <v>2014.0</v>
      </c>
      <c r="D1946" s="142">
        <f t="shared" si="1"/>
        <v>41940</v>
      </c>
      <c r="E1946" s="6">
        <v>0.42</v>
      </c>
      <c r="F1946" s="6">
        <v>1.53</v>
      </c>
      <c r="G1946" s="6">
        <v>2.3</v>
      </c>
    </row>
    <row r="1947">
      <c r="A1947" s="6">
        <v>10.0</v>
      </c>
      <c r="B1947" s="6">
        <v>29.0</v>
      </c>
      <c r="C1947" s="6">
        <v>2014.0</v>
      </c>
      <c r="D1947" s="142">
        <f t="shared" si="1"/>
        <v>41941</v>
      </c>
      <c r="E1947" s="6">
        <v>0.48</v>
      </c>
      <c r="F1947" s="6">
        <v>1.61</v>
      </c>
      <c r="G1947" s="6">
        <v>2.34</v>
      </c>
    </row>
    <row r="1948">
      <c r="A1948" s="6">
        <v>10.0</v>
      </c>
      <c r="B1948" s="6">
        <v>30.0</v>
      </c>
      <c r="C1948" s="6">
        <v>2014.0</v>
      </c>
      <c r="D1948" s="142">
        <f t="shared" si="1"/>
        <v>41942</v>
      </c>
      <c r="E1948" s="6">
        <v>0.48</v>
      </c>
      <c r="F1948" s="6">
        <v>1.58</v>
      </c>
      <c r="G1948" s="6">
        <v>2.32</v>
      </c>
    </row>
    <row r="1949">
      <c r="A1949" s="6">
        <v>10.0</v>
      </c>
      <c r="B1949" s="6">
        <v>31.0</v>
      </c>
      <c r="C1949" s="6">
        <v>2014.0</v>
      </c>
      <c r="D1949" s="142">
        <f t="shared" si="1"/>
        <v>41943</v>
      </c>
      <c r="E1949" s="6">
        <v>0.5</v>
      </c>
      <c r="F1949" s="6">
        <v>1.62</v>
      </c>
      <c r="G1949" s="6">
        <v>2.35</v>
      </c>
    </row>
    <row r="1950">
      <c r="A1950" s="6">
        <v>11.0</v>
      </c>
      <c r="B1950" s="6">
        <v>3.0</v>
      </c>
      <c r="C1950" s="6">
        <v>2014.0</v>
      </c>
      <c r="D1950" s="142">
        <f t="shared" si="1"/>
        <v>41946</v>
      </c>
      <c r="E1950" s="6">
        <v>0.52</v>
      </c>
      <c r="F1950" s="6">
        <v>1.63</v>
      </c>
      <c r="G1950" s="6">
        <v>2.36</v>
      </c>
    </row>
    <row r="1951">
      <c r="A1951" s="6">
        <v>11.0</v>
      </c>
      <c r="B1951" s="6">
        <v>4.0</v>
      </c>
      <c r="C1951" s="6">
        <v>2014.0</v>
      </c>
      <c r="D1951" s="142">
        <f t="shared" si="1"/>
        <v>41947</v>
      </c>
      <c r="E1951" s="6">
        <v>0.52</v>
      </c>
      <c r="F1951" s="6">
        <v>1.63</v>
      </c>
      <c r="G1951" s="6">
        <v>2.35</v>
      </c>
    </row>
    <row r="1952">
      <c r="A1952" s="6">
        <v>11.0</v>
      </c>
      <c r="B1952" s="6">
        <v>5.0</v>
      </c>
      <c r="C1952" s="6">
        <v>2014.0</v>
      </c>
      <c r="D1952" s="142">
        <f t="shared" si="1"/>
        <v>41948</v>
      </c>
      <c r="E1952" s="6">
        <v>0.52</v>
      </c>
      <c r="F1952" s="6">
        <v>1.63</v>
      </c>
      <c r="G1952" s="6">
        <v>2.36</v>
      </c>
    </row>
    <row r="1953">
      <c r="A1953" s="6">
        <v>11.0</v>
      </c>
      <c r="B1953" s="6">
        <v>6.0</v>
      </c>
      <c r="C1953" s="6">
        <v>2014.0</v>
      </c>
      <c r="D1953" s="142">
        <f t="shared" si="1"/>
        <v>41949</v>
      </c>
      <c r="E1953" s="6">
        <v>0.54</v>
      </c>
      <c r="F1953" s="6">
        <v>1.67</v>
      </c>
      <c r="G1953" s="6">
        <v>2.39</v>
      </c>
    </row>
    <row r="1954">
      <c r="A1954" s="6">
        <v>11.0</v>
      </c>
      <c r="B1954" s="6">
        <v>7.0</v>
      </c>
      <c r="C1954" s="6">
        <v>2014.0</v>
      </c>
      <c r="D1954" s="142">
        <f t="shared" si="1"/>
        <v>41950</v>
      </c>
      <c r="E1954" s="6">
        <v>0.51</v>
      </c>
      <c r="F1954" s="6">
        <v>1.6</v>
      </c>
      <c r="G1954" s="6">
        <v>2.32</v>
      </c>
    </row>
    <row r="1955">
      <c r="A1955" s="6">
        <v>11.0</v>
      </c>
      <c r="B1955" s="6">
        <v>10.0</v>
      </c>
      <c r="C1955" s="6">
        <v>2014.0</v>
      </c>
      <c r="D1955" s="142">
        <f t="shared" si="1"/>
        <v>41953</v>
      </c>
      <c r="E1955" s="6">
        <v>0.55</v>
      </c>
      <c r="F1955" s="6">
        <v>1.65</v>
      </c>
      <c r="G1955" s="6">
        <v>2.38</v>
      </c>
    </row>
    <row r="1956">
      <c r="A1956" s="6">
        <v>11.0</v>
      </c>
      <c r="B1956" s="6">
        <v>12.0</v>
      </c>
      <c r="C1956" s="6">
        <v>2014.0</v>
      </c>
      <c r="D1956" s="142">
        <f t="shared" si="1"/>
        <v>41955</v>
      </c>
      <c r="E1956" s="6">
        <v>0.55</v>
      </c>
      <c r="F1956" s="6">
        <v>1.65</v>
      </c>
      <c r="G1956" s="6">
        <v>2.37</v>
      </c>
    </row>
    <row r="1957">
      <c r="A1957" s="6">
        <v>11.0</v>
      </c>
      <c r="B1957" s="6">
        <v>13.0</v>
      </c>
      <c r="C1957" s="6">
        <v>2014.0</v>
      </c>
      <c r="D1957" s="142">
        <f t="shared" si="1"/>
        <v>41956</v>
      </c>
      <c r="E1957" s="6">
        <v>0.53</v>
      </c>
      <c r="F1957" s="6">
        <v>1.64</v>
      </c>
      <c r="G1957" s="6">
        <v>2.35</v>
      </c>
    </row>
    <row r="1958">
      <c r="A1958" s="6">
        <v>11.0</v>
      </c>
      <c r="B1958" s="6">
        <v>14.0</v>
      </c>
      <c r="C1958" s="6">
        <v>2014.0</v>
      </c>
      <c r="D1958" s="142">
        <f t="shared" si="1"/>
        <v>41957</v>
      </c>
      <c r="E1958" s="6">
        <v>0.54</v>
      </c>
      <c r="F1958" s="6">
        <v>1.62</v>
      </c>
      <c r="G1958" s="6">
        <v>2.32</v>
      </c>
    </row>
    <row r="1959">
      <c r="A1959" s="6">
        <v>11.0</v>
      </c>
      <c r="B1959" s="6">
        <v>17.0</v>
      </c>
      <c r="C1959" s="6">
        <v>2014.0</v>
      </c>
      <c r="D1959" s="142">
        <f t="shared" si="1"/>
        <v>41960</v>
      </c>
      <c r="E1959" s="6">
        <v>0.54</v>
      </c>
      <c r="F1959" s="6">
        <v>1.64</v>
      </c>
      <c r="G1959" s="6">
        <v>2.34</v>
      </c>
    </row>
    <row r="1960">
      <c r="A1960" s="6">
        <v>11.0</v>
      </c>
      <c r="B1960" s="6">
        <v>18.0</v>
      </c>
      <c r="C1960" s="6">
        <v>2014.0</v>
      </c>
      <c r="D1960" s="142">
        <f t="shared" si="1"/>
        <v>41961</v>
      </c>
      <c r="E1960" s="6">
        <v>0.53</v>
      </c>
      <c r="F1960" s="6">
        <v>1.63</v>
      </c>
      <c r="G1960" s="6">
        <v>2.32</v>
      </c>
    </row>
    <row r="1961">
      <c r="A1961" s="6">
        <v>11.0</v>
      </c>
      <c r="B1961" s="6">
        <v>19.0</v>
      </c>
      <c r="C1961" s="6">
        <v>2014.0</v>
      </c>
      <c r="D1961" s="142">
        <f t="shared" si="1"/>
        <v>41962</v>
      </c>
      <c r="E1961" s="6">
        <v>0.54</v>
      </c>
      <c r="F1961" s="6">
        <v>1.66</v>
      </c>
      <c r="G1961" s="6">
        <v>2.36</v>
      </c>
    </row>
    <row r="1962">
      <c r="A1962" s="6">
        <v>11.0</v>
      </c>
      <c r="B1962" s="6">
        <v>20.0</v>
      </c>
      <c r="C1962" s="6">
        <v>2014.0</v>
      </c>
      <c r="D1962" s="142">
        <f t="shared" si="1"/>
        <v>41963</v>
      </c>
      <c r="E1962" s="6">
        <v>0.53</v>
      </c>
      <c r="F1962" s="6">
        <v>1.64</v>
      </c>
      <c r="G1962" s="6">
        <v>2.34</v>
      </c>
    </row>
    <row r="1963">
      <c r="A1963" s="6">
        <v>11.0</v>
      </c>
      <c r="B1963" s="6">
        <v>21.0</v>
      </c>
      <c r="C1963" s="6">
        <v>2014.0</v>
      </c>
      <c r="D1963" s="142">
        <f t="shared" si="1"/>
        <v>41964</v>
      </c>
      <c r="E1963" s="6">
        <v>0.53</v>
      </c>
      <c r="F1963" s="6">
        <v>1.63</v>
      </c>
      <c r="G1963" s="6">
        <v>2.31</v>
      </c>
    </row>
    <row r="1964">
      <c r="A1964" s="6">
        <v>11.0</v>
      </c>
      <c r="B1964" s="6">
        <v>24.0</v>
      </c>
      <c r="C1964" s="6">
        <v>2014.0</v>
      </c>
      <c r="D1964" s="142">
        <f t="shared" si="1"/>
        <v>41967</v>
      </c>
      <c r="E1964" s="6">
        <v>0.53</v>
      </c>
      <c r="F1964" s="6">
        <v>1.62</v>
      </c>
      <c r="G1964" s="6">
        <v>2.3</v>
      </c>
    </row>
    <row r="1965">
      <c r="A1965" s="6">
        <v>11.0</v>
      </c>
      <c r="B1965" s="6">
        <v>25.0</v>
      </c>
      <c r="C1965" s="6">
        <v>2014.0</v>
      </c>
      <c r="D1965" s="142">
        <f t="shared" si="1"/>
        <v>41968</v>
      </c>
      <c r="E1965" s="6">
        <v>0.51</v>
      </c>
      <c r="F1965" s="6">
        <v>1.58</v>
      </c>
      <c r="G1965" s="6">
        <v>2.27</v>
      </c>
    </row>
    <row r="1966">
      <c r="A1966" s="6">
        <v>11.0</v>
      </c>
      <c r="B1966" s="6">
        <v>26.0</v>
      </c>
      <c r="C1966" s="6">
        <v>2014.0</v>
      </c>
      <c r="D1966" s="142">
        <f t="shared" si="1"/>
        <v>41969</v>
      </c>
      <c r="E1966" s="6">
        <v>0.53</v>
      </c>
      <c r="F1966" s="6">
        <v>1.56</v>
      </c>
      <c r="G1966" s="6">
        <v>2.24</v>
      </c>
    </row>
    <row r="1967">
      <c r="A1967" s="6">
        <v>11.0</v>
      </c>
      <c r="B1967" s="6">
        <v>28.0</v>
      </c>
      <c r="C1967" s="6">
        <v>2014.0</v>
      </c>
      <c r="D1967" s="142">
        <f t="shared" si="1"/>
        <v>41971</v>
      </c>
      <c r="E1967" s="6">
        <v>0.47</v>
      </c>
      <c r="F1967" s="6">
        <v>1.49</v>
      </c>
      <c r="G1967" s="6">
        <v>2.18</v>
      </c>
    </row>
    <row r="1968">
      <c r="A1968" s="6">
        <v>12.0</v>
      </c>
      <c r="B1968" s="6">
        <v>1.0</v>
      </c>
      <c r="C1968" s="6">
        <v>2014.0</v>
      </c>
      <c r="D1968" s="142">
        <f t="shared" si="1"/>
        <v>41974</v>
      </c>
      <c r="E1968" s="6">
        <v>0.49</v>
      </c>
      <c r="F1968" s="6">
        <v>1.52</v>
      </c>
      <c r="G1968" s="6">
        <v>2.22</v>
      </c>
    </row>
    <row r="1969">
      <c r="A1969" s="6">
        <v>12.0</v>
      </c>
      <c r="B1969" s="6">
        <v>2.0</v>
      </c>
      <c r="C1969" s="6">
        <v>2014.0</v>
      </c>
      <c r="D1969" s="142">
        <f t="shared" si="1"/>
        <v>41975</v>
      </c>
      <c r="E1969" s="6">
        <v>0.55</v>
      </c>
      <c r="F1969" s="6">
        <v>1.59</v>
      </c>
      <c r="G1969" s="6">
        <v>2.28</v>
      </c>
    </row>
    <row r="1970">
      <c r="A1970" s="6">
        <v>12.0</v>
      </c>
      <c r="B1970" s="6">
        <v>3.0</v>
      </c>
      <c r="C1970" s="6">
        <v>2014.0</v>
      </c>
      <c r="D1970" s="142">
        <f t="shared" si="1"/>
        <v>41976</v>
      </c>
      <c r="E1970" s="6">
        <v>0.57</v>
      </c>
      <c r="F1970" s="6">
        <v>1.61</v>
      </c>
      <c r="G1970" s="6">
        <v>2.29</v>
      </c>
    </row>
    <row r="1971">
      <c r="A1971" s="6">
        <v>12.0</v>
      </c>
      <c r="B1971" s="6">
        <v>4.0</v>
      </c>
      <c r="C1971" s="6">
        <v>2014.0</v>
      </c>
      <c r="D1971" s="142">
        <f t="shared" si="1"/>
        <v>41977</v>
      </c>
      <c r="E1971" s="6">
        <v>0.55</v>
      </c>
      <c r="F1971" s="6">
        <v>1.59</v>
      </c>
      <c r="G1971" s="6">
        <v>2.25</v>
      </c>
    </row>
    <row r="1972">
      <c r="A1972" s="6">
        <v>12.0</v>
      </c>
      <c r="B1972" s="6">
        <v>5.0</v>
      </c>
      <c r="C1972" s="6">
        <v>2014.0</v>
      </c>
      <c r="D1972" s="142">
        <f t="shared" si="1"/>
        <v>41978</v>
      </c>
      <c r="E1972" s="6">
        <v>0.65</v>
      </c>
      <c r="F1972" s="6">
        <v>1.69</v>
      </c>
      <c r="G1972" s="6">
        <v>2.31</v>
      </c>
    </row>
    <row r="1973">
      <c r="A1973" s="6">
        <v>12.0</v>
      </c>
      <c r="B1973" s="6">
        <v>8.0</v>
      </c>
      <c r="C1973" s="6">
        <v>2014.0</v>
      </c>
      <c r="D1973" s="142">
        <f t="shared" si="1"/>
        <v>41981</v>
      </c>
      <c r="E1973" s="6">
        <v>0.64</v>
      </c>
      <c r="F1973" s="6">
        <v>1.67</v>
      </c>
      <c r="G1973" s="6">
        <v>2.26</v>
      </c>
    </row>
    <row r="1974">
      <c r="A1974" s="6">
        <v>12.0</v>
      </c>
      <c r="B1974" s="6">
        <v>9.0</v>
      </c>
      <c r="C1974" s="6">
        <v>2014.0</v>
      </c>
      <c r="D1974" s="142">
        <f t="shared" si="1"/>
        <v>41982</v>
      </c>
      <c r="E1974" s="6">
        <v>0.64</v>
      </c>
      <c r="F1974" s="6">
        <v>1.63</v>
      </c>
      <c r="G1974" s="6">
        <v>2.22</v>
      </c>
    </row>
    <row r="1975">
      <c r="A1975" s="6">
        <v>12.0</v>
      </c>
      <c r="B1975" s="6">
        <v>10.0</v>
      </c>
      <c r="C1975" s="6">
        <v>2014.0</v>
      </c>
      <c r="D1975" s="142">
        <f t="shared" si="1"/>
        <v>41983</v>
      </c>
      <c r="E1975" s="6">
        <v>0.59</v>
      </c>
      <c r="F1975" s="6">
        <v>1.58</v>
      </c>
      <c r="G1975" s="6">
        <v>2.18</v>
      </c>
    </row>
    <row r="1976">
      <c r="A1976" s="6">
        <v>12.0</v>
      </c>
      <c r="B1976" s="6">
        <v>11.0</v>
      </c>
      <c r="C1976" s="6">
        <v>2014.0</v>
      </c>
      <c r="D1976" s="142">
        <f t="shared" si="1"/>
        <v>41984</v>
      </c>
      <c r="E1976" s="6">
        <v>0.62</v>
      </c>
      <c r="F1976" s="6">
        <v>1.62</v>
      </c>
      <c r="G1976" s="6">
        <v>2.19</v>
      </c>
    </row>
    <row r="1977">
      <c r="A1977" s="6">
        <v>12.0</v>
      </c>
      <c r="B1977" s="6">
        <v>12.0</v>
      </c>
      <c r="C1977" s="6">
        <v>2014.0</v>
      </c>
      <c r="D1977" s="142">
        <f t="shared" si="1"/>
        <v>41985</v>
      </c>
      <c r="E1977" s="6">
        <v>0.56</v>
      </c>
      <c r="F1977" s="6">
        <v>1.53</v>
      </c>
      <c r="G1977" s="6">
        <v>2.1</v>
      </c>
    </row>
    <row r="1978">
      <c r="A1978" s="6">
        <v>12.0</v>
      </c>
      <c r="B1978" s="6">
        <v>15.0</v>
      </c>
      <c r="C1978" s="6">
        <v>2014.0</v>
      </c>
      <c r="D1978" s="142">
        <f t="shared" si="1"/>
        <v>41988</v>
      </c>
      <c r="E1978" s="6">
        <v>0.6</v>
      </c>
      <c r="F1978" s="6">
        <v>1.58</v>
      </c>
      <c r="G1978" s="6">
        <v>2.12</v>
      </c>
    </row>
    <row r="1979">
      <c r="A1979" s="6">
        <v>12.0</v>
      </c>
      <c r="B1979" s="6">
        <v>16.0</v>
      </c>
      <c r="C1979" s="6">
        <v>2014.0</v>
      </c>
      <c r="D1979" s="142">
        <f t="shared" si="1"/>
        <v>41989</v>
      </c>
      <c r="E1979" s="6">
        <v>0.58</v>
      </c>
      <c r="F1979" s="6">
        <v>1.53</v>
      </c>
      <c r="G1979" s="6">
        <v>2.07</v>
      </c>
    </row>
    <row r="1980">
      <c r="A1980" s="6">
        <v>12.0</v>
      </c>
      <c r="B1980" s="6">
        <v>17.0</v>
      </c>
      <c r="C1980" s="6">
        <v>2014.0</v>
      </c>
      <c r="D1980" s="142">
        <f t="shared" si="1"/>
        <v>41990</v>
      </c>
      <c r="E1980" s="6">
        <v>0.62</v>
      </c>
      <c r="F1980" s="6">
        <v>1.61</v>
      </c>
      <c r="G1980" s="6">
        <v>2.14</v>
      </c>
    </row>
    <row r="1981">
      <c r="A1981" s="6">
        <v>12.0</v>
      </c>
      <c r="B1981" s="6">
        <v>18.0</v>
      </c>
      <c r="C1981" s="6">
        <v>2014.0</v>
      </c>
      <c r="D1981" s="142">
        <f t="shared" si="1"/>
        <v>41991</v>
      </c>
      <c r="E1981" s="6">
        <v>0.67</v>
      </c>
      <c r="F1981" s="6">
        <v>1.68</v>
      </c>
      <c r="G1981" s="6">
        <v>2.22</v>
      </c>
    </row>
    <row r="1982">
      <c r="A1982" s="6">
        <v>12.0</v>
      </c>
      <c r="B1982" s="6">
        <v>19.0</v>
      </c>
      <c r="C1982" s="6">
        <v>2014.0</v>
      </c>
      <c r="D1982" s="142">
        <f t="shared" si="1"/>
        <v>41992</v>
      </c>
      <c r="E1982" s="6">
        <v>0.67</v>
      </c>
      <c r="F1982" s="6">
        <v>1.66</v>
      </c>
      <c r="G1982" s="6">
        <v>2.17</v>
      </c>
    </row>
    <row r="1983">
      <c r="A1983" s="6">
        <v>12.0</v>
      </c>
      <c r="B1983" s="6">
        <v>22.0</v>
      </c>
      <c r="C1983" s="6">
        <v>2014.0</v>
      </c>
      <c r="D1983" s="142">
        <f t="shared" si="1"/>
        <v>41995</v>
      </c>
      <c r="E1983" s="6">
        <v>0.71</v>
      </c>
      <c r="F1983" s="6">
        <v>1.67</v>
      </c>
      <c r="G1983" s="6">
        <v>2.17</v>
      </c>
    </row>
    <row r="1984">
      <c r="A1984" s="6">
        <v>12.0</v>
      </c>
      <c r="B1984" s="6">
        <v>23.0</v>
      </c>
      <c r="C1984" s="6">
        <v>2014.0</v>
      </c>
      <c r="D1984" s="142">
        <f t="shared" si="1"/>
        <v>41996</v>
      </c>
      <c r="E1984" s="6">
        <v>0.73</v>
      </c>
      <c r="F1984" s="6">
        <v>1.76</v>
      </c>
      <c r="G1984" s="6">
        <v>2.26</v>
      </c>
    </row>
    <row r="1985">
      <c r="A1985" s="6">
        <v>12.0</v>
      </c>
      <c r="B1985" s="6">
        <v>24.0</v>
      </c>
      <c r="C1985" s="6">
        <v>2014.0</v>
      </c>
      <c r="D1985" s="142">
        <f t="shared" si="1"/>
        <v>41997</v>
      </c>
      <c r="E1985" s="6">
        <v>0.73</v>
      </c>
      <c r="F1985" s="6">
        <v>1.76</v>
      </c>
      <c r="G1985" s="6">
        <v>2.27</v>
      </c>
    </row>
    <row r="1986">
      <c r="A1986" s="6">
        <v>12.0</v>
      </c>
      <c r="B1986" s="6">
        <v>26.0</v>
      </c>
      <c r="C1986" s="6">
        <v>2014.0</v>
      </c>
      <c r="D1986" s="142">
        <f t="shared" si="1"/>
        <v>41999</v>
      </c>
      <c r="E1986" s="6">
        <v>0.73</v>
      </c>
      <c r="F1986" s="6">
        <v>1.75</v>
      </c>
      <c r="G1986" s="6">
        <v>2.25</v>
      </c>
    </row>
    <row r="1987">
      <c r="A1987" s="6">
        <v>12.0</v>
      </c>
      <c r="B1987" s="6">
        <v>29.0</v>
      </c>
      <c r="C1987" s="6">
        <v>2014.0</v>
      </c>
      <c r="D1987" s="142">
        <f t="shared" si="1"/>
        <v>42002</v>
      </c>
      <c r="E1987" s="6">
        <v>0.72</v>
      </c>
      <c r="F1987" s="6">
        <v>1.72</v>
      </c>
      <c r="G1987" s="6">
        <v>2.22</v>
      </c>
    </row>
    <row r="1988">
      <c r="A1988" s="6">
        <v>12.0</v>
      </c>
      <c r="B1988" s="6">
        <v>30.0</v>
      </c>
      <c r="C1988" s="6">
        <v>2014.0</v>
      </c>
      <c r="D1988" s="142">
        <f t="shared" si="1"/>
        <v>42003</v>
      </c>
      <c r="E1988" s="6">
        <v>0.69</v>
      </c>
      <c r="F1988" s="6">
        <v>1.68</v>
      </c>
      <c r="G1988" s="6">
        <v>2.2</v>
      </c>
    </row>
    <row r="1989">
      <c r="A1989" s="6">
        <v>12.0</v>
      </c>
      <c r="B1989" s="6">
        <v>31.0</v>
      </c>
      <c r="C1989" s="6">
        <v>2014.0</v>
      </c>
      <c r="D1989" s="142">
        <f t="shared" si="1"/>
        <v>42004</v>
      </c>
      <c r="E1989" s="6">
        <v>0.67</v>
      </c>
      <c r="F1989" s="6">
        <v>1.65</v>
      </c>
      <c r="G1989" s="6">
        <v>2.17</v>
      </c>
    </row>
    <row r="1990">
      <c r="A1990" s="6">
        <v>1.0</v>
      </c>
      <c r="B1990" s="6">
        <v>2.0</v>
      </c>
      <c r="C1990" s="6">
        <v>2013.0</v>
      </c>
      <c r="D1990" s="142">
        <f t="shared" si="1"/>
        <v>41276</v>
      </c>
      <c r="E1990" s="6">
        <v>0.27</v>
      </c>
      <c r="F1990" s="6">
        <v>0.76</v>
      </c>
      <c r="G1990" s="6">
        <v>1.86</v>
      </c>
    </row>
    <row r="1991">
      <c r="A1991" s="6">
        <v>1.0</v>
      </c>
      <c r="B1991" s="6">
        <v>3.0</v>
      </c>
      <c r="C1991" s="6">
        <v>2013.0</v>
      </c>
      <c r="D1991" s="142">
        <f t="shared" si="1"/>
        <v>41277</v>
      </c>
      <c r="E1991" s="6">
        <v>0.27</v>
      </c>
      <c r="F1991" s="6">
        <v>0.81</v>
      </c>
      <c r="G1991" s="6">
        <v>1.92</v>
      </c>
    </row>
    <row r="1992">
      <c r="A1992" s="6">
        <v>1.0</v>
      </c>
      <c r="B1992" s="6">
        <v>4.0</v>
      </c>
      <c r="C1992" s="6">
        <v>2013.0</v>
      </c>
      <c r="D1992" s="142">
        <f t="shared" si="1"/>
        <v>41278</v>
      </c>
      <c r="E1992" s="6">
        <v>0.27</v>
      </c>
      <c r="F1992" s="6">
        <v>0.82</v>
      </c>
      <c r="G1992" s="6">
        <v>1.93</v>
      </c>
    </row>
    <row r="1993">
      <c r="A1993" s="6">
        <v>1.0</v>
      </c>
      <c r="B1993" s="6">
        <v>7.0</v>
      </c>
      <c r="C1993" s="6">
        <v>2013.0</v>
      </c>
      <c r="D1993" s="142">
        <f t="shared" si="1"/>
        <v>41281</v>
      </c>
      <c r="E1993" s="6">
        <v>0.27</v>
      </c>
      <c r="F1993" s="6">
        <v>0.82</v>
      </c>
      <c r="G1993" s="6">
        <v>1.92</v>
      </c>
    </row>
    <row r="1994">
      <c r="A1994" s="6">
        <v>1.0</v>
      </c>
      <c r="B1994" s="6">
        <v>8.0</v>
      </c>
      <c r="C1994" s="6">
        <v>2013.0</v>
      </c>
      <c r="D1994" s="142">
        <f t="shared" si="1"/>
        <v>41282</v>
      </c>
      <c r="E1994" s="6">
        <v>0.25</v>
      </c>
      <c r="F1994" s="6">
        <v>0.79</v>
      </c>
      <c r="G1994" s="6">
        <v>1.89</v>
      </c>
    </row>
    <row r="1995">
      <c r="A1995" s="6">
        <v>1.0</v>
      </c>
      <c r="B1995" s="6">
        <v>9.0</v>
      </c>
      <c r="C1995" s="6">
        <v>2013.0</v>
      </c>
      <c r="D1995" s="142">
        <f t="shared" si="1"/>
        <v>41283</v>
      </c>
      <c r="E1995" s="6">
        <v>0.24</v>
      </c>
      <c r="F1995" s="6">
        <v>0.77</v>
      </c>
      <c r="G1995" s="6">
        <v>1.88</v>
      </c>
    </row>
    <row r="1996">
      <c r="A1996" s="6">
        <v>1.0</v>
      </c>
      <c r="B1996" s="6">
        <v>10.0</v>
      </c>
      <c r="C1996" s="6">
        <v>2013.0</v>
      </c>
      <c r="D1996" s="142">
        <f t="shared" si="1"/>
        <v>41284</v>
      </c>
      <c r="E1996" s="6">
        <v>0.26</v>
      </c>
      <c r="F1996" s="6">
        <v>0.8</v>
      </c>
      <c r="G1996" s="6">
        <v>1.91</v>
      </c>
    </row>
    <row r="1997">
      <c r="A1997" s="6">
        <v>1.0</v>
      </c>
      <c r="B1997" s="6">
        <v>11.0</v>
      </c>
      <c r="C1997" s="6">
        <v>2013.0</v>
      </c>
      <c r="D1997" s="142">
        <f t="shared" si="1"/>
        <v>41285</v>
      </c>
      <c r="E1997" s="6">
        <v>0.26</v>
      </c>
      <c r="F1997" s="6">
        <v>0.78</v>
      </c>
      <c r="G1997" s="6">
        <v>1.89</v>
      </c>
    </row>
    <row r="1998">
      <c r="A1998" s="6">
        <v>1.0</v>
      </c>
      <c r="B1998" s="6">
        <v>14.0</v>
      </c>
      <c r="C1998" s="6">
        <v>2013.0</v>
      </c>
      <c r="D1998" s="142">
        <f t="shared" si="1"/>
        <v>41288</v>
      </c>
      <c r="E1998" s="6">
        <v>0.26</v>
      </c>
      <c r="F1998" s="6">
        <v>0.78</v>
      </c>
      <c r="G1998" s="6">
        <v>1.89</v>
      </c>
    </row>
    <row r="1999">
      <c r="A1999" s="6">
        <v>1.0</v>
      </c>
      <c r="B1999" s="6">
        <v>15.0</v>
      </c>
      <c r="C1999" s="6">
        <v>2013.0</v>
      </c>
      <c r="D1999" s="142">
        <f t="shared" si="1"/>
        <v>41289</v>
      </c>
      <c r="E1999" s="6">
        <v>0.26</v>
      </c>
      <c r="F1999" s="6">
        <v>0.75</v>
      </c>
      <c r="G1999" s="6">
        <v>1.86</v>
      </c>
    </row>
    <row r="2000">
      <c r="A2000" s="6">
        <v>1.0</v>
      </c>
      <c r="B2000" s="6">
        <v>16.0</v>
      </c>
      <c r="C2000" s="6">
        <v>2013.0</v>
      </c>
      <c r="D2000" s="142">
        <f t="shared" si="1"/>
        <v>41290</v>
      </c>
      <c r="E2000" s="6">
        <v>0.26</v>
      </c>
      <c r="F2000" s="6">
        <v>0.75</v>
      </c>
      <c r="G2000" s="6">
        <v>1.84</v>
      </c>
    </row>
    <row r="2001">
      <c r="A2001" s="6">
        <v>1.0</v>
      </c>
      <c r="B2001" s="6">
        <v>17.0</v>
      </c>
      <c r="C2001" s="6">
        <v>2013.0</v>
      </c>
      <c r="D2001" s="142">
        <f t="shared" si="1"/>
        <v>41291</v>
      </c>
      <c r="E2001" s="6">
        <v>0.28</v>
      </c>
      <c r="F2001" s="6">
        <v>0.79</v>
      </c>
      <c r="G2001" s="6">
        <v>1.89</v>
      </c>
    </row>
    <row r="2002">
      <c r="A2002" s="6">
        <v>1.0</v>
      </c>
      <c r="B2002" s="6">
        <v>18.0</v>
      </c>
      <c r="C2002" s="6">
        <v>2013.0</v>
      </c>
      <c r="D2002" s="142">
        <f t="shared" si="1"/>
        <v>41292</v>
      </c>
      <c r="E2002" s="6">
        <v>0.26</v>
      </c>
      <c r="F2002" s="6">
        <v>0.77</v>
      </c>
      <c r="G2002" s="6">
        <v>1.87</v>
      </c>
    </row>
    <row r="2003">
      <c r="A2003" s="6">
        <v>1.0</v>
      </c>
      <c r="B2003" s="6">
        <v>22.0</v>
      </c>
      <c r="C2003" s="6">
        <v>2013.0</v>
      </c>
      <c r="D2003" s="142">
        <f t="shared" si="1"/>
        <v>41296</v>
      </c>
      <c r="E2003" s="6">
        <v>0.26</v>
      </c>
      <c r="F2003" s="6">
        <v>0.76</v>
      </c>
      <c r="G2003" s="6">
        <v>1.86</v>
      </c>
    </row>
    <row r="2004">
      <c r="A2004" s="6">
        <v>1.0</v>
      </c>
      <c r="B2004" s="6">
        <v>23.0</v>
      </c>
      <c r="C2004" s="6">
        <v>2013.0</v>
      </c>
      <c r="D2004" s="142">
        <f t="shared" si="1"/>
        <v>41297</v>
      </c>
      <c r="E2004" s="6">
        <v>0.26</v>
      </c>
      <c r="F2004" s="6">
        <v>0.76</v>
      </c>
      <c r="G2004" s="6">
        <v>1.86</v>
      </c>
    </row>
    <row r="2005">
      <c r="A2005" s="6">
        <v>1.0</v>
      </c>
      <c r="B2005" s="6">
        <v>24.0</v>
      </c>
      <c r="C2005" s="6">
        <v>2013.0</v>
      </c>
      <c r="D2005" s="142">
        <f t="shared" si="1"/>
        <v>41298</v>
      </c>
      <c r="E2005" s="6">
        <v>0.23</v>
      </c>
      <c r="F2005" s="6">
        <v>0.78</v>
      </c>
      <c r="G2005" s="6">
        <v>1.88</v>
      </c>
    </row>
    <row r="2006">
      <c r="A2006" s="6">
        <v>1.0</v>
      </c>
      <c r="B2006" s="6">
        <v>25.0</v>
      </c>
      <c r="C2006" s="6">
        <v>2013.0</v>
      </c>
      <c r="D2006" s="142">
        <f t="shared" si="1"/>
        <v>41299</v>
      </c>
      <c r="E2006" s="6">
        <v>0.28</v>
      </c>
      <c r="F2006" s="6">
        <v>0.87</v>
      </c>
      <c r="G2006" s="6">
        <v>1.98</v>
      </c>
    </row>
    <row r="2007">
      <c r="A2007" s="6">
        <v>1.0</v>
      </c>
      <c r="B2007" s="6">
        <v>28.0</v>
      </c>
      <c r="C2007" s="6">
        <v>2013.0</v>
      </c>
      <c r="D2007" s="142">
        <f t="shared" si="1"/>
        <v>41302</v>
      </c>
      <c r="E2007" s="6">
        <v>0.29</v>
      </c>
      <c r="F2007" s="6">
        <v>0.89</v>
      </c>
      <c r="G2007" s="6">
        <v>2.0</v>
      </c>
    </row>
    <row r="2008">
      <c r="A2008" s="6">
        <v>1.0</v>
      </c>
      <c r="B2008" s="6">
        <v>29.0</v>
      </c>
      <c r="C2008" s="6">
        <v>2013.0</v>
      </c>
      <c r="D2008" s="142">
        <f t="shared" si="1"/>
        <v>41303</v>
      </c>
      <c r="E2008" s="6">
        <v>0.3</v>
      </c>
      <c r="F2008" s="6">
        <v>0.9</v>
      </c>
      <c r="G2008" s="6">
        <v>2.03</v>
      </c>
    </row>
    <row r="2009">
      <c r="A2009" s="6">
        <v>1.0</v>
      </c>
      <c r="B2009" s="6">
        <v>30.0</v>
      </c>
      <c r="C2009" s="6">
        <v>2013.0</v>
      </c>
      <c r="D2009" s="142">
        <f t="shared" si="1"/>
        <v>41304</v>
      </c>
      <c r="E2009" s="6">
        <v>0.27</v>
      </c>
      <c r="F2009" s="6">
        <v>0.88</v>
      </c>
      <c r="G2009" s="6">
        <v>2.03</v>
      </c>
    </row>
    <row r="2010">
      <c r="A2010" s="6">
        <v>1.0</v>
      </c>
      <c r="B2010" s="6">
        <v>31.0</v>
      </c>
      <c r="C2010" s="6">
        <v>2013.0</v>
      </c>
      <c r="D2010" s="142">
        <f t="shared" si="1"/>
        <v>41305</v>
      </c>
      <c r="E2010" s="6">
        <v>0.27</v>
      </c>
      <c r="F2010" s="6">
        <v>0.88</v>
      </c>
      <c r="G2010" s="6">
        <v>2.02</v>
      </c>
    </row>
    <row r="2011">
      <c r="A2011" s="6">
        <v>2.0</v>
      </c>
      <c r="B2011" s="6">
        <v>1.0</v>
      </c>
      <c r="C2011" s="6">
        <v>2013.0</v>
      </c>
      <c r="D2011" s="142">
        <f t="shared" si="1"/>
        <v>41306</v>
      </c>
      <c r="E2011" s="6">
        <v>0.27</v>
      </c>
      <c r="F2011" s="6">
        <v>0.88</v>
      </c>
      <c r="G2011" s="6">
        <v>2.04</v>
      </c>
    </row>
    <row r="2012">
      <c r="A2012" s="6">
        <v>2.0</v>
      </c>
      <c r="B2012" s="6">
        <v>4.0</v>
      </c>
      <c r="C2012" s="6">
        <v>2013.0</v>
      </c>
      <c r="D2012" s="142">
        <f t="shared" si="1"/>
        <v>41309</v>
      </c>
      <c r="E2012" s="6">
        <v>0.25</v>
      </c>
      <c r="F2012" s="6">
        <v>0.85</v>
      </c>
      <c r="G2012" s="6">
        <v>2.0</v>
      </c>
    </row>
    <row r="2013">
      <c r="A2013" s="6">
        <v>2.0</v>
      </c>
      <c r="B2013" s="6">
        <v>5.0</v>
      </c>
      <c r="C2013" s="6">
        <v>2013.0</v>
      </c>
      <c r="D2013" s="142">
        <f t="shared" si="1"/>
        <v>41310</v>
      </c>
      <c r="E2013" s="6">
        <v>0.27</v>
      </c>
      <c r="F2013" s="6">
        <v>0.88</v>
      </c>
      <c r="G2013" s="6">
        <v>2.04</v>
      </c>
    </row>
    <row r="2014">
      <c r="A2014" s="6">
        <v>2.0</v>
      </c>
      <c r="B2014" s="6">
        <v>6.0</v>
      </c>
      <c r="C2014" s="6">
        <v>2013.0</v>
      </c>
      <c r="D2014" s="142">
        <f t="shared" si="1"/>
        <v>41311</v>
      </c>
      <c r="E2014" s="6">
        <v>0.27</v>
      </c>
      <c r="F2014" s="6">
        <v>0.84</v>
      </c>
      <c r="G2014" s="6">
        <v>2.0</v>
      </c>
    </row>
    <row r="2015">
      <c r="A2015" s="6">
        <v>2.0</v>
      </c>
      <c r="B2015" s="6">
        <v>7.0</v>
      </c>
      <c r="C2015" s="6">
        <v>2013.0</v>
      </c>
      <c r="D2015" s="142">
        <f t="shared" si="1"/>
        <v>41312</v>
      </c>
      <c r="E2015" s="6">
        <v>0.25</v>
      </c>
      <c r="F2015" s="6">
        <v>0.83</v>
      </c>
      <c r="G2015" s="6">
        <v>1.99</v>
      </c>
    </row>
    <row r="2016">
      <c r="A2016" s="6">
        <v>2.0</v>
      </c>
      <c r="B2016" s="6">
        <v>8.0</v>
      </c>
      <c r="C2016" s="6">
        <v>2013.0</v>
      </c>
      <c r="D2016" s="142">
        <f t="shared" si="1"/>
        <v>41313</v>
      </c>
      <c r="E2016" s="6">
        <v>0.25</v>
      </c>
      <c r="F2016" s="6">
        <v>0.84</v>
      </c>
      <c r="G2016" s="6">
        <v>1.99</v>
      </c>
    </row>
    <row r="2017">
      <c r="A2017" s="6">
        <v>2.0</v>
      </c>
      <c r="B2017" s="6">
        <v>11.0</v>
      </c>
      <c r="C2017" s="6">
        <v>2013.0</v>
      </c>
      <c r="D2017" s="142">
        <f t="shared" si="1"/>
        <v>41316</v>
      </c>
      <c r="E2017" s="6">
        <v>0.27</v>
      </c>
      <c r="F2017" s="6">
        <v>0.85</v>
      </c>
      <c r="G2017" s="6">
        <v>1.99</v>
      </c>
    </row>
    <row r="2018">
      <c r="A2018" s="6">
        <v>2.0</v>
      </c>
      <c r="B2018" s="6">
        <v>12.0</v>
      </c>
      <c r="C2018" s="6">
        <v>2013.0</v>
      </c>
      <c r="D2018" s="142">
        <f t="shared" si="1"/>
        <v>41317</v>
      </c>
      <c r="E2018" s="6">
        <v>0.29</v>
      </c>
      <c r="F2018" s="6">
        <v>0.88</v>
      </c>
      <c r="G2018" s="6">
        <v>2.02</v>
      </c>
    </row>
    <row r="2019">
      <c r="A2019" s="6">
        <v>2.0</v>
      </c>
      <c r="B2019" s="6">
        <v>13.0</v>
      </c>
      <c r="C2019" s="6">
        <v>2013.0</v>
      </c>
      <c r="D2019" s="142">
        <f t="shared" si="1"/>
        <v>41318</v>
      </c>
      <c r="E2019" s="6">
        <v>0.29</v>
      </c>
      <c r="F2019" s="6">
        <v>0.92</v>
      </c>
      <c r="G2019" s="6">
        <v>2.05</v>
      </c>
    </row>
    <row r="2020">
      <c r="A2020" s="6">
        <v>2.0</v>
      </c>
      <c r="B2020" s="6">
        <v>14.0</v>
      </c>
      <c r="C2020" s="6">
        <v>2013.0</v>
      </c>
      <c r="D2020" s="142">
        <f t="shared" si="1"/>
        <v>41319</v>
      </c>
      <c r="E2020" s="6">
        <v>0.27</v>
      </c>
      <c r="F2020" s="6">
        <v>0.86</v>
      </c>
      <c r="G2020" s="6">
        <v>2.0</v>
      </c>
    </row>
    <row r="2021">
      <c r="A2021" s="6">
        <v>2.0</v>
      </c>
      <c r="B2021" s="6">
        <v>15.0</v>
      </c>
      <c r="C2021" s="6">
        <v>2013.0</v>
      </c>
      <c r="D2021" s="142">
        <f t="shared" si="1"/>
        <v>41320</v>
      </c>
      <c r="E2021" s="6">
        <v>0.29</v>
      </c>
      <c r="F2021" s="6">
        <v>0.87</v>
      </c>
      <c r="G2021" s="6">
        <v>2.01</v>
      </c>
    </row>
    <row r="2022">
      <c r="A2022" s="6">
        <v>2.0</v>
      </c>
      <c r="B2022" s="6">
        <v>19.0</v>
      </c>
      <c r="C2022" s="6">
        <v>2013.0</v>
      </c>
      <c r="D2022" s="142">
        <f t="shared" si="1"/>
        <v>41324</v>
      </c>
      <c r="E2022" s="6">
        <v>0.29</v>
      </c>
      <c r="F2022" s="6">
        <v>0.89</v>
      </c>
      <c r="G2022" s="6">
        <v>2.03</v>
      </c>
    </row>
    <row r="2023">
      <c r="A2023" s="6">
        <v>2.0</v>
      </c>
      <c r="B2023" s="6">
        <v>20.0</v>
      </c>
      <c r="C2023" s="6">
        <v>2013.0</v>
      </c>
      <c r="D2023" s="142">
        <f t="shared" si="1"/>
        <v>41325</v>
      </c>
      <c r="E2023" s="6">
        <v>0.27</v>
      </c>
      <c r="F2023" s="6">
        <v>0.88</v>
      </c>
      <c r="G2023" s="6">
        <v>2.02</v>
      </c>
    </row>
    <row r="2024">
      <c r="A2024" s="6">
        <v>2.0</v>
      </c>
      <c r="B2024" s="6">
        <v>21.0</v>
      </c>
      <c r="C2024" s="6">
        <v>2013.0</v>
      </c>
      <c r="D2024" s="142">
        <f t="shared" si="1"/>
        <v>41326</v>
      </c>
      <c r="E2024" s="6">
        <v>0.26</v>
      </c>
      <c r="F2024" s="6">
        <v>0.86</v>
      </c>
      <c r="G2024" s="6">
        <v>1.99</v>
      </c>
    </row>
    <row r="2025">
      <c r="A2025" s="6">
        <v>2.0</v>
      </c>
      <c r="B2025" s="6">
        <v>22.0</v>
      </c>
      <c r="C2025" s="6">
        <v>2013.0</v>
      </c>
      <c r="D2025" s="142">
        <f t="shared" si="1"/>
        <v>41327</v>
      </c>
      <c r="E2025" s="6">
        <v>0.27</v>
      </c>
      <c r="F2025" s="6">
        <v>0.84</v>
      </c>
      <c r="G2025" s="6">
        <v>1.97</v>
      </c>
    </row>
    <row r="2026">
      <c r="A2026" s="6">
        <v>2.0</v>
      </c>
      <c r="B2026" s="6">
        <v>25.0</v>
      </c>
      <c r="C2026" s="6">
        <v>2013.0</v>
      </c>
      <c r="D2026" s="142">
        <f t="shared" si="1"/>
        <v>41330</v>
      </c>
      <c r="E2026" s="6">
        <v>0.25</v>
      </c>
      <c r="F2026" s="6">
        <v>0.78</v>
      </c>
      <c r="G2026" s="6">
        <v>1.88</v>
      </c>
    </row>
    <row r="2027">
      <c r="A2027" s="6">
        <v>2.0</v>
      </c>
      <c r="B2027" s="6">
        <v>26.0</v>
      </c>
      <c r="C2027" s="6">
        <v>2013.0</v>
      </c>
      <c r="D2027" s="142">
        <f t="shared" si="1"/>
        <v>41331</v>
      </c>
      <c r="E2027" s="6">
        <v>0.25</v>
      </c>
      <c r="F2027" s="6">
        <v>0.78</v>
      </c>
      <c r="G2027" s="6">
        <v>1.88</v>
      </c>
    </row>
    <row r="2028">
      <c r="A2028" s="6">
        <v>2.0</v>
      </c>
      <c r="B2028" s="6">
        <v>27.0</v>
      </c>
      <c r="C2028" s="6">
        <v>2013.0</v>
      </c>
      <c r="D2028" s="142">
        <f t="shared" si="1"/>
        <v>41332</v>
      </c>
      <c r="E2028" s="6">
        <v>0.27</v>
      </c>
      <c r="F2028" s="6">
        <v>0.78</v>
      </c>
      <c r="G2028" s="6">
        <v>1.91</v>
      </c>
    </row>
    <row r="2029">
      <c r="A2029" s="6">
        <v>2.0</v>
      </c>
      <c r="B2029" s="6">
        <v>28.0</v>
      </c>
      <c r="C2029" s="6">
        <v>2013.0</v>
      </c>
      <c r="D2029" s="142">
        <f t="shared" si="1"/>
        <v>41333</v>
      </c>
      <c r="E2029" s="6">
        <v>0.25</v>
      </c>
      <c r="F2029" s="6">
        <v>0.77</v>
      </c>
      <c r="G2029" s="6">
        <v>1.89</v>
      </c>
    </row>
    <row r="2030">
      <c r="A2030" s="6">
        <v>3.0</v>
      </c>
      <c r="B2030" s="6">
        <v>1.0</v>
      </c>
      <c r="C2030" s="6">
        <v>2013.0</v>
      </c>
      <c r="D2030" s="142">
        <f t="shared" si="1"/>
        <v>41334</v>
      </c>
      <c r="E2030" s="6">
        <v>0.25</v>
      </c>
      <c r="F2030" s="6">
        <v>0.75</v>
      </c>
      <c r="G2030" s="6">
        <v>1.86</v>
      </c>
    </row>
    <row r="2031">
      <c r="A2031" s="6">
        <v>3.0</v>
      </c>
      <c r="B2031" s="6">
        <v>4.0</v>
      </c>
      <c r="C2031" s="6">
        <v>2013.0</v>
      </c>
      <c r="D2031" s="142">
        <f t="shared" si="1"/>
        <v>41337</v>
      </c>
      <c r="E2031" s="6">
        <v>0.24</v>
      </c>
      <c r="F2031" s="6">
        <v>0.76</v>
      </c>
      <c r="G2031" s="6">
        <v>1.88</v>
      </c>
    </row>
    <row r="2032">
      <c r="A2032" s="6">
        <v>3.0</v>
      </c>
      <c r="B2032" s="6">
        <v>5.0</v>
      </c>
      <c r="C2032" s="6">
        <v>2013.0</v>
      </c>
      <c r="D2032" s="142">
        <f t="shared" si="1"/>
        <v>41338</v>
      </c>
      <c r="E2032" s="6">
        <v>0.25</v>
      </c>
      <c r="F2032" s="6">
        <v>0.77</v>
      </c>
      <c r="G2032" s="6">
        <v>1.9</v>
      </c>
    </row>
    <row r="2033">
      <c r="A2033" s="6">
        <v>3.0</v>
      </c>
      <c r="B2033" s="6">
        <v>6.0</v>
      </c>
      <c r="C2033" s="6">
        <v>2013.0</v>
      </c>
      <c r="D2033" s="142">
        <f t="shared" si="1"/>
        <v>41339</v>
      </c>
      <c r="E2033" s="6">
        <v>0.25</v>
      </c>
      <c r="F2033" s="6">
        <v>0.81</v>
      </c>
      <c r="G2033" s="6">
        <v>1.95</v>
      </c>
    </row>
    <row r="2034">
      <c r="A2034" s="6">
        <v>3.0</v>
      </c>
      <c r="B2034" s="6">
        <v>7.0</v>
      </c>
      <c r="C2034" s="6">
        <v>2013.0</v>
      </c>
      <c r="D2034" s="142">
        <f t="shared" si="1"/>
        <v>41340</v>
      </c>
      <c r="E2034" s="6">
        <v>0.25</v>
      </c>
      <c r="F2034" s="6">
        <v>0.85</v>
      </c>
      <c r="G2034" s="6">
        <v>2.0</v>
      </c>
    </row>
    <row r="2035">
      <c r="A2035" s="6">
        <v>3.0</v>
      </c>
      <c r="B2035" s="6">
        <v>8.0</v>
      </c>
      <c r="C2035" s="6">
        <v>2013.0</v>
      </c>
      <c r="D2035" s="142">
        <f t="shared" si="1"/>
        <v>41341</v>
      </c>
      <c r="E2035" s="6">
        <v>0.27</v>
      </c>
      <c r="F2035" s="6">
        <v>0.9</v>
      </c>
      <c r="G2035" s="6">
        <v>2.06</v>
      </c>
    </row>
    <row r="2036">
      <c r="A2036" s="6">
        <v>3.0</v>
      </c>
      <c r="B2036" s="6">
        <v>11.0</v>
      </c>
      <c r="C2036" s="6">
        <v>2013.0</v>
      </c>
      <c r="D2036" s="142">
        <f t="shared" si="1"/>
        <v>41344</v>
      </c>
      <c r="E2036" s="6">
        <v>0.27</v>
      </c>
      <c r="F2036" s="6">
        <v>0.9</v>
      </c>
      <c r="G2036" s="6">
        <v>2.07</v>
      </c>
    </row>
    <row r="2037">
      <c r="A2037" s="6">
        <v>3.0</v>
      </c>
      <c r="B2037" s="6">
        <v>12.0</v>
      </c>
      <c r="C2037" s="6">
        <v>2013.0</v>
      </c>
      <c r="D2037" s="142">
        <f t="shared" si="1"/>
        <v>41345</v>
      </c>
      <c r="E2037" s="6">
        <v>0.27</v>
      </c>
      <c r="F2037" s="6">
        <v>0.88</v>
      </c>
      <c r="G2037" s="6">
        <v>2.03</v>
      </c>
    </row>
    <row r="2038">
      <c r="A2038" s="6">
        <v>3.0</v>
      </c>
      <c r="B2038" s="6">
        <v>13.0</v>
      </c>
      <c r="C2038" s="6">
        <v>2013.0</v>
      </c>
      <c r="D2038" s="142">
        <f t="shared" si="1"/>
        <v>41346</v>
      </c>
      <c r="E2038" s="6">
        <v>0.27</v>
      </c>
      <c r="F2038" s="6">
        <v>0.89</v>
      </c>
      <c r="G2038" s="6">
        <v>2.04</v>
      </c>
    </row>
    <row r="2039">
      <c r="A2039" s="6">
        <v>3.0</v>
      </c>
      <c r="B2039" s="6">
        <v>14.0</v>
      </c>
      <c r="C2039" s="6">
        <v>2013.0</v>
      </c>
      <c r="D2039" s="142">
        <f t="shared" si="1"/>
        <v>41347</v>
      </c>
      <c r="E2039" s="6">
        <v>0.27</v>
      </c>
      <c r="F2039" s="6">
        <v>0.88</v>
      </c>
      <c r="G2039" s="6">
        <v>2.04</v>
      </c>
    </row>
    <row r="2040">
      <c r="A2040" s="6">
        <v>3.0</v>
      </c>
      <c r="B2040" s="6">
        <v>15.0</v>
      </c>
      <c r="C2040" s="6">
        <v>2013.0</v>
      </c>
      <c r="D2040" s="142">
        <f t="shared" si="1"/>
        <v>41348</v>
      </c>
      <c r="E2040" s="6">
        <v>0.25</v>
      </c>
      <c r="F2040" s="6">
        <v>0.84</v>
      </c>
      <c r="G2040" s="6">
        <v>2.01</v>
      </c>
    </row>
    <row r="2041">
      <c r="A2041" s="6">
        <v>3.0</v>
      </c>
      <c r="B2041" s="6">
        <v>18.0</v>
      </c>
      <c r="C2041" s="6">
        <v>2013.0</v>
      </c>
      <c r="D2041" s="142">
        <f t="shared" si="1"/>
        <v>41351</v>
      </c>
      <c r="E2041" s="6">
        <v>0.26</v>
      </c>
      <c r="F2041" s="6">
        <v>0.81</v>
      </c>
      <c r="G2041" s="6">
        <v>1.96</v>
      </c>
    </row>
    <row r="2042">
      <c r="A2042" s="6">
        <v>3.0</v>
      </c>
      <c r="B2042" s="6">
        <v>19.0</v>
      </c>
      <c r="C2042" s="6">
        <v>2013.0</v>
      </c>
      <c r="D2042" s="142">
        <f t="shared" si="1"/>
        <v>41352</v>
      </c>
      <c r="E2042" s="6">
        <v>0.24</v>
      </c>
      <c r="F2042" s="6">
        <v>0.79</v>
      </c>
      <c r="G2042" s="6">
        <v>1.92</v>
      </c>
    </row>
    <row r="2043">
      <c r="A2043" s="6">
        <v>3.0</v>
      </c>
      <c r="B2043" s="6">
        <v>20.0</v>
      </c>
      <c r="C2043" s="6">
        <v>2013.0</v>
      </c>
      <c r="D2043" s="142">
        <f t="shared" si="1"/>
        <v>41353</v>
      </c>
      <c r="E2043" s="6">
        <v>0.26</v>
      </c>
      <c r="F2043" s="6">
        <v>0.81</v>
      </c>
      <c r="G2043" s="6">
        <v>1.96</v>
      </c>
    </row>
    <row r="2044">
      <c r="A2044" s="6">
        <v>3.0</v>
      </c>
      <c r="B2044" s="6">
        <v>21.0</v>
      </c>
      <c r="C2044" s="6">
        <v>2013.0</v>
      </c>
      <c r="D2044" s="142">
        <f t="shared" si="1"/>
        <v>41354</v>
      </c>
      <c r="E2044" s="6">
        <v>0.27</v>
      </c>
      <c r="F2044" s="6">
        <v>0.81</v>
      </c>
      <c r="G2044" s="6">
        <v>1.95</v>
      </c>
    </row>
    <row r="2045">
      <c r="A2045" s="6">
        <v>3.0</v>
      </c>
      <c r="B2045" s="6">
        <v>22.0</v>
      </c>
      <c r="C2045" s="6">
        <v>2013.0</v>
      </c>
      <c r="D2045" s="142">
        <f t="shared" si="1"/>
        <v>41355</v>
      </c>
      <c r="E2045" s="6">
        <v>0.26</v>
      </c>
      <c r="F2045" s="6">
        <v>0.8</v>
      </c>
      <c r="G2045" s="6">
        <v>1.93</v>
      </c>
    </row>
    <row r="2046">
      <c r="A2046" s="6">
        <v>3.0</v>
      </c>
      <c r="B2046" s="6">
        <v>25.0</v>
      </c>
      <c r="C2046" s="6">
        <v>2013.0</v>
      </c>
      <c r="D2046" s="142">
        <f t="shared" si="1"/>
        <v>41358</v>
      </c>
      <c r="E2046" s="6">
        <v>0.24</v>
      </c>
      <c r="F2046" s="6">
        <v>0.8</v>
      </c>
      <c r="G2046" s="6">
        <v>1.93</v>
      </c>
    </row>
    <row r="2047">
      <c r="A2047" s="6">
        <v>3.0</v>
      </c>
      <c r="B2047" s="6">
        <v>26.0</v>
      </c>
      <c r="C2047" s="6">
        <v>2013.0</v>
      </c>
      <c r="D2047" s="142">
        <f t="shared" si="1"/>
        <v>41359</v>
      </c>
      <c r="E2047" s="6">
        <v>0.25</v>
      </c>
      <c r="F2047" s="6">
        <v>0.79</v>
      </c>
      <c r="G2047" s="6">
        <v>1.92</v>
      </c>
    </row>
    <row r="2048">
      <c r="A2048" s="6">
        <v>3.0</v>
      </c>
      <c r="B2048" s="6">
        <v>27.0</v>
      </c>
      <c r="C2048" s="6">
        <v>2013.0</v>
      </c>
      <c r="D2048" s="142">
        <f t="shared" si="1"/>
        <v>41360</v>
      </c>
      <c r="E2048" s="6">
        <v>0.25</v>
      </c>
      <c r="F2048" s="6">
        <v>0.76</v>
      </c>
      <c r="G2048" s="6">
        <v>1.87</v>
      </c>
    </row>
    <row r="2049">
      <c r="A2049" s="6">
        <v>3.0</v>
      </c>
      <c r="B2049" s="6">
        <v>28.0</v>
      </c>
      <c r="C2049" s="6">
        <v>2013.0</v>
      </c>
      <c r="D2049" s="142">
        <f t="shared" si="1"/>
        <v>41361</v>
      </c>
      <c r="E2049" s="6">
        <v>0.25</v>
      </c>
      <c r="F2049" s="6">
        <v>0.77</v>
      </c>
      <c r="G2049" s="6">
        <v>1.87</v>
      </c>
    </row>
    <row r="2050">
      <c r="A2050" s="6">
        <v>4.0</v>
      </c>
      <c r="B2050" s="6">
        <v>1.0</v>
      </c>
      <c r="C2050" s="6">
        <v>2013.0</v>
      </c>
      <c r="D2050" s="142">
        <f t="shared" si="1"/>
        <v>41365</v>
      </c>
      <c r="E2050" s="6">
        <v>0.23</v>
      </c>
      <c r="F2050" s="6">
        <v>0.76</v>
      </c>
      <c r="G2050" s="6">
        <v>1.86</v>
      </c>
    </row>
    <row r="2051">
      <c r="A2051" s="6">
        <v>4.0</v>
      </c>
      <c r="B2051" s="6">
        <v>2.0</v>
      </c>
      <c r="C2051" s="6">
        <v>2013.0</v>
      </c>
      <c r="D2051" s="142">
        <f t="shared" si="1"/>
        <v>41366</v>
      </c>
      <c r="E2051" s="6">
        <v>0.25</v>
      </c>
      <c r="F2051" s="6">
        <v>0.78</v>
      </c>
      <c r="G2051" s="6">
        <v>1.88</v>
      </c>
    </row>
    <row r="2052">
      <c r="A2052" s="6">
        <v>4.0</v>
      </c>
      <c r="B2052" s="6">
        <v>3.0</v>
      </c>
      <c r="C2052" s="6">
        <v>2013.0</v>
      </c>
      <c r="D2052" s="142">
        <f t="shared" si="1"/>
        <v>41367</v>
      </c>
      <c r="E2052" s="6">
        <v>0.24</v>
      </c>
      <c r="F2052" s="6">
        <v>0.73</v>
      </c>
      <c r="G2052" s="6">
        <v>1.83</v>
      </c>
    </row>
    <row r="2053">
      <c r="A2053" s="6">
        <v>4.0</v>
      </c>
      <c r="B2053" s="6">
        <v>4.0</v>
      </c>
      <c r="C2053" s="6">
        <v>2013.0</v>
      </c>
      <c r="D2053" s="142">
        <f t="shared" si="1"/>
        <v>41368</v>
      </c>
      <c r="E2053" s="6">
        <v>0.22</v>
      </c>
      <c r="F2053" s="6">
        <v>0.69</v>
      </c>
      <c r="G2053" s="6">
        <v>1.78</v>
      </c>
    </row>
    <row r="2054">
      <c r="A2054" s="6">
        <v>4.0</v>
      </c>
      <c r="B2054" s="6">
        <v>5.0</v>
      </c>
      <c r="C2054" s="6">
        <v>2013.0</v>
      </c>
      <c r="D2054" s="142">
        <f t="shared" si="1"/>
        <v>41369</v>
      </c>
      <c r="E2054" s="6">
        <v>0.24</v>
      </c>
      <c r="F2054" s="6">
        <v>0.68</v>
      </c>
      <c r="G2054" s="6">
        <v>1.72</v>
      </c>
    </row>
    <row r="2055">
      <c r="A2055" s="6">
        <v>4.0</v>
      </c>
      <c r="B2055" s="6">
        <v>8.0</v>
      </c>
      <c r="C2055" s="6">
        <v>2013.0</v>
      </c>
      <c r="D2055" s="142">
        <f t="shared" si="1"/>
        <v>41372</v>
      </c>
      <c r="E2055" s="6">
        <v>0.24</v>
      </c>
      <c r="F2055" s="6">
        <v>0.71</v>
      </c>
      <c r="G2055" s="6">
        <v>1.76</v>
      </c>
    </row>
    <row r="2056">
      <c r="A2056" s="6">
        <v>4.0</v>
      </c>
      <c r="B2056" s="6">
        <v>9.0</v>
      </c>
      <c r="C2056" s="6">
        <v>2013.0</v>
      </c>
      <c r="D2056" s="142">
        <f t="shared" si="1"/>
        <v>41373</v>
      </c>
      <c r="E2056" s="6">
        <v>0.24</v>
      </c>
      <c r="F2056" s="6">
        <v>0.7</v>
      </c>
      <c r="G2056" s="6">
        <v>1.78</v>
      </c>
    </row>
    <row r="2057">
      <c r="A2057" s="6">
        <v>4.0</v>
      </c>
      <c r="B2057" s="6">
        <v>10.0</v>
      </c>
      <c r="C2057" s="6">
        <v>2013.0</v>
      </c>
      <c r="D2057" s="142">
        <f t="shared" si="1"/>
        <v>41374</v>
      </c>
      <c r="E2057" s="6">
        <v>0.24</v>
      </c>
      <c r="F2057" s="6">
        <v>0.74</v>
      </c>
      <c r="G2057" s="6">
        <v>1.84</v>
      </c>
    </row>
    <row r="2058">
      <c r="A2058" s="6">
        <v>4.0</v>
      </c>
      <c r="B2058" s="6">
        <v>11.0</v>
      </c>
      <c r="C2058" s="6">
        <v>2013.0</v>
      </c>
      <c r="D2058" s="142">
        <f t="shared" si="1"/>
        <v>41375</v>
      </c>
      <c r="E2058" s="6">
        <v>0.24</v>
      </c>
      <c r="F2058" s="6">
        <v>0.74</v>
      </c>
      <c r="G2058" s="6">
        <v>1.82</v>
      </c>
    </row>
    <row r="2059">
      <c r="A2059" s="6">
        <v>4.0</v>
      </c>
      <c r="B2059" s="6">
        <v>12.0</v>
      </c>
      <c r="C2059" s="6">
        <v>2013.0</v>
      </c>
      <c r="D2059" s="142">
        <f t="shared" si="1"/>
        <v>41376</v>
      </c>
      <c r="E2059" s="6">
        <v>0.22</v>
      </c>
      <c r="F2059" s="6">
        <v>0.7</v>
      </c>
      <c r="G2059" s="6">
        <v>1.75</v>
      </c>
    </row>
    <row r="2060">
      <c r="A2060" s="6">
        <v>4.0</v>
      </c>
      <c r="B2060" s="6">
        <v>15.0</v>
      </c>
      <c r="C2060" s="6">
        <v>2013.0</v>
      </c>
      <c r="D2060" s="142">
        <f t="shared" si="1"/>
        <v>41379</v>
      </c>
      <c r="E2060" s="6">
        <v>0.22</v>
      </c>
      <c r="F2060" s="6">
        <v>0.69</v>
      </c>
      <c r="G2060" s="6">
        <v>1.72</v>
      </c>
    </row>
    <row r="2061">
      <c r="A2061" s="6">
        <v>4.0</v>
      </c>
      <c r="B2061" s="6">
        <v>16.0</v>
      </c>
      <c r="C2061" s="6">
        <v>2013.0</v>
      </c>
      <c r="D2061" s="142">
        <f t="shared" si="1"/>
        <v>41380</v>
      </c>
      <c r="E2061" s="6">
        <v>0.24</v>
      </c>
      <c r="F2061" s="6">
        <v>0.71</v>
      </c>
      <c r="G2061" s="6">
        <v>1.75</v>
      </c>
    </row>
    <row r="2062">
      <c r="A2062" s="6">
        <v>4.0</v>
      </c>
      <c r="B2062" s="6">
        <v>17.0</v>
      </c>
      <c r="C2062" s="6">
        <v>2013.0</v>
      </c>
      <c r="D2062" s="142">
        <f t="shared" si="1"/>
        <v>41381</v>
      </c>
      <c r="E2062" s="6">
        <v>0.24</v>
      </c>
      <c r="F2062" s="6">
        <v>0.71</v>
      </c>
      <c r="G2062" s="6">
        <v>1.73</v>
      </c>
    </row>
    <row r="2063">
      <c r="A2063" s="6">
        <v>4.0</v>
      </c>
      <c r="B2063" s="6">
        <v>18.0</v>
      </c>
      <c r="C2063" s="6">
        <v>2013.0</v>
      </c>
      <c r="D2063" s="142">
        <f t="shared" si="1"/>
        <v>41382</v>
      </c>
      <c r="E2063" s="6">
        <v>0.24</v>
      </c>
      <c r="F2063" s="6">
        <v>0.71</v>
      </c>
      <c r="G2063" s="6">
        <v>1.72</v>
      </c>
    </row>
    <row r="2064">
      <c r="A2064" s="6">
        <v>4.0</v>
      </c>
      <c r="B2064" s="6">
        <v>19.0</v>
      </c>
      <c r="C2064" s="6">
        <v>2013.0</v>
      </c>
      <c r="D2064" s="142">
        <f t="shared" si="1"/>
        <v>41383</v>
      </c>
      <c r="E2064" s="6">
        <v>0.24</v>
      </c>
      <c r="F2064" s="6">
        <v>0.72</v>
      </c>
      <c r="G2064" s="6">
        <v>1.73</v>
      </c>
    </row>
    <row r="2065">
      <c r="A2065" s="6">
        <v>4.0</v>
      </c>
      <c r="B2065" s="6">
        <v>22.0</v>
      </c>
      <c r="C2065" s="6">
        <v>2013.0</v>
      </c>
      <c r="D2065" s="142">
        <f t="shared" si="1"/>
        <v>41386</v>
      </c>
      <c r="E2065" s="6">
        <v>0.24</v>
      </c>
      <c r="F2065" s="6">
        <v>0.7</v>
      </c>
      <c r="G2065" s="6">
        <v>1.72</v>
      </c>
    </row>
    <row r="2066">
      <c r="A2066" s="6">
        <v>4.0</v>
      </c>
      <c r="B2066" s="6">
        <v>23.0</v>
      </c>
      <c r="C2066" s="6">
        <v>2013.0</v>
      </c>
      <c r="D2066" s="142">
        <f t="shared" si="1"/>
        <v>41387</v>
      </c>
      <c r="E2066" s="6">
        <v>0.23</v>
      </c>
      <c r="F2066" s="6">
        <v>0.71</v>
      </c>
      <c r="G2066" s="6">
        <v>1.74</v>
      </c>
    </row>
    <row r="2067">
      <c r="A2067" s="6">
        <v>4.0</v>
      </c>
      <c r="B2067" s="6">
        <v>24.0</v>
      </c>
      <c r="C2067" s="6">
        <v>2013.0</v>
      </c>
      <c r="D2067" s="142">
        <f t="shared" si="1"/>
        <v>41388</v>
      </c>
      <c r="E2067" s="6">
        <v>0.23</v>
      </c>
      <c r="F2067" s="6">
        <v>0.7</v>
      </c>
      <c r="G2067" s="6">
        <v>1.73</v>
      </c>
    </row>
    <row r="2068">
      <c r="A2068" s="6">
        <v>4.0</v>
      </c>
      <c r="B2068" s="6">
        <v>25.0</v>
      </c>
      <c r="C2068" s="6">
        <v>2013.0</v>
      </c>
      <c r="D2068" s="142">
        <f t="shared" si="1"/>
        <v>41389</v>
      </c>
      <c r="E2068" s="6">
        <v>0.23</v>
      </c>
      <c r="F2068" s="6">
        <v>0.71</v>
      </c>
      <c r="G2068" s="6">
        <v>1.74</v>
      </c>
    </row>
    <row r="2069">
      <c r="A2069" s="6">
        <v>4.0</v>
      </c>
      <c r="B2069" s="6">
        <v>26.0</v>
      </c>
      <c r="C2069" s="6">
        <v>2013.0</v>
      </c>
      <c r="D2069" s="142">
        <f t="shared" si="1"/>
        <v>41390</v>
      </c>
      <c r="E2069" s="6">
        <v>0.22</v>
      </c>
      <c r="F2069" s="6">
        <v>0.68</v>
      </c>
      <c r="G2069" s="6">
        <v>1.7</v>
      </c>
    </row>
    <row r="2070">
      <c r="A2070" s="6">
        <v>4.0</v>
      </c>
      <c r="B2070" s="6">
        <v>29.0</v>
      </c>
      <c r="C2070" s="6">
        <v>2013.0</v>
      </c>
      <c r="D2070" s="142">
        <f t="shared" si="1"/>
        <v>41393</v>
      </c>
      <c r="E2070" s="6">
        <v>0.2</v>
      </c>
      <c r="F2070" s="6">
        <v>0.68</v>
      </c>
      <c r="G2070" s="6">
        <v>1.7</v>
      </c>
    </row>
    <row r="2071">
      <c r="A2071" s="6">
        <v>4.0</v>
      </c>
      <c r="B2071" s="6">
        <v>30.0</v>
      </c>
      <c r="C2071" s="6">
        <v>2013.0</v>
      </c>
      <c r="D2071" s="142">
        <f t="shared" si="1"/>
        <v>41394</v>
      </c>
      <c r="E2071" s="6">
        <v>0.22</v>
      </c>
      <c r="F2071" s="6">
        <v>0.68</v>
      </c>
      <c r="G2071" s="6">
        <v>1.7</v>
      </c>
    </row>
    <row r="2072">
      <c r="A2072" s="6">
        <v>5.0</v>
      </c>
      <c r="B2072" s="6">
        <v>1.0</v>
      </c>
      <c r="C2072" s="6">
        <v>2013.0</v>
      </c>
      <c r="D2072" s="142">
        <f t="shared" si="1"/>
        <v>41395</v>
      </c>
      <c r="E2072" s="6">
        <v>0.2</v>
      </c>
      <c r="F2072" s="6">
        <v>0.65</v>
      </c>
      <c r="G2072" s="6">
        <v>1.66</v>
      </c>
    </row>
    <row r="2073">
      <c r="A2073" s="6">
        <v>5.0</v>
      </c>
      <c r="B2073" s="6">
        <v>2.0</v>
      </c>
      <c r="C2073" s="6">
        <v>2013.0</v>
      </c>
      <c r="D2073" s="142">
        <f t="shared" si="1"/>
        <v>41396</v>
      </c>
      <c r="E2073" s="6">
        <v>0.2</v>
      </c>
      <c r="F2073" s="6">
        <v>0.65</v>
      </c>
      <c r="G2073" s="6">
        <v>1.66</v>
      </c>
    </row>
    <row r="2074">
      <c r="A2074" s="6">
        <v>5.0</v>
      </c>
      <c r="B2074" s="6">
        <v>3.0</v>
      </c>
      <c r="C2074" s="6">
        <v>2013.0</v>
      </c>
      <c r="D2074" s="142">
        <f t="shared" si="1"/>
        <v>41397</v>
      </c>
      <c r="E2074" s="6">
        <v>0.22</v>
      </c>
      <c r="F2074" s="6">
        <v>0.73</v>
      </c>
      <c r="G2074" s="6">
        <v>1.78</v>
      </c>
    </row>
    <row r="2075">
      <c r="A2075" s="6">
        <v>5.0</v>
      </c>
      <c r="B2075" s="6">
        <v>6.0</v>
      </c>
      <c r="C2075" s="6">
        <v>2013.0</v>
      </c>
      <c r="D2075" s="142">
        <f t="shared" si="1"/>
        <v>41400</v>
      </c>
      <c r="E2075" s="6">
        <v>0.22</v>
      </c>
      <c r="F2075" s="6">
        <v>0.74</v>
      </c>
      <c r="G2075" s="6">
        <v>1.8</v>
      </c>
    </row>
    <row r="2076">
      <c r="A2076" s="6">
        <v>5.0</v>
      </c>
      <c r="B2076" s="6">
        <v>7.0</v>
      </c>
      <c r="C2076" s="6">
        <v>2013.0</v>
      </c>
      <c r="D2076" s="142">
        <f t="shared" si="1"/>
        <v>41401</v>
      </c>
      <c r="E2076" s="6">
        <v>0.22</v>
      </c>
      <c r="F2076" s="6">
        <v>0.75</v>
      </c>
      <c r="G2076" s="6">
        <v>1.82</v>
      </c>
    </row>
    <row r="2077">
      <c r="A2077" s="6">
        <v>5.0</v>
      </c>
      <c r="B2077" s="6">
        <v>8.0</v>
      </c>
      <c r="C2077" s="6">
        <v>2013.0</v>
      </c>
      <c r="D2077" s="142">
        <f t="shared" si="1"/>
        <v>41402</v>
      </c>
      <c r="E2077" s="6">
        <v>0.22</v>
      </c>
      <c r="F2077" s="6">
        <v>0.75</v>
      </c>
      <c r="G2077" s="6">
        <v>1.81</v>
      </c>
    </row>
    <row r="2078">
      <c r="A2078" s="6">
        <v>5.0</v>
      </c>
      <c r="B2078" s="6">
        <v>9.0</v>
      </c>
      <c r="C2078" s="6">
        <v>2013.0</v>
      </c>
      <c r="D2078" s="142">
        <f t="shared" si="1"/>
        <v>41403</v>
      </c>
      <c r="E2078" s="6">
        <v>0.22</v>
      </c>
      <c r="F2078" s="6">
        <v>0.75</v>
      </c>
      <c r="G2078" s="6">
        <v>1.81</v>
      </c>
    </row>
    <row r="2079">
      <c r="A2079" s="6">
        <v>5.0</v>
      </c>
      <c r="B2079" s="6">
        <v>10.0</v>
      </c>
      <c r="C2079" s="6">
        <v>2013.0</v>
      </c>
      <c r="D2079" s="142">
        <f t="shared" si="1"/>
        <v>41404</v>
      </c>
      <c r="E2079" s="6">
        <v>0.26</v>
      </c>
      <c r="F2079" s="6">
        <v>0.82</v>
      </c>
      <c r="G2079" s="6">
        <v>1.9</v>
      </c>
    </row>
    <row r="2080">
      <c r="A2080" s="6">
        <v>5.0</v>
      </c>
      <c r="B2080" s="6">
        <v>13.0</v>
      </c>
      <c r="C2080" s="6">
        <v>2013.0</v>
      </c>
      <c r="D2080" s="142">
        <f t="shared" si="1"/>
        <v>41407</v>
      </c>
      <c r="E2080" s="6">
        <v>0.24</v>
      </c>
      <c r="F2080" s="6">
        <v>0.83</v>
      </c>
      <c r="G2080" s="6">
        <v>1.92</v>
      </c>
    </row>
    <row r="2081">
      <c r="A2081" s="6">
        <v>5.0</v>
      </c>
      <c r="B2081" s="6">
        <v>14.0</v>
      </c>
      <c r="C2081" s="6">
        <v>2013.0</v>
      </c>
      <c r="D2081" s="142">
        <f t="shared" si="1"/>
        <v>41408</v>
      </c>
      <c r="E2081" s="6">
        <v>0.26</v>
      </c>
      <c r="F2081" s="6">
        <v>0.85</v>
      </c>
      <c r="G2081" s="6">
        <v>1.96</v>
      </c>
    </row>
    <row r="2082">
      <c r="A2082" s="6">
        <v>5.0</v>
      </c>
      <c r="B2082" s="6">
        <v>15.0</v>
      </c>
      <c r="C2082" s="6">
        <v>2013.0</v>
      </c>
      <c r="D2082" s="142">
        <f t="shared" si="1"/>
        <v>41409</v>
      </c>
      <c r="E2082" s="6">
        <v>0.26</v>
      </c>
      <c r="F2082" s="6">
        <v>0.84</v>
      </c>
      <c r="G2082" s="6">
        <v>1.94</v>
      </c>
    </row>
    <row r="2083">
      <c r="A2083" s="6">
        <v>5.0</v>
      </c>
      <c r="B2083" s="6">
        <v>16.0</v>
      </c>
      <c r="C2083" s="6">
        <v>2013.0</v>
      </c>
      <c r="D2083" s="142">
        <f t="shared" si="1"/>
        <v>41410</v>
      </c>
      <c r="E2083" s="6">
        <v>0.23</v>
      </c>
      <c r="F2083" s="6">
        <v>0.79</v>
      </c>
      <c r="G2083" s="6">
        <v>1.87</v>
      </c>
    </row>
    <row r="2084">
      <c r="A2084" s="6">
        <v>5.0</v>
      </c>
      <c r="B2084" s="6">
        <v>17.0</v>
      </c>
      <c r="C2084" s="6">
        <v>2013.0</v>
      </c>
      <c r="D2084" s="142">
        <f t="shared" si="1"/>
        <v>41411</v>
      </c>
      <c r="E2084" s="6">
        <v>0.26</v>
      </c>
      <c r="F2084" s="6">
        <v>0.84</v>
      </c>
      <c r="G2084" s="6">
        <v>1.95</v>
      </c>
    </row>
    <row r="2085">
      <c r="A2085" s="6">
        <v>5.0</v>
      </c>
      <c r="B2085" s="6">
        <v>20.0</v>
      </c>
      <c r="C2085" s="6">
        <v>2013.0</v>
      </c>
      <c r="D2085" s="142">
        <f t="shared" si="1"/>
        <v>41414</v>
      </c>
      <c r="E2085" s="6">
        <v>0.26</v>
      </c>
      <c r="F2085" s="6">
        <v>0.85</v>
      </c>
      <c r="G2085" s="6">
        <v>1.97</v>
      </c>
    </row>
    <row r="2086">
      <c r="A2086" s="6">
        <v>5.0</v>
      </c>
      <c r="B2086" s="6">
        <v>21.0</v>
      </c>
      <c r="C2086" s="6">
        <v>2013.0</v>
      </c>
      <c r="D2086" s="142">
        <f t="shared" si="1"/>
        <v>41415</v>
      </c>
      <c r="E2086" s="6">
        <v>0.26</v>
      </c>
      <c r="F2086" s="6">
        <v>0.84</v>
      </c>
      <c r="G2086" s="6">
        <v>1.94</v>
      </c>
    </row>
    <row r="2087">
      <c r="A2087" s="6">
        <v>5.0</v>
      </c>
      <c r="B2087" s="6">
        <v>22.0</v>
      </c>
      <c r="C2087" s="6">
        <v>2013.0</v>
      </c>
      <c r="D2087" s="142">
        <f t="shared" si="1"/>
        <v>41416</v>
      </c>
      <c r="E2087" s="6">
        <v>0.26</v>
      </c>
      <c r="F2087" s="6">
        <v>0.91</v>
      </c>
      <c r="G2087" s="6">
        <v>2.03</v>
      </c>
    </row>
    <row r="2088">
      <c r="A2088" s="6">
        <v>5.0</v>
      </c>
      <c r="B2088" s="6">
        <v>23.0</v>
      </c>
      <c r="C2088" s="6">
        <v>2013.0</v>
      </c>
      <c r="D2088" s="142">
        <f t="shared" si="1"/>
        <v>41417</v>
      </c>
      <c r="E2088" s="6">
        <v>0.26</v>
      </c>
      <c r="F2088" s="6">
        <v>0.91</v>
      </c>
      <c r="G2088" s="6">
        <v>2.02</v>
      </c>
    </row>
    <row r="2089">
      <c r="A2089" s="6">
        <v>5.0</v>
      </c>
      <c r="B2089" s="6">
        <v>24.0</v>
      </c>
      <c r="C2089" s="6">
        <v>2013.0</v>
      </c>
      <c r="D2089" s="142">
        <f t="shared" si="1"/>
        <v>41418</v>
      </c>
      <c r="E2089" s="6">
        <v>0.26</v>
      </c>
      <c r="F2089" s="6">
        <v>0.9</v>
      </c>
      <c r="G2089" s="6">
        <v>2.01</v>
      </c>
    </row>
    <row r="2090">
      <c r="A2090" s="6">
        <v>5.0</v>
      </c>
      <c r="B2090" s="6">
        <v>28.0</v>
      </c>
      <c r="C2090" s="6">
        <v>2013.0</v>
      </c>
      <c r="D2090" s="142">
        <f t="shared" si="1"/>
        <v>41422</v>
      </c>
      <c r="E2090" s="6">
        <v>0.29</v>
      </c>
      <c r="F2090" s="6">
        <v>1.02</v>
      </c>
      <c r="G2090" s="6">
        <v>2.15</v>
      </c>
    </row>
    <row r="2091">
      <c r="A2091" s="6">
        <v>5.0</v>
      </c>
      <c r="B2091" s="6">
        <v>29.0</v>
      </c>
      <c r="C2091" s="6">
        <v>2013.0</v>
      </c>
      <c r="D2091" s="142">
        <f t="shared" si="1"/>
        <v>41423</v>
      </c>
      <c r="E2091" s="6">
        <v>0.3</v>
      </c>
      <c r="F2091" s="6">
        <v>1.02</v>
      </c>
      <c r="G2091" s="6">
        <v>2.13</v>
      </c>
    </row>
    <row r="2092">
      <c r="A2092" s="6">
        <v>5.0</v>
      </c>
      <c r="B2092" s="6">
        <v>30.0</v>
      </c>
      <c r="C2092" s="6">
        <v>2013.0</v>
      </c>
      <c r="D2092" s="142">
        <f t="shared" si="1"/>
        <v>41424</v>
      </c>
      <c r="E2092" s="6">
        <v>0.31</v>
      </c>
      <c r="F2092" s="6">
        <v>1.01</v>
      </c>
      <c r="G2092" s="6">
        <v>2.13</v>
      </c>
    </row>
    <row r="2093">
      <c r="A2093" s="6">
        <v>5.0</v>
      </c>
      <c r="B2093" s="6">
        <v>31.0</v>
      </c>
      <c r="C2093" s="6">
        <v>2013.0</v>
      </c>
      <c r="D2093" s="142">
        <f t="shared" si="1"/>
        <v>41425</v>
      </c>
      <c r="E2093" s="6">
        <v>0.3</v>
      </c>
      <c r="F2093" s="6">
        <v>1.05</v>
      </c>
      <c r="G2093" s="6">
        <v>2.16</v>
      </c>
    </row>
    <row r="2094">
      <c r="A2094" s="6">
        <v>6.0</v>
      </c>
      <c r="B2094" s="6">
        <v>3.0</v>
      </c>
      <c r="C2094" s="6">
        <v>2013.0</v>
      </c>
      <c r="D2094" s="142">
        <f t="shared" si="1"/>
        <v>41428</v>
      </c>
      <c r="E2094" s="6">
        <v>0.3</v>
      </c>
      <c r="F2094" s="6">
        <v>1.03</v>
      </c>
      <c r="G2094" s="6">
        <v>2.13</v>
      </c>
    </row>
    <row r="2095">
      <c r="A2095" s="6">
        <v>6.0</v>
      </c>
      <c r="B2095" s="6">
        <v>4.0</v>
      </c>
      <c r="C2095" s="6">
        <v>2013.0</v>
      </c>
      <c r="D2095" s="142">
        <f t="shared" si="1"/>
        <v>41429</v>
      </c>
      <c r="E2095" s="6">
        <v>0.32</v>
      </c>
      <c r="F2095" s="6">
        <v>1.05</v>
      </c>
      <c r="G2095" s="6">
        <v>2.14</v>
      </c>
    </row>
    <row r="2096">
      <c r="A2096" s="6">
        <v>6.0</v>
      </c>
      <c r="B2096" s="6">
        <v>5.0</v>
      </c>
      <c r="C2096" s="6">
        <v>2013.0</v>
      </c>
      <c r="D2096" s="142">
        <f t="shared" si="1"/>
        <v>41430</v>
      </c>
      <c r="E2096" s="6">
        <v>0.3</v>
      </c>
      <c r="F2096" s="6">
        <v>1.02</v>
      </c>
      <c r="G2096" s="6">
        <v>2.1</v>
      </c>
    </row>
    <row r="2097">
      <c r="A2097" s="6">
        <v>6.0</v>
      </c>
      <c r="B2097" s="6">
        <v>6.0</v>
      </c>
      <c r="C2097" s="6">
        <v>2013.0</v>
      </c>
      <c r="D2097" s="142">
        <f t="shared" si="1"/>
        <v>41431</v>
      </c>
      <c r="E2097" s="6">
        <v>0.3</v>
      </c>
      <c r="F2097" s="6">
        <v>1.01</v>
      </c>
      <c r="G2097" s="6">
        <v>2.08</v>
      </c>
    </row>
    <row r="2098">
      <c r="A2098" s="6">
        <v>6.0</v>
      </c>
      <c r="B2098" s="6">
        <v>7.0</v>
      </c>
      <c r="C2098" s="6">
        <v>2013.0</v>
      </c>
      <c r="D2098" s="142">
        <f t="shared" si="1"/>
        <v>41432</v>
      </c>
      <c r="E2098" s="6">
        <v>0.32</v>
      </c>
      <c r="F2098" s="6">
        <v>1.1</v>
      </c>
      <c r="G2098" s="6">
        <v>2.17</v>
      </c>
    </row>
    <row r="2099">
      <c r="A2099" s="6">
        <v>6.0</v>
      </c>
      <c r="B2099" s="6">
        <v>10.0</v>
      </c>
      <c r="C2099" s="6">
        <v>2013.0</v>
      </c>
      <c r="D2099" s="142">
        <f t="shared" si="1"/>
        <v>41435</v>
      </c>
      <c r="E2099" s="6">
        <v>0.32</v>
      </c>
      <c r="F2099" s="6">
        <v>1.13</v>
      </c>
      <c r="G2099" s="6">
        <v>2.22</v>
      </c>
    </row>
    <row r="2100">
      <c r="A2100" s="6">
        <v>6.0</v>
      </c>
      <c r="B2100" s="6">
        <v>11.0</v>
      </c>
      <c r="C2100" s="6">
        <v>2013.0</v>
      </c>
      <c r="D2100" s="142">
        <f t="shared" si="1"/>
        <v>41436</v>
      </c>
      <c r="E2100" s="6">
        <v>0.34</v>
      </c>
      <c r="F2100" s="6">
        <v>1.12</v>
      </c>
      <c r="G2100" s="6">
        <v>2.2</v>
      </c>
    </row>
    <row r="2101">
      <c r="A2101" s="6">
        <v>6.0</v>
      </c>
      <c r="B2101" s="6">
        <v>12.0</v>
      </c>
      <c r="C2101" s="6">
        <v>2013.0</v>
      </c>
      <c r="D2101" s="142">
        <f t="shared" si="1"/>
        <v>41437</v>
      </c>
      <c r="E2101" s="6">
        <v>0.34</v>
      </c>
      <c r="F2101" s="6">
        <v>1.15</v>
      </c>
      <c r="G2101" s="6">
        <v>2.25</v>
      </c>
    </row>
    <row r="2102">
      <c r="A2102" s="6">
        <v>6.0</v>
      </c>
      <c r="B2102" s="6">
        <v>13.0</v>
      </c>
      <c r="C2102" s="6">
        <v>2013.0</v>
      </c>
      <c r="D2102" s="142">
        <f t="shared" si="1"/>
        <v>41438</v>
      </c>
      <c r="E2102" s="6">
        <v>0.32</v>
      </c>
      <c r="F2102" s="6">
        <v>1.11</v>
      </c>
      <c r="G2102" s="6">
        <v>2.19</v>
      </c>
    </row>
    <row r="2103">
      <c r="A2103" s="6">
        <v>6.0</v>
      </c>
      <c r="B2103" s="6">
        <v>14.0</v>
      </c>
      <c r="C2103" s="6">
        <v>2013.0</v>
      </c>
      <c r="D2103" s="142">
        <f t="shared" si="1"/>
        <v>41439</v>
      </c>
      <c r="E2103" s="6">
        <v>0.29</v>
      </c>
      <c r="F2103" s="6">
        <v>1.04</v>
      </c>
      <c r="G2103" s="6">
        <v>2.14</v>
      </c>
    </row>
    <row r="2104">
      <c r="A2104" s="6">
        <v>6.0</v>
      </c>
      <c r="B2104" s="6">
        <v>17.0</v>
      </c>
      <c r="C2104" s="6">
        <v>2013.0</v>
      </c>
      <c r="D2104" s="142">
        <f t="shared" si="1"/>
        <v>41442</v>
      </c>
      <c r="E2104" s="6">
        <v>0.27</v>
      </c>
      <c r="F2104" s="6">
        <v>1.06</v>
      </c>
      <c r="G2104" s="6">
        <v>2.19</v>
      </c>
    </row>
    <row r="2105">
      <c r="A2105" s="6">
        <v>6.0</v>
      </c>
      <c r="B2105" s="6">
        <v>18.0</v>
      </c>
      <c r="C2105" s="6">
        <v>2013.0</v>
      </c>
      <c r="D2105" s="142">
        <f t="shared" si="1"/>
        <v>41443</v>
      </c>
      <c r="E2105" s="6">
        <v>0.27</v>
      </c>
      <c r="F2105" s="6">
        <v>1.07</v>
      </c>
      <c r="G2105" s="6">
        <v>2.2</v>
      </c>
    </row>
    <row r="2106">
      <c r="A2106" s="6">
        <v>6.0</v>
      </c>
      <c r="B2106" s="6">
        <v>19.0</v>
      </c>
      <c r="C2106" s="6">
        <v>2013.0</v>
      </c>
      <c r="D2106" s="142">
        <f t="shared" si="1"/>
        <v>41444</v>
      </c>
      <c r="E2106" s="6">
        <v>0.31</v>
      </c>
      <c r="F2106" s="6">
        <v>1.24</v>
      </c>
      <c r="G2106" s="6">
        <v>2.33</v>
      </c>
    </row>
    <row r="2107">
      <c r="A2107" s="6">
        <v>6.0</v>
      </c>
      <c r="B2107" s="6">
        <v>20.0</v>
      </c>
      <c r="C2107" s="6">
        <v>2013.0</v>
      </c>
      <c r="D2107" s="142">
        <f t="shared" si="1"/>
        <v>41445</v>
      </c>
      <c r="E2107" s="6">
        <v>0.33</v>
      </c>
      <c r="F2107" s="6">
        <v>1.31</v>
      </c>
      <c r="G2107" s="6">
        <v>2.41</v>
      </c>
    </row>
    <row r="2108">
      <c r="A2108" s="6">
        <v>6.0</v>
      </c>
      <c r="B2108" s="6">
        <v>21.0</v>
      </c>
      <c r="C2108" s="6">
        <v>2013.0</v>
      </c>
      <c r="D2108" s="142">
        <f t="shared" si="1"/>
        <v>41446</v>
      </c>
      <c r="E2108" s="6">
        <v>0.38</v>
      </c>
      <c r="F2108" s="6">
        <v>1.42</v>
      </c>
      <c r="G2108" s="6">
        <v>2.52</v>
      </c>
    </row>
    <row r="2109">
      <c r="A2109" s="6">
        <v>6.0</v>
      </c>
      <c r="B2109" s="6">
        <v>24.0</v>
      </c>
      <c r="C2109" s="6">
        <v>2013.0</v>
      </c>
      <c r="D2109" s="142">
        <f t="shared" si="1"/>
        <v>41449</v>
      </c>
      <c r="E2109" s="6">
        <v>0.42</v>
      </c>
      <c r="F2109" s="6">
        <v>1.48</v>
      </c>
      <c r="G2109" s="6">
        <v>2.57</v>
      </c>
    </row>
    <row r="2110">
      <c r="A2110" s="6">
        <v>6.0</v>
      </c>
      <c r="B2110" s="6">
        <v>25.0</v>
      </c>
      <c r="C2110" s="6">
        <v>2013.0</v>
      </c>
      <c r="D2110" s="142">
        <f t="shared" si="1"/>
        <v>41450</v>
      </c>
      <c r="E2110" s="6">
        <v>0.43</v>
      </c>
      <c r="F2110" s="6">
        <v>1.49</v>
      </c>
      <c r="G2110" s="6">
        <v>2.6</v>
      </c>
    </row>
    <row r="2111">
      <c r="A2111" s="6">
        <v>6.0</v>
      </c>
      <c r="B2111" s="6">
        <v>26.0</v>
      </c>
      <c r="C2111" s="6">
        <v>2013.0</v>
      </c>
      <c r="D2111" s="142">
        <f t="shared" si="1"/>
        <v>41451</v>
      </c>
      <c r="E2111" s="6">
        <v>0.39</v>
      </c>
      <c r="F2111" s="6">
        <v>1.45</v>
      </c>
      <c r="G2111" s="6">
        <v>2.55</v>
      </c>
    </row>
    <row r="2112">
      <c r="A2112" s="6">
        <v>6.0</v>
      </c>
      <c r="B2112" s="6">
        <v>27.0</v>
      </c>
      <c r="C2112" s="6">
        <v>2013.0</v>
      </c>
      <c r="D2112" s="142">
        <f t="shared" si="1"/>
        <v>41452</v>
      </c>
      <c r="E2112" s="6">
        <v>0.36</v>
      </c>
      <c r="F2112" s="6">
        <v>1.38</v>
      </c>
      <c r="G2112" s="6">
        <v>2.49</v>
      </c>
    </row>
    <row r="2113">
      <c r="A2113" s="6">
        <v>6.0</v>
      </c>
      <c r="B2113" s="6">
        <v>28.0</v>
      </c>
      <c r="C2113" s="6">
        <v>2013.0</v>
      </c>
      <c r="D2113" s="142">
        <f t="shared" si="1"/>
        <v>41453</v>
      </c>
      <c r="E2113" s="6">
        <v>0.36</v>
      </c>
      <c r="F2113" s="6">
        <v>1.41</v>
      </c>
      <c r="G2113" s="6">
        <v>2.52</v>
      </c>
    </row>
    <row r="2114">
      <c r="A2114" s="6">
        <v>7.0</v>
      </c>
      <c r="B2114" s="6">
        <v>1.0</v>
      </c>
      <c r="C2114" s="6">
        <v>2013.0</v>
      </c>
      <c r="D2114" s="142">
        <f t="shared" si="1"/>
        <v>41456</v>
      </c>
      <c r="E2114" s="6">
        <v>0.34</v>
      </c>
      <c r="F2114" s="6">
        <v>1.39</v>
      </c>
      <c r="G2114" s="6">
        <v>2.5</v>
      </c>
    </row>
    <row r="2115">
      <c r="A2115" s="6">
        <v>7.0</v>
      </c>
      <c r="B2115" s="6">
        <v>2.0</v>
      </c>
      <c r="C2115" s="6">
        <v>2013.0</v>
      </c>
      <c r="D2115" s="142">
        <f t="shared" si="1"/>
        <v>41457</v>
      </c>
      <c r="E2115" s="6">
        <v>0.34</v>
      </c>
      <c r="F2115" s="6">
        <v>1.38</v>
      </c>
      <c r="G2115" s="6">
        <v>2.48</v>
      </c>
    </row>
    <row r="2116">
      <c r="A2116" s="6">
        <v>7.0</v>
      </c>
      <c r="B2116" s="6">
        <v>3.0</v>
      </c>
      <c r="C2116" s="6">
        <v>2013.0</v>
      </c>
      <c r="D2116" s="142">
        <f t="shared" si="1"/>
        <v>41458</v>
      </c>
      <c r="E2116" s="6">
        <v>0.36</v>
      </c>
      <c r="F2116" s="6">
        <v>1.42</v>
      </c>
      <c r="G2116" s="6">
        <v>2.52</v>
      </c>
    </row>
    <row r="2117">
      <c r="A2117" s="6">
        <v>7.0</v>
      </c>
      <c r="B2117" s="6">
        <v>5.0</v>
      </c>
      <c r="C2117" s="6">
        <v>2013.0</v>
      </c>
      <c r="D2117" s="142">
        <f t="shared" si="1"/>
        <v>41460</v>
      </c>
      <c r="E2117" s="6">
        <v>0.4</v>
      </c>
      <c r="F2117" s="6">
        <v>1.6</v>
      </c>
      <c r="G2117" s="6">
        <v>2.73</v>
      </c>
    </row>
    <row r="2118">
      <c r="A2118" s="6">
        <v>7.0</v>
      </c>
      <c r="B2118" s="6">
        <v>8.0</v>
      </c>
      <c r="C2118" s="6">
        <v>2013.0</v>
      </c>
      <c r="D2118" s="142">
        <f t="shared" si="1"/>
        <v>41463</v>
      </c>
      <c r="E2118" s="6">
        <v>0.37</v>
      </c>
      <c r="F2118" s="6">
        <v>1.51</v>
      </c>
      <c r="G2118" s="6">
        <v>2.65</v>
      </c>
    </row>
    <row r="2119">
      <c r="A2119" s="6">
        <v>7.0</v>
      </c>
      <c r="B2119" s="6">
        <v>9.0</v>
      </c>
      <c r="C2119" s="6">
        <v>2013.0</v>
      </c>
      <c r="D2119" s="142">
        <f t="shared" si="1"/>
        <v>41464</v>
      </c>
      <c r="E2119" s="6">
        <v>0.37</v>
      </c>
      <c r="F2119" s="6">
        <v>1.5</v>
      </c>
      <c r="G2119" s="6">
        <v>2.65</v>
      </c>
    </row>
    <row r="2120">
      <c r="A2120" s="6">
        <v>7.0</v>
      </c>
      <c r="B2120" s="6">
        <v>10.0</v>
      </c>
      <c r="C2120" s="6">
        <v>2013.0</v>
      </c>
      <c r="D2120" s="142">
        <f t="shared" si="1"/>
        <v>41465</v>
      </c>
      <c r="E2120" s="6">
        <v>0.38</v>
      </c>
      <c r="F2120" s="6">
        <v>1.54</v>
      </c>
      <c r="G2120" s="6">
        <v>2.7</v>
      </c>
    </row>
    <row r="2121">
      <c r="A2121" s="6">
        <v>7.0</v>
      </c>
      <c r="B2121" s="6">
        <v>11.0</v>
      </c>
      <c r="C2121" s="6">
        <v>2013.0</v>
      </c>
      <c r="D2121" s="142">
        <f t="shared" si="1"/>
        <v>41466</v>
      </c>
      <c r="E2121" s="6">
        <v>0.34</v>
      </c>
      <c r="F2121" s="6">
        <v>1.4</v>
      </c>
      <c r="G2121" s="6">
        <v>2.6</v>
      </c>
    </row>
    <row r="2122">
      <c r="A2122" s="6">
        <v>7.0</v>
      </c>
      <c r="B2122" s="6">
        <v>12.0</v>
      </c>
      <c r="C2122" s="6">
        <v>2013.0</v>
      </c>
      <c r="D2122" s="142">
        <f t="shared" si="1"/>
        <v>41467</v>
      </c>
      <c r="E2122" s="6">
        <v>0.37</v>
      </c>
      <c r="F2122" s="6">
        <v>1.43</v>
      </c>
      <c r="G2122" s="6">
        <v>2.61</v>
      </c>
    </row>
    <row r="2123">
      <c r="A2123" s="6">
        <v>7.0</v>
      </c>
      <c r="B2123" s="6">
        <v>15.0</v>
      </c>
      <c r="C2123" s="6">
        <v>2013.0</v>
      </c>
      <c r="D2123" s="142">
        <f t="shared" si="1"/>
        <v>41470</v>
      </c>
      <c r="E2123" s="6">
        <v>0.34</v>
      </c>
      <c r="F2123" s="6">
        <v>1.4</v>
      </c>
      <c r="G2123" s="6">
        <v>2.57</v>
      </c>
    </row>
    <row r="2124">
      <c r="A2124" s="6">
        <v>7.0</v>
      </c>
      <c r="B2124" s="6">
        <v>16.0</v>
      </c>
      <c r="C2124" s="6">
        <v>2013.0</v>
      </c>
      <c r="D2124" s="142">
        <f t="shared" si="1"/>
        <v>41471</v>
      </c>
      <c r="E2124" s="6">
        <v>0.34</v>
      </c>
      <c r="F2124" s="6">
        <v>1.38</v>
      </c>
      <c r="G2124" s="6">
        <v>2.55</v>
      </c>
    </row>
    <row r="2125">
      <c r="A2125" s="6">
        <v>7.0</v>
      </c>
      <c r="B2125" s="6">
        <v>17.0</v>
      </c>
      <c r="C2125" s="6">
        <v>2013.0</v>
      </c>
      <c r="D2125" s="142">
        <f t="shared" si="1"/>
        <v>41472</v>
      </c>
      <c r="E2125" s="6">
        <v>0.32</v>
      </c>
      <c r="F2125" s="6">
        <v>1.33</v>
      </c>
      <c r="G2125" s="6">
        <v>2.52</v>
      </c>
    </row>
    <row r="2126">
      <c r="A2126" s="6">
        <v>7.0</v>
      </c>
      <c r="B2126" s="6">
        <v>18.0</v>
      </c>
      <c r="C2126" s="6">
        <v>2013.0</v>
      </c>
      <c r="D2126" s="142">
        <f t="shared" si="1"/>
        <v>41473</v>
      </c>
      <c r="E2126" s="6">
        <v>0.32</v>
      </c>
      <c r="F2126" s="6">
        <v>1.35</v>
      </c>
      <c r="G2126" s="6">
        <v>2.56</v>
      </c>
    </row>
    <row r="2127">
      <c r="A2127" s="6">
        <v>7.0</v>
      </c>
      <c r="B2127" s="6">
        <v>19.0</v>
      </c>
      <c r="C2127" s="6">
        <v>2013.0</v>
      </c>
      <c r="D2127" s="142">
        <f t="shared" si="1"/>
        <v>41474</v>
      </c>
      <c r="E2127" s="6">
        <v>0.32</v>
      </c>
      <c r="F2127" s="6">
        <v>1.31</v>
      </c>
      <c r="G2127" s="6">
        <v>2.5</v>
      </c>
    </row>
    <row r="2128">
      <c r="A2128" s="6">
        <v>7.0</v>
      </c>
      <c r="B2128" s="6">
        <v>22.0</v>
      </c>
      <c r="C2128" s="6">
        <v>2013.0</v>
      </c>
      <c r="D2128" s="142">
        <f t="shared" si="1"/>
        <v>41477</v>
      </c>
      <c r="E2128" s="6">
        <v>0.32</v>
      </c>
      <c r="F2128" s="6">
        <v>1.32</v>
      </c>
      <c r="G2128" s="6">
        <v>2.5</v>
      </c>
    </row>
    <row r="2129">
      <c r="A2129" s="6">
        <v>7.0</v>
      </c>
      <c r="B2129" s="6">
        <v>23.0</v>
      </c>
      <c r="C2129" s="6">
        <v>2013.0</v>
      </c>
      <c r="D2129" s="142">
        <f t="shared" si="1"/>
        <v>41478</v>
      </c>
      <c r="E2129" s="6">
        <v>0.33</v>
      </c>
      <c r="F2129" s="6">
        <v>1.33</v>
      </c>
      <c r="G2129" s="6">
        <v>2.53</v>
      </c>
    </row>
    <row r="2130">
      <c r="A2130" s="6">
        <v>7.0</v>
      </c>
      <c r="B2130" s="6">
        <v>24.0</v>
      </c>
      <c r="C2130" s="6">
        <v>2013.0</v>
      </c>
      <c r="D2130" s="142">
        <f t="shared" si="1"/>
        <v>41479</v>
      </c>
      <c r="E2130" s="6">
        <v>0.34</v>
      </c>
      <c r="F2130" s="6">
        <v>1.4</v>
      </c>
      <c r="G2130" s="6">
        <v>2.61</v>
      </c>
    </row>
    <row r="2131">
      <c r="A2131" s="6">
        <v>7.0</v>
      </c>
      <c r="B2131" s="6">
        <v>25.0</v>
      </c>
      <c r="C2131" s="6">
        <v>2013.0</v>
      </c>
      <c r="D2131" s="142">
        <f t="shared" si="1"/>
        <v>41480</v>
      </c>
      <c r="E2131" s="6">
        <v>0.32</v>
      </c>
      <c r="F2131" s="6">
        <v>1.38</v>
      </c>
      <c r="G2131" s="6">
        <v>2.61</v>
      </c>
    </row>
    <row r="2132">
      <c r="A2132" s="6">
        <v>7.0</v>
      </c>
      <c r="B2132" s="6">
        <v>26.0</v>
      </c>
      <c r="C2132" s="6">
        <v>2013.0</v>
      </c>
      <c r="D2132" s="142">
        <f t="shared" si="1"/>
        <v>41481</v>
      </c>
      <c r="E2132" s="6">
        <v>0.31</v>
      </c>
      <c r="F2132" s="6">
        <v>1.36</v>
      </c>
      <c r="G2132" s="6">
        <v>2.58</v>
      </c>
    </row>
    <row r="2133">
      <c r="A2133" s="6">
        <v>7.0</v>
      </c>
      <c r="B2133" s="6">
        <v>29.0</v>
      </c>
      <c r="C2133" s="6">
        <v>2013.0</v>
      </c>
      <c r="D2133" s="142">
        <f t="shared" si="1"/>
        <v>41484</v>
      </c>
      <c r="E2133" s="6">
        <v>0.33</v>
      </c>
      <c r="F2133" s="6">
        <v>1.37</v>
      </c>
      <c r="G2133" s="6">
        <v>2.61</v>
      </c>
    </row>
    <row r="2134">
      <c r="A2134" s="6">
        <v>7.0</v>
      </c>
      <c r="B2134" s="6">
        <v>30.0</v>
      </c>
      <c r="C2134" s="6">
        <v>2013.0</v>
      </c>
      <c r="D2134" s="142">
        <f t="shared" si="1"/>
        <v>41485</v>
      </c>
      <c r="E2134" s="6">
        <v>0.33</v>
      </c>
      <c r="F2134" s="6">
        <v>1.39</v>
      </c>
      <c r="G2134" s="6">
        <v>2.63</v>
      </c>
    </row>
    <row r="2135">
      <c r="A2135" s="6">
        <v>7.0</v>
      </c>
      <c r="B2135" s="6">
        <v>31.0</v>
      </c>
      <c r="C2135" s="6">
        <v>2013.0</v>
      </c>
      <c r="D2135" s="142">
        <f t="shared" si="1"/>
        <v>41486</v>
      </c>
      <c r="E2135" s="6">
        <v>0.31</v>
      </c>
      <c r="F2135" s="6">
        <v>1.38</v>
      </c>
      <c r="G2135" s="6">
        <v>2.6</v>
      </c>
    </row>
    <row r="2136">
      <c r="A2136" s="6">
        <v>8.0</v>
      </c>
      <c r="B2136" s="6">
        <v>1.0</v>
      </c>
      <c r="C2136" s="6">
        <v>2013.0</v>
      </c>
      <c r="D2136" s="142">
        <f t="shared" si="1"/>
        <v>41487</v>
      </c>
      <c r="E2136" s="6">
        <v>0.35</v>
      </c>
      <c r="F2136" s="6">
        <v>1.49</v>
      </c>
      <c r="G2136" s="6">
        <v>2.74</v>
      </c>
    </row>
    <row r="2137">
      <c r="A2137" s="6">
        <v>8.0</v>
      </c>
      <c r="B2137" s="6">
        <v>2.0</v>
      </c>
      <c r="C2137" s="6">
        <v>2013.0</v>
      </c>
      <c r="D2137" s="142">
        <f t="shared" si="1"/>
        <v>41488</v>
      </c>
      <c r="E2137" s="6">
        <v>0.3</v>
      </c>
      <c r="F2137" s="6">
        <v>1.36</v>
      </c>
      <c r="G2137" s="6">
        <v>2.63</v>
      </c>
    </row>
    <row r="2138">
      <c r="A2138" s="6">
        <v>8.0</v>
      </c>
      <c r="B2138" s="6">
        <v>5.0</v>
      </c>
      <c r="C2138" s="6">
        <v>2013.0</v>
      </c>
      <c r="D2138" s="142">
        <f t="shared" si="1"/>
        <v>41491</v>
      </c>
      <c r="E2138" s="6">
        <v>0.32</v>
      </c>
      <c r="F2138" s="6">
        <v>1.39</v>
      </c>
      <c r="G2138" s="6">
        <v>2.67</v>
      </c>
    </row>
    <row r="2139">
      <c r="A2139" s="6">
        <v>8.0</v>
      </c>
      <c r="B2139" s="6">
        <v>6.0</v>
      </c>
      <c r="C2139" s="6">
        <v>2013.0</v>
      </c>
      <c r="D2139" s="142">
        <f t="shared" si="1"/>
        <v>41492</v>
      </c>
      <c r="E2139" s="6">
        <v>0.32</v>
      </c>
      <c r="F2139" s="6">
        <v>1.39</v>
      </c>
      <c r="G2139" s="6">
        <v>2.67</v>
      </c>
    </row>
    <row r="2140">
      <c r="A2140" s="6">
        <v>8.0</v>
      </c>
      <c r="B2140" s="6">
        <v>7.0</v>
      </c>
      <c r="C2140" s="6">
        <v>2013.0</v>
      </c>
      <c r="D2140" s="142">
        <f t="shared" si="1"/>
        <v>41493</v>
      </c>
      <c r="E2140" s="6">
        <v>0.32</v>
      </c>
      <c r="F2140" s="6">
        <v>1.38</v>
      </c>
      <c r="G2140" s="6">
        <v>2.61</v>
      </c>
    </row>
    <row r="2141">
      <c r="A2141" s="6">
        <v>8.0</v>
      </c>
      <c r="B2141" s="6">
        <v>8.0</v>
      </c>
      <c r="C2141" s="6">
        <v>2013.0</v>
      </c>
      <c r="D2141" s="142">
        <f t="shared" si="1"/>
        <v>41494</v>
      </c>
      <c r="E2141" s="6">
        <v>0.3</v>
      </c>
      <c r="F2141" s="6">
        <v>1.36</v>
      </c>
      <c r="G2141" s="6">
        <v>2.58</v>
      </c>
    </row>
    <row r="2142">
      <c r="A2142" s="6">
        <v>8.0</v>
      </c>
      <c r="B2142" s="6">
        <v>9.0</v>
      </c>
      <c r="C2142" s="6">
        <v>2013.0</v>
      </c>
      <c r="D2142" s="142">
        <f t="shared" si="1"/>
        <v>41495</v>
      </c>
      <c r="E2142" s="6">
        <v>0.32</v>
      </c>
      <c r="F2142" s="6">
        <v>1.36</v>
      </c>
      <c r="G2142" s="6">
        <v>2.57</v>
      </c>
    </row>
    <row r="2143">
      <c r="A2143" s="6">
        <v>8.0</v>
      </c>
      <c r="B2143" s="6">
        <v>12.0</v>
      </c>
      <c r="C2143" s="6">
        <v>2013.0</v>
      </c>
      <c r="D2143" s="142">
        <f t="shared" si="1"/>
        <v>41498</v>
      </c>
      <c r="E2143" s="6">
        <v>0.32</v>
      </c>
      <c r="F2143" s="6">
        <v>1.39</v>
      </c>
      <c r="G2143" s="6">
        <v>2.61</v>
      </c>
    </row>
    <row r="2144">
      <c r="A2144" s="6">
        <v>8.0</v>
      </c>
      <c r="B2144" s="6">
        <v>13.0</v>
      </c>
      <c r="C2144" s="6">
        <v>2013.0</v>
      </c>
      <c r="D2144" s="142">
        <f t="shared" si="1"/>
        <v>41499</v>
      </c>
      <c r="E2144" s="6">
        <v>0.34</v>
      </c>
      <c r="F2144" s="6">
        <v>1.49</v>
      </c>
      <c r="G2144" s="6">
        <v>2.71</v>
      </c>
    </row>
    <row r="2145">
      <c r="A2145" s="6">
        <v>8.0</v>
      </c>
      <c r="B2145" s="6">
        <v>14.0</v>
      </c>
      <c r="C2145" s="6">
        <v>2013.0</v>
      </c>
      <c r="D2145" s="142">
        <f t="shared" si="1"/>
        <v>41500</v>
      </c>
      <c r="E2145" s="6">
        <v>0.34</v>
      </c>
      <c r="F2145" s="6">
        <v>1.48</v>
      </c>
      <c r="G2145" s="6">
        <v>2.71</v>
      </c>
    </row>
    <row r="2146">
      <c r="A2146" s="6">
        <v>8.0</v>
      </c>
      <c r="B2146" s="6">
        <v>15.0</v>
      </c>
      <c r="C2146" s="6">
        <v>2013.0</v>
      </c>
      <c r="D2146" s="142">
        <f t="shared" si="1"/>
        <v>41501</v>
      </c>
      <c r="E2146" s="6">
        <v>0.36</v>
      </c>
      <c r="F2146" s="6">
        <v>1.54</v>
      </c>
      <c r="G2146" s="6">
        <v>2.77</v>
      </c>
    </row>
    <row r="2147">
      <c r="A2147" s="6">
        <v>8.0</v>
      </c>
      <c r="B2147" s="6">
        <v>16.0</v>
      </c>
      <c r="C2147" s="6">
        <v>2013.0</v>
      </c>
      <c r="D2147" s="142">
        <f t="shared" si="1"/>
        <v>41502</v>
      </c>
      <c r="E2147" s="6">
        <v>0.36</v>
      </c>
      <c r="F2147" s="6">
        <v>1.6</v>
      </c>
      <c r="G2147" s="6">
        <v>2.84</v>
      </c>
    </row>
    <row r="2148">
      <c r="A2148" s="6">
        <v>8.0</v>
      </c>
      <c r="B2148" s="6">
        <v>19.0</v>
      </c>
      <c r="C2148" s="6">
        <v>2013.0</v>
      </c>
      <c r="D2148" s="142">
        <f t="shared" si="1"/>
        <v>41505</v>
      </c>
      <c r="E2148" s="6">
        <v>0.36</v>
      </c>
      <c r="F2148" s="6">
        <v>1.63</v>
      </c>
      <c r="G2148" s="6">
        <v>2.88</v>
      </c>
    </row>
    <row r="2149">
      <c r="A2149" s="6">
        <v>8.0</v>
      </c>
      <c r="B2149" s="6">
        <v>20.0</v>
      </c>
      <c r="C2149" s="6">
        <v>2013.0</v>
      </c>
      <c r="D2149" s="142">
        <f t="shared" si="1"/>
        <v>41506</v>
      </c>
      <c r="E2149" s="6">
        <v>0.36</v>
      </c>
      <c r="F2149" s="6">
        <v>1.57</v>
      </c>
      <c r="G2149" s="6">
        <v>2.82</v>
      </c>
    </row>
    <row r="2150">
      <c r="A2150" s="6">
        <v>8.0</v>
      </c>
      <c r="B2150" s="6">
        <v>21.0</v>
      </c>
      <c r="C2150" s="6">
        <v>2013.0</v>
      </c>
      <c r="D2150" s="142">
        <f t="shared" si="1"/>
        <v>41507</v>
      </c>
      <c r="E2150" s="6">
        <v>0.38</v>
      </c>
      <c r="F2150" s="6">
        <v>1.64</v>
      </c>
      <c r="G2150" s="6">
        <v>2.87</v>
      </c>
    </row>
    <row r="2151">
      <c r="A2151" s="6">
        <v>8.0</v>
      </c>
      <c r="B2151" s="6">
        <v>22.0</v>
      </c>
      <c r="C2151" s="6">
        <v>2013.0</v>
      </c>
      <c r="D2151" s="142">
        <f t="shared" si="1"/>
        <v>41508</v>
      </c>
      <c r="E2151" s="6">
        <v>0.42</v>
      </c>
      <c r="F2151" s="6">
        <v>1.71</v>
      </c>
      <c r="G2151" s="6">
        <v>2.9</v>
      </c>
    </row>
    <row r="2152">
      <c r="A2152" s="6">
        <v>8.0</v>
      </c>
      <c r="B2152" s="6">
        <v>23.0</v>
      </c>
      <c r="C2152" s="6">
        <v>2013.0</v>
      </c>
      <c r="D2152" s="142">
        <f t="shared" si="1"/>
        <v>41509</v>
      </c>
      <c r="E2152" s="6">
        <v>0.4</v>
      </c>
      <c r="F2152" s="6">
        <v>1.66</v>
      </c>
      <c r="G2152" s="6">
        <v>2.82</v>
      </c>
    </row>
    <row r="2153">
      <c r="A2153" s="6">
        <v>8.0</v>
      </c>
      <c r="B2153" s="6">
        <v>26.0</v>
      </c>
      <c r="C2153" s="6">
        <v>2013.0</v>
      </c>
      <c r="D2153" s="142">
        <f t="shared" si="1"/>
        <v>41512</v>
      </c>
      <c r="E2153" s="6">
        <v>0.41</v>
      </c>
      <c r="F2153" s="6">
        <v>1.61</v>
      </c>
      <c r="G2153" s="6">
        <v>2.79</v>
      </c>
    </row>
    <row r="2154">
      <c r="A2154" s="6">
        <v>8.0</v>
      </c>
      <c r="B2154" s="6">
        <v>27.0</v>
      </c>
      <c r="C2154" s="6">
        <v>2013.0</v>
      </c>
      <c r="D2154" s="142">
        <f t="shared" si="1"/>
        <v>41513</v>
      </c>
      <c r="E2154" s="6">
        <v>0.38</v>
      </c>
      <c r="F2154" s="6">
        <v>1.56</v>
      </c>
      <c r="G2154" s="6">
        <v>2.72</v>
      </c>
    </row>
    <row r="2155">
      <c r="A2155" s="6">
        <v>8.0</v>
      </c>
      <c r="B2155" s="6">
        <v>28.0</v>
      </c>
      <c r="C2155" s="6">
        <v>2013.0</v>
      </c>
      <c r="D2155" s="142">
        <f t="shared" si="1"/>
        <v>41514</v>
      </c>
      <c r="E2155" s="6">
        <v>0.4</v>
      </c>
      <c r="F2155" s="6">
        <v>1.62</v>
      </c>
      <c r="G2155" s="6">
        <v>2.78</v>
      </c>
    </row>
    <row r="2156">
      <c r="A2156" s="6">
        <v>8.0</v>
      </c>
      <c r="B2156" s="6">
        <v>29.0</v>
      </c>
      <c r="C2156" s="6">
        <v>2013.0</v>
      </c>
      <c r="D2156" s="142">
        <f t="shared" si="1"/>
        <v>41515</v>
      </c>
      <c r="E2156" s="6">
        <v>0.39</v>
      </c>
      <c r="F2156" s="6">
        <v>1.6</v>
      </c>
      <c r="G2156" s="6">
        <v>2.75</v>
      </c>
    </row>
    <row r="2157">
      <c r="A2157" s="6">
        <v>8.0</v>
      </c>
      <c r="B2157" s="6">
        <v>30.0</v>
      </c>
      <c r="C2157" s="6">
        <v>2013.0</v>
      </c>
      <c r="D2157" s="142">
        <f t="shared" si="1"/>
        <v>41516</v>
      </c>
      <c r="E2157" s="6">
        <v>0.39</v>
      </c>
      <c r="F2157" s="6">
        <v>1.62</v>
      </c>
      <c r="G2157" s="6">
        <v>2.78</v>
      </c>
    </row>
    <row r="2158">
      <c r="A2158" s="6">
        <v>9.0</v>
      </c>
      <c r="B2158" s="6">
        <v>3.0</v>
      </c>
      <c r="C2158" s="6">
        <v>2013.0</v>
      </c>
      <c r="D2158" s="142">
        <f t="shared" si="1"/>
        <v>41520</v>
      </c>
      <c r="E2158" s="6">
        <v>0.43</v>
      </c>
      <c r="F2158" s="6">
        <v>1.68</v>
      </c>
      <c r="G2158" s="6">
        <v>2.86</v>
      </c>
    </row>
    <row r="2159">
      <c r="A2159" s="6">
        <v>9.0</v>
      </c>
      <c r="B2159" s="6">
        <v>4.0</v>
      </c>
      <c r="C2159" s="6">
        <v>2013.0</v>
      </c>
      <c r="D2159" s="142">
        <f t="shared" si="1"/>
        <v>41521</v>
      </c>
      <c r="E2159" s="6">
        <v>0.46</v>
      </c>
      <c r="F2159" s="6">
        <v>1.74</v>
      </c>
      <c r="G2159" s="6">
        <v>2.9</v>
      </c>
    </row>
    <row r="2160">
      <c r="A2160" s="6">
        <v>9.0</v>
      </c>
      <c r="B2160" s="6">
        <v>5.0</v>
      </c>
      <c r="C2160" s="6">
        <v>2013.0</v>
      </c>
      <c r="D2160" s="142">
        <f t="shared" si="1"/>
        <v>41522</v>
      </c>
      <c r="E2160" s="6">
        <v>0.52</v>
      </c>
      <c r="F2160" s="6">
        <v>1.85</v>
      </c>
      <c r="G2160" s="6">
        <v>2.98</v>
      </c>
    </row>
    <row r="2161">
      <c r="A2161" s="6">
        <v>9.0</v>
      </c>
      <c r="B2161" s="6">
        <v>6.0</v>
      </c>
      <c r="C2161" s="6">
        <v>2013.0</v>
      </c>
      <c r="D2161" s="142">
        <f t="shared" si="1"/>
        <v>41523</v>
      </c>
      <c r="E2161" s="6">
        <v>0.46</v>
      </c>
      <c r="F2161" s="6">
        <v>1.77</v>
      </c>
      <c r="G2161" s="6">
        <v>2.94</v>
      </c>
    </row>
    <row r="2162">
      <c r="A2162" s="6">
        <v>9.0</v>
      </c>
      <c r="B2162" s="6">
        <v>9.0</v>
      </c>
      <c r="C2162" s="6">
        <v>2013.0</v>
      </c>
      <c r="D2162" s="142">
        <f t="shared" si="1"/>
        <v>41526</v>
      </c>
      <c r="E2162" s="6">
        <v>0.45</v>
      </c>
      <c r="F2162" s="6">
        <v>1.71</v>
      </c>
      <c r="G2162" s="6">
        <v>2.9</v>
      </c>
    </row>
    <row r="2163">
      <c r="A2163" s="6">
        <v>9.0</v>
      </c>
      <c r="B2163" s="6">
        <v>10.0</v>
      </c>
      <c r="C2163" s="6">
        <v>2013.0</v>
      </c>
      <c r="D2163" s="142">
        <f t="shared" si="1"/>
        <v>41527</v>
      </c>
      <c r="E2163" s="6">
        <v>0.5</v>
      </c>
      <c r="F2163" s="6">
        <v>1.78</v>
      </c>
      <c r="G2163" s="6">
        <v>2.96</v>
      </c>
    </row>
    <row r="2164">
      <c r="A2164" s="6">
        <v>9.0</v>
      </c>
      <c r="B2164" s="6">
        <v>11.0</v>
      </c>
      <c r="C2164" s="6">
        <v>2013.0</v>
      </c>
      <c r="D2164" s="142">
        <f t="shared" si="1"/>
        <v>41528</v>
      </c>
      <c r="E2164" s="6">
        <v>0.47</v>
      </c>
      <c r="F2164" s="6">
        <v>1.72</v>
      </c>
      <c r="G2164" s="6">
        <v>2.93</v>
      </c>
    </row>
    <row r="2165">
      <c r="A2165" s="6">
        <v>9.0</v>
      </c>
      <c r="B2165" s="6">
        <v>12.0</v>
      </c>
      <c r="C2165" s="6">
        <v>2013.0</v>
      </c>
      <c r="D2165" s="142">
        <f t="shared" si="1"/>
        <v>41529</v>
      </c>
      <c r="E2165" s="6">
        <v>0.45</v>
      </c>
      <c r="F2165" s="6">
        <v>1.72</v>
      </c>
      <c r="G2165" s="6">
        <v>2.92</v>
      </c>
    </row>
    <row r="2166">
      <c r="A2166" s="6">
        <v>9.0</v>
      </c>
      <c r="B2166" s="6">
        <v>13.0</v>
      </c>
      <c r="C2166" s="6">
        <v>2013.0</v>
      </c>
      <c r="D2166" s="142">
        <f t="shared" si="1"/>
        <v>41530</v>
      </c>
      <c r="E2166" s="6">
        <v>0.45</v>
      </c>
      <c r="F2166" s="6">
        <v>1.71</v>
      </c>
      <c r="G2166" s="6">
        <v>2.9</v>
      </c>
    </row>
    <row r="2167">
      <c r="A2167" s="6">
        <v>9.0</v>
      </c>
      <c r="B2167" s="6">
        <v>16.0</v>
      </c>
      <c r="C2167" s="6">
        <v>2013.0</v>
      </c>
      <c r="D2167" s="142">
        <f t="shared" si="1"/>
        <v>41533</v>
      </c>
      <c r="E2167" s="6">
        <v>0.41</v>
      </c>
      <c r="F2167" s="6">
        <v>1.65</v>
      </c>
      <c r="G2167" s="6">
        <v>2.88</v>
      </c>
    </row>
    <row r="2168">
      <c r="A2168" s="6">
        <v>9.0</v>
      </c>
      <c r="B2168" s="6">
        <v>17.0</v>
      </c>
      <c r="C2168" s="6">
        <v>2013.0</v>
      </c>
      <c r="D2168" s="142">
        <f t="shared" si="1"/>
        <v>41534</v>
      </c>
      <c r="E2168" s="6">
        <v>0.39</v>
      </c>
      <c r="F2168" s="6">
        <v>1.62</v>
      </c>
      <c r="G2168" s="6">
        <v>2.86</v>
      </c>
    </row>
    <row r="2169">
      <c r="A2169" s="6">
        <v>9.0</v>
      </c>
      <c r="B2169" s="6">
        <v>18.0</v>
      </c>
      <c r="C2169" s="6">
        <v>2013.0</v>
      </c>
      <c r="D2169" s="142">
        <f t="shared" si="1"/>
        <v>41535</v>
      </c>
      <c r="E2169" s="6">
        <v>0.34</v>
      </c>
      <c r="F2169" s="6">
        <v>1.43</v>
      </c>
      <c r="G2169" s="6">
        <v>2.69</v>
      </c>
    </row>
    <row r="2170">
      <c r="A2170" s="6">
        <v>9.0</v>
      </c>
      <c r="B2170" s="6">
        <v>19.0</v>
      </c>
      <c r="C2170" s="6">
        <v>2013.0</v>
      </c>
      <c r="D2170" s="142">
        <f t="shared" si="1"/>
        <v>41536</v>
      </c>
      <c r="E2170" s="6">
        <v>0.34</v>
      </c>
      <c r="F2170" s="6">
        <v>1.49</v>
      </c>
      <c r="G2170" s="6">
        <v>2.76</v>
      </c>
    </row>
    <row r="2171">
      <c r="A2171" s="6">
        <v>9.0</v>
      </c>
      <c r="B2171" s="6">
        <v>20.0</v>
      </c>
      <c r="C2171" s="6">
        <v>2013.0</v>
      </c>
      <c r="D2171" s="142">
        <f t="shared" si="1"/>
        <v>41537</v>
      </c>
      <c r="E2171" s="6">
        <v>0.34</v>
      </c>
      <c r="F2171" s="6">
        <v>1.5</v>
      </c>
      <c r="G2171" s="6">
        <v>2.75</v>
      </c>
    </row>
    <row r="2172">
      <c r="A2172" s="6">
        <v>9.0</v>
      </c>
      <c r="B2172" s="6">
        <v>23.0</v>
      </c>
      <c r="C2172" s="6">
        <v>2013.0</v>
      </c>
      <c r="D2172" s="142">
        <f t="shared" si="1"/>
        <v>41540</v>
      </c>
      <c r="E2172" s="6">
        <v>0.35</v>
      </c>
      <c r="F2172" s="6">
        <v>1.48</v>
      </c>
      <c r="G2172" s="6">
        <v>2.72</v>
      </c>
    </row>
    <row r="2173">
      <c r="A2173" s="6">
        <v>9.0</v>
      </c>
      <c r="B2173" s="6">
        <v>24.0</v>
      </c>
      <c r="C2173" s="6">
        <v>2013.0</v>
      </c>
      <c r="D2173" s="142">
        <f t="shared" si="1"/>
        <v>41541</v>
      </c>
      <c r="E2173" s="6">
        <v>0.35</v>
      </c>
      <c r="F2173" s="6">
        <v>1.44</v>
      </c>
      <c r="G2173" s="6">
        <v>2.67</v>
      </c>
    </row>
    <row r="2174">
      <c r="A2174" s="6">
        <v>9.0</v>
      </c>
      <c r="B2174" s="6">
        <v>25.0</v>
      </c>
      <c r="C2174" s="6">
        <v>2013.0</v>
      </c>
      <c r="D2174" s="142">
        <f t="shared" si="1"/>
        <v>41542</v>
      </c>
      <c r="E2174" s="6">
        <v>0.36</v>
      </c>
      <c r="F2174" s="6">
        <v>1.41</v>
      </c>
      <c r="G2174" s="6">
        <v>2.63</v>
      </c>
    </row>
    <row r="2175">
      <c r="A2175" s="6">
        <v>9.0</v>
      </c>
      <c r="B2175" s="6">
        <v>26.0</v>
      </c>
      <c r="C2175" s="6">
        <v>2013.0</v>
      </c>
      <c r="D2175" s="142">
        <f t="shared" si="1"/>
        <v>41543</v>
      </c>
      <c r="E2175" s="6">
        <v>0.34</v>
      </c>
      <c r="F2175" s="6">
        <v>1.43</v>
      </c>
      <c r="G2175" s="6">
        <v>2.66</v>
      </c>
    </row>
    <row r="2176">
      <c r="A2176" s="6">
        <v>9.0</v>
      </c>
      <c r="B2176" s="6">
        <v>27.0</v>
      </c>
      <c r="C2176" s="6">
        <v>2013.0</v>
      </c>
      <c r="D2176" s="142">
        <f t="shared" si="1"/>
        <v>41544</v>
      </c>
      <c r="E2176" s="6">
        <v>0.34</v>
      </c>
      <c r="F2176" s="6">
        <v>1.4</v>
      </c>
      <c r="G2176" s="6">
        <v>2.64</v>
      </c>
    </row>
    <row r="2177">
      <c r="A2177" s="6">
        <v>9.0</v>
      </c>
      <c r="B2177" s="6">
        <v>30.0</v>
      </c>
      <c r="C2177" s="6">
        <v>2013.0</v>
      </c>
      <c r="D2177" s="142">
        <f t="shared" si="1"/>
        <v>41547</v>
      </c>
      <c r="E2177" s="6">
        <v>0.33</v>
      </c>
      <c r="F2177" s="6">
        <v>1.39</v>
      </c>
      <c r="G2177" s="6">
        <v>2.64</v>
      </c>
    </row>
    <row r="2178">
      <c r="A2178" s="6">
        <v>10.0</v>
      </c>
      <c r="B2178" s="6">
        <v>1.0</v>
      </c>
      <c r="C2178" s="6">
        <v>2013.0</v>
      </c>
      <c r="D2178" s="142">
        <f t="shared" si="1"/>
        <v>41548</v>
      </c>
      <c r="E2178" s="6">
        <v>0.33</v>
      </c>
      <c r="F2178" s="6">
        <v>1.42</v>
      </c>
      <c r="G2178" s="6">
        <v>2.66</v>
      </c>
    </row>
    <row r="2179">
      <c r="A2179" s="6">
        <v>10.0</v>
      </c>
      <c r="B2179" s="6">
        <v>2.0</v>
      </c>
      <c r="C2179" s="6">
        <v>2013.0</v>
      </c>
      <c r="D2179" s="142">
        <f t="shared" si="1"/>
        <v>41549</v>
      </c>
      <c r="E2179" s="6">
        <v>0.31</v>
      </c>
      <c r="F2179" s="6">
        <v>1.38</v>
      </c>
      <c r="G2179" s="6">
        <v>2.63</v>
      </c>
    </row>
    <row r="2180">
      <c r="A2180" s="6">
        <v>10.0</v>
      </c>
      <c r="B2180" s="6">
        <v>3.0</v>
      </c>
      <c r="C2180" s="6">
        <v>2013.0</v>
      </c>
      <c r="D2180" s="142">
        <f t="shared" si="1"/>
        <v>41550</v>
      </c>
      <c r="E2180" s="6">
        <v>0.33</v>
      </c>
      <c r="F2180" s="6">
        <v>1.36</v>
      </c>
      <c r="G2180" s="6">
        <v>2.62</v>
      </c>
    </row>
    <row r="2181">
      <c r="A2181" s="6">
        <v>10.0</v>
      </c>
      <c r="B2181" s="6">
        <v>4.0</v>
      </c>
      <c r="C2181" s="6">
        <v>2013.0</v>
      </c>
      <c r="D2181" s="142">
        <f t="shared" si="1"/>
        <v>41551</v>
      </c>
      <c r="E2181" s="6">
        <v>0.33</v>
      </c>
      <c r="F2181" s="6">
        <v>1.41</v>
      </c>
      <c r="G2181" s="6">
        <v>2.66</v>
      </c>
    </row>
    <row r="2182">
      <c r="A2182" s="6">
        <v>10.0</v>
      </c>
      <c r="B2182" s="6">
        <v>7.0</v>
      </c>
      <c r="C2182" s="6">
        <v>2013.0</v>
      </c>
      <c r="D2182" s="142">
        <f t="shared" si="1"/>
        <v>41554</v>
      </c>
      <c r="E2182" s="6">
        <v>0.37</v>
      </c>
      <c r="F2182" s="6">
        <v>1.41</v>
      </c>
      <c r="G2182" s="6">
        <v>2.65</v>
      </c>
    </row>
    <row r="2183">
      <c r="A2183" s="6">
        <v>10.0</v>
      </c>
      <c r="B2183" s="6">
        <v>8.0</v>
      </c>
      <c r="C2183" s="6">
        <v>2013.0</v>
      </c>
      <c r="D2183" s="142">
        <f t="shared" si="1"/>
        <v>41555</v>
      </c>
      <c r="E2183" s="6">
        <v>0.4</v>
      </c>
      <c r="F2183" s="6">
        <v>1.43</v>
      </c>
      <c r="G2183" s="6">
        <v>2.66</v>
      </c>
    </row>
    <row r="2184">
      <c r="A2184" s="6">
        <v>10.0</v>
      </c>
      <c r="B2184" s="6">
        <v>9.0</v>
      </c>
      <c r="C2184" s="6">
        <v>2013.0</v>
      </c>
      <c r="D2184" s="142">
        <f t="shared" si="1"/>
        <v>41556</v>
      </c>
      <c r="E2184" s="6">
        <v>0.37</v>
      </c>
      <c r="F2184" s="6">
        <v>1.43</v>
      </c>
      <c r="G2184" s="6">
        <v>2.68</v>
      </c>
    </row>
    <row r="2185">
      <c r="A2185" s="6">
        <v>10.0</v>
      </c>
      <c r="B2185" s="6">
        <v>10.0</v>
      </c>
      <c r="C2185" s="6">
        <v>2013.0</v>
      </c>
      <c r="D2185" s="142">
        <f t="shared" si="1"/>
        <v>41557</v>
      </c>
      <c r="E2185" s="6">
        <v>0.35</v>
      </c>
      <c r="F2185" s="6">
        <v>1.44</v>
      </c>
      <c r="G2185" s="6">
        <v>2.71</v>
      </c>
    </row>
    <row r="2186">
      <c r="A2186" s="6">
        <v>10.0</v>
      </c>
      <c r="B2186" s="6">
        <v>11.0</v>
      </c>
      <c r="C2186" s="6">
        <v>2013.0</v>
      </c>
      <c r="D2186" s="142">
        <f t="shared" si="1"/>
        <v>41558</v>
      </c>
      <c r="E2186" s="6">
        <v>0.35</v>
      </c>
      <c r="F2186" s="6">
        <v>1.42</v>
      </c>
      <c r="G2186" s="6">
        <v>2.7</v>
      </c>
    </row>
    <row r="2187">
      <c r="A2187" s="6">
        <v>10.0</v>
      </c>
      <c r="B2187" s="6">
        <v>15.0</v>
      </c>
      <c r="C2187" s="6">
        <v>2013.0</v>
      </c>
      <c r="D2187" s="142">
        <f t="shared" si="1"/>
        <v>41562</v>
      </c>
      <c r="E2187" s="6">
        <v>0.37</v>
      </c>
      <c r="F2187" s="6">
        <v>1.45</v>
      </c>
      <c r="G2187" s="6">
        <v>2.75</v>
      </c>
    </row>
    <row r="2188">
      <c r="A2188" s="6">
        <v>10.0</v>
      </c>
      <c r="B2188" s="6">
        <v>16.0</v>
      </c>
      <c r="C2188" s="6">
        <v>2013.0</v>
      </c>
      <c r="D2188" s="142">
        <f t="shared" si="1"/>
        <v>41563</v>
      </c>
      <c r="E2188" s="6">
        <v>0.34</v>
      </c>
      <c r="F2188" s="6">
        <v>1.41</v>
      </c>
      <c r="G2188" s="6">
        <v>2.69</v>
      </c>
    </row>
    <row r="2189">
      <c r="A2189" s="6">
        <v>10.0</v>
      </c>
      <c r="B2189" s="6">
        <v>17.0</v>
      </c>
      <c r="C2189" s="6">
        <v>2013.0</v>
      </c>
      <c r="D2189" s="142">
        <f t="shared" si="1"/>
        <v>41564</v>
      </c>
      <c r="E2189" s="6">
        <v>0.33</v>
      </c>
      <c r="F2189" s="6">
        <v>1.35</v>
      </c>
      <c r="G2189" s="6">
        <v>2.61</v>
      </c>
    </row>
    <row r="2190">
      <c r="A2190" s="6">
        <v>10.0</v>
      </c>
      <c r="B2190" s="6">
        <v>18.0</v>
      </c>
      <c r="C2190" s="6">
        <v>2013.0</v>
      </c>
      <c r="D2190" s="142">
        <f t="shared" si="1"/>
        <v>41565</v>
      </c>
      <c r="E2190" s="6">
        <v>0.33</v>
      </c>
      <c r="F2190" s="6">
        <v>1.35</v>
      </c>
      <c r="G2190" s="6">
        <v>2.6</v>
      </c>
    </row>
    <row r="2191">
      <c r="A2191" s="6">
        <v>10.0</v>
      </c>
      <c r="B2191" s="6">
        <v>21.0</v>
      </c>
      <c r="C2191" s="6">
        <v>2013.0</v>
      </c>
      <c r="D2191" s="142">
        <f t="shared" si="1"/>
        <v>41568</v>
      </c>
      <c r="E2191" s="6">
        <v>0.33</v>
      </c>
      <c r="F2191" s="6">
        <v>1.38</v>
      </c>
      <c r="G2191" s="6">
        <v>2.63</v>
      </c>
    </row>
    <row r="2192">
      <c r="A2192" s="6">
        <v>10.0</v>
      </c>
      <c r="B2192" s="6">
        <v>22.0</v>
      </c>
      <c r="C2192" s="6">
        <v>2013.0</v>
      </c>
      <c r="D2192" s="142">
        <f t="shared" si="1"/>
        <v>41569</v>
      </c>
      <c r="E2192" s="6">
        <v>0.31</v>
      </c>
      <c r="F2192" s="6">
        <v>1.3</v>
      </c>
      <c r="G2192" s="6">
        <v>2.54</v>
      </c>
    </row>
    <row r="2193">
      <c r="A2193" s="6">
        <v>10.0</v>
      </c>
      <c r="B2193" s="6">
        <v>23.0</v>
      </c>
      <c r="C2193" s="6">
        <v>2013.0</v>
      </c>
      <c r="D2193" s="142">
        <f t="shared" si="1"/>
        <v>41570</v>
      </c>
      <c r="E2193" s="6">
        <v>0.31</v>
      </c>
      <c r="F2193" s="6">
        <v>1.3</v>
      </c>
      <c r="G2193" s="6">
        <v>2.51</v>
      </c>
    </row>
    <row r="2194">
      <c r="A2194" s="6">
        <v>10.0</v>
      </c>
      <c r="B2194" s="6">
        <v>24.0</v>
      </c>
      <c r="C2194" s="6">
        <v>2013.0</v>
      </c>
      <c r="D2194" s="142">
        <f t="shared" si="1"/>
        <v>41571</v>
      </c>
      <c r="E2194" s="6">
        <v>0.33</v>
      </c>
      <c r="F2194" s="6">
        <v>1.32</v>
      </c>
      <c r="G2194" s="6">
        <v>2.53</v>
      </c>
    </row>
    <row r="2195">
      <c r="A2195" s="6">
        <v>10.0</v>
      </c>
      <c r="B2195" s="6">
        <v>25.0</v>
      </c>
      <c r="C2195" s="6">
        <v>2013.0</v>
      </c>
      <c r="D2195" s="142">
        <f t="shared" si="1"/>
        <v>41572</v>
      </c>
      <c r="E2195" s="6">
        <v>0.32</v>
      </c>
      <c r="F2195" s="6">
        <v>1.3</v>
      </c>
      <c r="G2195" s="6">
        <v>2.53</v>
      </c>
    </row>
    <row r="2196">
      <c r="A2196" s="6">
        <v>10.0</v>
      </c>
      <c r="B2196" s="6">
        <v>28.0</v>
      </c>
      <c r="C2196" s="6">
        <v>2013.0</v>
      </c>
      <c r="D2196" s="142">
        <f t="shared" si="1"/>
        <v>41575</v>
      </c>
      <c r="E2196" s="6">
        <v>0.32</v>
      </c>
      <c r="F2196" s="6">
        <v>1.31</v>
      </c>
      <c r="G2196" s="6">
        <v>2.54</v>
      </c>
    </row>
    <row r="2197">
      <c r="A2197" s="6">
        <v>10.0</v>
      </c>
      <c r="B2197" s="6">
        <v>29.0</v>
      </c>
      <c r="C2197" s="6">
        <v>2013.0</v>
      </c>
      <c r="D2197" s="142">
        <f t="shared" si="1"/>
        <v>41576</v>
      </c>
      <c r="E2197" s="6">
        <v>0.31</v>
      </c>
      <c r="F2197" s="6">
        <v>1.29</v>
      </c>
      <c r="G2197" s="6">
        <v>2.53</v>
      </c>
    </row>
    <row r="2198">
      <c r="A2198" s="6">
        <v>10.0</v>
      </c>
      <c r="B2198" s="6">
        <v>30.0</v>
      </c>
      <c r="C2198" s="6">
        <v>2013.0</v>
      </c>
      <c r="D2198" s="142">
        <f t="shared" si="1"/>
        <v>41577</v>
      </c>
      <c r="E2198" s="6">
        <v>0.33</v>
      </c>
      <c r="F2198" s="6">
        <v>1.3</v>
      </c>
      <c r="G2198" s="6">
        <v>2.55</v>
      </c>
    </row>
    <row r="2199">
      <c r="A2199" s="6">
        <v>10.0</v>
      </c>
      <c r="B2199" s="6">
        <v>31.0</v>
      </c>
      <c r="C2199" s="6">
        <v>2013.0</v>
      </c>
      <c r="D2199" s="142">
        <f t="shared" si="1"/>
        <v>41578</v>
      </c>
      <c r="E2199" s="6">
        <v>0.31</v>
      </c>
      <c r="F2199" s="6">
        <v>1.31</v>
      </c>
      <c r="G2199" s="6">
        <v>2.57</v>
      </c>
    </row>
    <row r="2200">
      <c r="A2200" s="6">
        <v>11.0</v>
      </c>
      <c r="B2200" s="6">
        <v>1.0</v>
      </c>
      <c r="C2200" s="6">
        <v>2013.0</v>
      </c>
      <c r="D2200" s="142">
        <f t="shared" si="1"/>
        <v>41579</v>
      </c>
      <c r="E2200" s="6">
        <v>0.33</v>
      </c>
      <c r="F2200" s="6">
        <v>1.37</v>
      </c>
      <c r="G2200" s="6">
        <v>2.65</v>
      </c>
    </row>
    <row r="2201">
      <c r="A2201" s="6">
        <v>11.0</v>
      </c>
      <c r="B2201" s="6">
        <v>4.0</v>
      </c>
      <c r="C2201" s="6">
        <v>2013.0</v>
      </c>
      <c r="D2201" s="142">
        <f t="shared" si="1"/>
        <v>41582</v>
      </c>
      <c r="E2201" s="6">
        <v>0.32</v>
      </c>
      <c r="F2201" s="6">
        <v>1.36</v>
      </c>
      <c r="G2201" s="6">
        <v>2.63</v>
      </c>
    </row>
    <row r="2202">
      <c r="A2202" s="6">
        <v>11.0</v>
      </c>
      <c r="B2202" s="6">
        <v>5.0</v>
      </c>
      <c r="C2202" s="6">
        <v>2013.0</v>
      </c>
      <c r="D2202" s="142">
        <f t="shared" si="1"/>
        <v>41583</v>
      </c>
      <c r="E2202" s="6">
        <v>0.32</v>
      </c>
      <c r="F2202" s="6">
        <v>1.39</v>
      </c>
      <c r="G2202" s="6">
        <v>2.69</v>
      </c>
    </row>
    <row r="2203">
      <c r="A2203" s="6">
        <v>11.0</v>
      </c>
      <c r="B2203" s="6">
        <v>6.0</v>
      </c>
      <c r="C2203" s="6">
        <v>2013.0</v>
      </c>
      <c r="D2203" s="142">
        <f t="shared" si="1"/>
        <v>41584</v>
      </c>
      <c r="E2203" s="6">
        <v>0.3</v>
      </c>
      <c r="F2203" s="6">
        <v>1.34</v>
      </c>
      <c r="G2203" s="6">
        <v>2.67</v>
      </c>
    </row>
    <row r="2204">
      <c r="A2204" s="6">
        <v>11.0</v>
      </c>
      <c r="B2204" s="6">
        <v>7.0</v>
      </c>
      <c r="C2204" s="6">
        <v>2013.0</v>
      </c>
      <c r="D2204" s="142">
        <f t="shared" si="1"/>
        <v>41585</v>
      </c>
      <c r="E2204" s="6">
        <v>0.29</v>
      </c>
      <c r="F2204" s="6">
        <v>1.31</v>
      </c>
      <c r="G2204" s="6">
        <v>2.63</v>
      </c>
    </row>
    <row r="2205">
      <c r="A2205" s="6">
        <v>11.0</v>
      </c>
      <c r="B2205" s="6">
        <v>8.0</v>
      </c>
      <c r="C2205" s="6">
        <v>2013.0</v>
      </c>
      <c r="D2205" s="142">
        <f t="shared" si="1"/>
        <v>41586</v>
      </c>
      <c r="E2205" s="6">
        <v>0.32</v>
      </c>
      <c r="F2205" s="6">
        <v>1.42</v>
      </c>
      <c r="G2205" s="6">
        <v>2.77</v>
      </c>
    </row>
    <row r="2206">
      <c r="A2206" s="6">
        <v>11.0</v>
      </c>
      <c r="B2206" s="6">
        <v>12.0</v>
      </c>
      <c r="C2206" s="6">
        <v>2013.0</v>
      </c>
      <c r="D2206" s="142">
        <f t="shared" si="1"/>
        <v>41590</v>
      </c>
      <c r="E2206" s="6">
        <v>0.34</v>
      </c>
      <c r="F2206" s="6">
        <v>1.47</v>
      </c>
      <c r="G2206" s="6">
        <v>2.8</v>
      </c>
    </row>
    <row r="2207">
      <c r="A2207" s="6">
        <v>11.0</v>
      </c>
      <c r="B2207" s="6">
        <v>13.0</v>
      </c>
      <c r="C2207" s="6">
        <v>2013.0</v>
      </c>
      <c r="D2207" s="142">
        <f t="shared" si="1"/>
        <v>41591</v>
      </c>
      <c r="E2207" s="6">
        <v>0.32</v>
      </c>
      <c r="F2207" s="6">
        <v>1.41</v>
      </c>
      <c r="G2207" s="6">
        <v>2.75</v>
      </c>
    </row>
    <row r="2208">
      <c r="A2208" s="6">
        <v>11.0</v>
      </c>
      <c r="B2208" s="6">
        <v>14.0</v>
      </c>
      <c r="C2208" s="6">
        <v>2013.0</v>
      </c>
      <c r="D2208" s="142">
        <f t="shared" si="1"/>
        <v>41592</v>
      </c>
      <c r="E2208" s="6">
        <v>0.29</v>
      </c>
      <c r="F2208" s="6">
        <v>1.34</v>
      </c>
      <c r="G2208" s="6">
        <v>2.69</v>
      </c>
    </row>
    <row r="2209">
      <c r="A2209" s="6">
        <v>11.0</v>
      </c>
      <c r="B2209" s="6">
        <v>15.0</v>
      </c>
      <c r="C2209" s="6">
        <v>2013.0</v>
      </c>
      <c r="D2209" s="142">
        <f t="shared" si="1"/>
        <v>41593</v>
      </c>
      <c r="E2209" s="6">
        <v>0.31</v>
      </c>
      <c r="F2209" s="6">
        <v>1.36</v>
      </c>
      <c r="G2209" s="6">
        <v>2.71</v>
      </c>
    </row>
    <row r="2210">
      <c r="A2210" s="6">
        <v>11.0</v>
      </c>
      <c r="B2210" s="6">
        <v>18.0</v>
      </c>
      <c r="C2210" s="6">
        <v>2013.0</v>
      </c>
      <c r="D2210" s="142">
        <f t="shared" si="1"/>
        <v>41596</v>
      </c>
      <c r="E2210" s="6">
        <v>0.31</v>
      </c>
      <c r="F2210" s="6">
        <v>1.33</v>
      </c>
      <c r="G2210" s="6">
        <v>2.67</v>
      </c>
    </row>
    <row r="2211">
      <c r="A2211" s="6">
        <v>11.0</v>
      </c>
      <c r="B2211" s="6">
        <v>19.0</v>
      </c>
      <c r="C2211" s="6">
        <v>2013.0</v>
      </c>
      <c r="D2211" s="142">
        <f t="shared" si="1"/>
        <v>41597</v>
      </c>
      <c r="E2211" s="6">
        <v>0.29</v>
      </c>
      <c r="F2211" s="6">
        <v>1.37</v>
      </c>
      <c r="G2211" s="6">
        <v>2.71</v>
      </c>
    </row>
    <row r="2212">
      <c r="A2212" s="6">
        <v>11.0</v>
      </c>
      <c r="B2212" s="6">
        <v>20.0</v>
      </c>
      <c r="C2212" s="6">
        <v>2013.0</v>
      </c>
      <c r="D2212" s="142">
        <f t="shared" si="1"/>
        <v>41598</v>
      </c>
      <c r="E2212" s="6">
        <v>0.28</v>
      </c>
      <c r="F2212" s="6">
        <v>1.39</v>
      </c>
      <c r="G2212" s="6">
        <v>2.8</v>
      </c>
    </row>
    <row r="2213">
      <c r="A2213" s="6">
        <v>11.0</v>
      </c>
      <c r="B2213" s="6">
        <v>21.0</v>
      </c>
      <c r="C2213" s="6">
        <v>2013.0</v>
      </c>
      <c r="D2213" s="142">
        <f t="shared" si="1"/>
        <v>41599</v>
      </c>
      <c r="E2213" s="6">
        <v>0.29</v>
      </c>
      <c r="F2213" s="6">
        <v>1.38</v>
      </c>
      <c r="G2213" s="6">
        <v>2.79</v>
      </c>
    </row>
    <row r="2214">
      <c r="A2214" s="6">
        <v>11.0</v>
      </c>
      <c r="B2214" s="6">
        <v>22.0</v>
      </c>
      <c r="C2214" s="6">
        <v>2013.0</v>
      </c>
      <c r="D2214" s="142">
        <f t="shared" si="1"/>
        <v>41600</v>
      </c>
      <c r="E2214" s="6">
        <v>0.31</v>
      </c>
      <c r="F2214" s="6">
        <v>1.37</v>
      </c>
      <c r="G2214" s="6">
        <v>2.75</v>
      </c>
    </row>
    <row r="2215">
      <c r="A2215" s="6">
        <v>11.0</v>
      </c>
      <c r="B2215" s="6">
        <v>25.0</v>
      </c>
      <c r="C2215" s="6">
        <v>2013.0</v>
      </c>
      <c r="D2215" s="142">
        <f t="shared" si="1"/>
        <v>41603</v>
      </c>
      <c r="E2215" s="6">
        <v>0.3</v>
      </c>
      <c r="F2215" s="6">
        <v>1.37</v>
      </c>
      <c r="G2215" s="6">
        <v>2.74</v>
      </c>
    </row>
    <row r="2216">
      <c r="A2216" s="6">
        <v>11.0</v>
      </c>
      <c r="B2216" s="6">
        <v>26.0</v>
      </c>
      <c r="C2216" s="6">
        <v>2013.0</v>
      </c>
      <c r="D2216" s="142">
        <f t="shared" si="1"/>
        <v>41604</v>
      </c>
      <c r="E2216" s="6">
        <v>0.29</v>
      </c>
      <c r="F2216" s="6">
        <v>1.34</v>
      </c>
      <c r="G2216" s="6">
        <v>2.71</v>
      </c>
    </row>
    <row r="2217">
      <c r="A2217" s="6">
        <v>11.0</v>
      </c>
      <c r="B2217" s="6">
        <v>27.0</v>
      </c>
      <c r="C2217" s="6">
        <v>2013.0</v>
      </c>
      <c r="D2217" s="142">
        <f t="shared" si="1"/>
        <v>41605</v>
      </c>
      <c r="E2217" s="6">
        <v>0.28</v>
      </c>
      <c r="F2217" s="6">
        <v>1.36</v>
      </c>
      <c r="G2217" s="6">
        <v>2.74</v>
      </c>
    </row>
    <row r="2218">
      <c r="A2218" s="6">
        <v>11.0</v>
      </c>
      <c r="B2218" s="6">
        <v>29.0</v>
      </c>
      <c r="C2218" s="6">
        <v>2013.0</v>
      </c>
      <c r="D2218" s="142">
        <f t="shared" si="1"/>
        <v>41607</v>
      </c>
      <c r="E2218" s="6">
        <v>0.28</v>
      </c>
      <c r="F2218" s="6">
        <v>1.37</v>
      </c>
      <c r="G2218" s="6">
        <v>2.75</v>
      </c>
    </row>
    <row r="2219">
      <c r="A2219" s="6">
        <v>12.0</v>
      </c>
      <c r="B2219" s="6">
        <v>2.0</v>
      </c>
      <c r="C2219" s="6">
        <v>2013.0</v>
      </c>
      <c r="D2219" s="142">
        <f t="shared" si="1"/>
        <v>41610</v>
      </c>
      <c r="E2219" s="6">
        <v>0.3</v>
      </c>
      <c r="F2219" s="6">
        <v>1.43</v>
      </c>
      <c r="G2219" s="6">
        <v>2.81</v>
      </c>
    </row>
    <row r="2220">
      <c r="A2220" s="6">
        <v>12.0</v>
      </c>
      <c r="B2220" s="6">
        <v>3.0</v>
      </c>
      <c r="C2220" s="6">
        <v>2013.0</v>
      </c>
      <c r="D2220" s="142">
        <f t="shared" si="1"/>
        <v>41611</v>
      </c>
      <c r="E2220" s="6">
        <v>0.28</v>
      </c>
      <c r="F2220" s="6">
        <v>1.4</v>
      </c>
      <c r="G2220" s="6">
        <v>2.79</v>
      </c>
    </row>
    <row r="2221">
      <c r="A2221" s="6">
        <v>12.0</v>
      </c>
      <c r="B2221" s="6">
        <v>4.0</v>
      </c>
      <c r="C2221" s="6">
        <v>2013.0</v>
      </c>
      <c r="D2221" s="142">
        <f t="shared" si="1"/>
        <v>41612</v>
      </c>
      <c r="E2221" s="6">
        <v>0.3</v>
      </c>
      <c r="F2221" s="6">
        <v>1.45</v>
      </c>
      <c r="G2221" s="6">
        <v>2.84</v>
      </c>
    </row>
    <row r="2222">
      <c r="A2222" s="6">
        <v>12.0</v>
      </c>
      <c r="B2222" s="6">
        <v>5.0</v>
      </c>
      <c r="C2222" s="6">
        <v>2013.0</v>
      </c>
      <c r="D2222" s="142">
        <f t="shared" si="1"/>
        <v>41613</v>
      </c>
      <c r="E2222" s="6">
        <v>0.3</v>
      </c>
      <c r="F2222" s="6">
        <v>1.49</v>
      </c>
      <c r="G2222" s="6">
        <v>2.88</v>
      </c>
    </row>
    <row r="2223">
      <c r="A2223" s="6">
        <v>12.0</v>
      </c>
      <c r="B2223" s="6">
        <v>6.0</v>
      </c>
      <c r="C2223" s="6">
        <v>2013.0</v>
      </c>
      <c r="D2223" s="142">
        <f t="shared" si="1"/>
        <v>41614</v>
      </c>
      <c r="E2223" s="6">
        <v>0.3</v>
      </c>
      <c r="F2223" s="6">
        <v>1.51</v>
      </c>
      <c r="G2223" s="6">
        <v>2.88</v>
      </c>
    </row>
    <row r="2224">
      <c r="A2224" s="6">
        <v>12.0</v>
      </c>
      <c r="B2224" s="6">
        <v>9.0</v>
      </c>
      <c r="C2224" s="6">
        <v>2013.0</v>
      </c>
      <c r="D2224" s="142">
        <f t="shared" si="1"/>
        <v>41617</v>
      </c>
      <c r="E2224" s="6">
        <v>0.3</v>
      </c>
      <c r="F2224" s="6">
        <v>1.5</v>
      </c>
      <c r="G2224" s="6">
        <v>2.86</v>
      </c>
    </row>
    <row r="2225">
      <c r="A2225" s="6">
        <v>12.0</v>
      </c>
      <c r="B2225" s="6">
        <v>10.0</v>
      </c>
      <c r="C2225" s="6">
        <v>2013.0</v>
      </c>
      <c r="D2225" s="142">
        <f t="shared" si="1"/>
        <v>41618</v>
      </c>
      <c r="E2225" s="6">
        <v>0.3</v>
      </c>
      <c r="F2225" s="6">
        <v>1.46</v>
      </c>
      <c r="G2225" s="6">
        <v>2.81</v>
      </c>
    </row>
    <row r="2226">
      <c r="A2226" s="6">
        <v>12.0</v>
      </c>
      <c r="B2226" s="6">
        <v>11.0</v>
      </c>
      <c r="C2226" s="6">
        <v>2013.0</v>
      </c>
      <c r="D2226" s="142">
        <f t="shared" si="1"/>
        <v>41619</v>
      </c>
      <c r="E2226" s="6">
        <v>0.31</v>
      </c>
      <c r="F2226" s="6">
        <v>1.5</v>
      </c>
      <c r="G2226" s="6">
        <v>2.86</v>
      </c>
    </row>
    <row r="2227">
      <c r="A2227" s="6">
        <v>12.0</v>
      </c>
      <c r="B2227" s="6">
        <v>12.0</v>
      </c>
      <c r="C2227" s="6">
        <v>2013.0</v>
      </c>
      <c r="D2227" s="142">
        <f t="shared" si="1"/>
        <v>41620</v>
      </c>
      <c r="E2227" s="6">
        <v>0.34</v>
      </c>
      <c r="F2227" s="6">
        <v>1.55</v>
      </c>
      <c r="G2227" s="6">
        <v>2.89</v>
      </c>
    </row>
    <row r="2228">
      <c r="A2228" s="6">
        <v>12.0</v>
      </c>
      <c r="B2228" s="6">
        <v>13.0</v>
      </c>
      <c r="C2228" s="6">
        <v>2013.0</v>
      </c>
      <c r="D2228" s="142">
        <f t="shared" si="1"/>
        <v>41621</v>
      </c>
      <c r="E2228" s="6">
        <v>0.34</v>
      </c>
      <c r="F2228" s="6">
        <v>1.55</v>
      </c>
      <c r="G2228" s="6">
        <v>2.88</v>
      </c>
    </row>
    <row r="2229">
      <c r="A2229" s="6">
        <v>12.0</v>
      </c>
      <c r="B2229" s="6">
        <v>16.0</v>
      </c>
      <c r="C2229" s="6">
        <v>2013.0</v>
      </c>
      <c r="D2229" s="142">
        <f t="shared" si="1"/>
        <v>41624</v>
      </c>
      <c r="E2229" s="6">
        <v>0.34</v>
      </c>
      <c r="F2229" s="6">
        <v>1.55</v>
      </c>
      <c r="G2229" s="6">
        <v>2.89</v>
      </c>
    </row>
    <row r="2230">
      <c r="A2230" s="6">
        <v>12.0</v>
      </c>
      <c r="B2230" s="6">
        <v>17.0</v>
      </c>
      <c r="C2230" s="6">
        <v>2013.0</v>
      </c>
      <c r="D2230" s="142">
        <f t="shared" si="1"/>
        <v>41625</v>
      </c>
      <c r="E2230" s="6">
        <v>0.34</v>
      </c>
      <c r="F2230" s="6">
        <v>1.52</v>
      </c>
      <c r="G2230" s="6">
        <v>2.85</v>
      </c>
    </row>
    <row r="2231">
      <c r="A2231" s="6">
        <v>12.0</v>
      </c>
      <c r="B2231" s="6">
        <v>18.0</v>
      </c>
      <c r="C2231" s="6">
        <v>2013.0</v>
      </c>
      <c r="D2231" s="142">
        <f t="shared" si="1"/>
        <v>41626</v>
      </c>
      <c r="E2231" s="6">
        <v>0.32</v>
      </c>
      <c r="F2231" s="6">
        <v>1.55</v>
      </c>
      <c r="G2231" s="6">
        <v>2.89</v>
      </c>
    </row>
    <row r="2232">
      <c r="A2232" s="6">
        <v>12.0</v>
      </c>
      <c r="B2232" s="6">
        <v>19.0</v>
      </c>
      <c r="C2232" s="6">
        <v>2013.0</v>
      </c>
      <c r="D2232" s="142">
        <f t="shared" si="1"/>
        <v>41627</v>
      </c>
      <c r="E2232" s="6">
        <v>0.35</v>
      </c>
      <c r="F2232" s="6">
        <v>1.63</v>
      </c>
      <c r="G2232" s="6">
        <v>2.94</v>
      </c>
    </row>
    <row r="2233">
      <c r="A2233" s="6">
        <v>12.0</v>
      </c>
      <c r="B2233" s="6">
        <v>20.0</v>
      </c>
      <c r="C2233" s="6">
        <v>2013.0</v>
      </c>
      <c r="D2233" s="142">
        <f t="shared" si="1"/>
        <v>41628</v>
      </c>
      <c r="E2233" s="6">
        <v>0.37</v>
      </c>
      <c r="F2233" s="6">
        <v>1.66</v>
      </c>
      <c r="G2233" s="6">
        <v>2.89</v>
      </c>
    </row>
    <row r="2234">
      <c r="A2234" s="6">
        <v>12.0</v>
      </c>
      <c r="B2234" s="6">
        <v>23.0</v>
      </c>
      <c r="C2234" s="6">
        <v>2013.0</v>
      </c>
      <c r="D2234" s="142">
        <f t="shared" si="1"/>
        <v>41631</v>
      </c>
      <c r="E2234" s="6">
        <v>0.38</v>
      </c>
      <c r="F2234" s="6">
        <v>1.68</v>
      </c>
      <c r="G2234" s="6">
        <v>2.94</v>
      </c>
    </row>
    <row r="2235">
      <c r="A2235" s="6">
        <v>12.0</v>
      </c>
      <c r="B2235" s="6">
        <v>24.0</v>
      </c>
      <c r="C2235" s="6">
        <v>2013.0</v>
      </c>
      <c r="D2235" s="142">
        <f t="shared" si="1"/>
        <v>41632</v>
      </c>
      <c r="E2235" s="6">
        <v>0.38</v>
      </c>
      <c r="F2235" s="6">
        <v>1.73</v>
      </c>
      <c r="G2235" s="6">
        <v>2.99</v>
      </c>
    </row>
    <row r="2236">
      <c r="A2236" s="6">
        <v>12.0</v>
      </c>
      <c r="B2236" s="6">
        <v>26.0</v>
      </c>
      <c r="C2236" s="6">
        <v>2013.0</v>
      </c>
      <c r="D2236" s="142">
        <f t="shared" si="1"/>
        <v>41634</v>
      </c>
      <c r="E2236" s="6">
        <v>0.42</v>
      </c>
      <c r="F2236" s="6">
        <v>1.74</v>
      </c>
      <c r="G2236" s="6">
        <v>3.0</v>
      </c>
    </row>
    <row r="2237">
      <c r="A2237" s="6">
        <v>12.0</v>
      </c>
      <c r="B2237" s="6">
        <v>27.0</v>
      </c>
      <c r="C2237" s="6">
        <v>2013.0</v>
      </c>
      <c r="D2237" s="142">
        <f t="shared" si="1"/>
        <v>41635</v>
      </c>
      <c r="E2237" s="6">
        <v>0.4</v>
      </c>
      <c r="F2237" s="6">
        <v>1.74</v>
      </c>
      <c r="G2237" s="6">
        <v>3.02</v>
      </c>
    </row>
    <row r="2238">
      <c r="A2238" s="6">
        <v>12.0</v>
      </c>
      <c r="B2238" s="6">
        <v>30.0</v>
      </c>
      <c r="C2238" s="6">
        <v>2013.0</v>
      </c>
      <c r="D2238" s="142">
        <f t="shared" si="1"/>
        <v>41638</v>
      </c>
      <c r="E2238" s="6">
        <v>0.39</v>
      </c>
      <c r="F2238" s="6">
        <v>1.71</v>
      </c>
      <c r="G2238" s="6">
        <v>2.99</v>
      </c>
    </row>
    <row r="2239">
      <c r="A2239" s="6">
        <v>12.0</v>
      </c>
      <c r="B2239" s="6">
        <v>31.0</v>
      </c>
      <c r="C2239" s="6">
        <v>2013.0</v>
      </c>
      <c r="D2239" s="142">
        <f t="shared" si="1"/>
        <v>41639</v>
      </c>
      <c r="E2239" s="6">
        <v>0.38</v>
      </c>
      <c r="F2239" s="6">
        <v>1.75</v>
      </c>
      <c r="G2239" s="6">
        <v>3.04</v>
      </c>
    </row>
    <row r="2240">
      <c r="A2240" s="6">
        <v>1.0</v>
      </c>
      <c r="B2240" s="6">
        <v>3.0</v>
      </c>
      <c r="C2240" s="6">
        <v>2012.0</v>
      </c>
      <c r="D2240" s="142">
        <f t="shared" si="1"/>
        <v>40911</v>
      </c>
      <c r="E2240" s="6">
        <v>0.27</v>
      </c>
      <c r="F2240" s="6">
        <v>0.89</v>
      </c>
      <c r="G2240" s="6">
        <v>1.97</v>
      </c>
    </row>
    <row r="2241">
      <c r="A2241" s="6">
        <v>1.0</v>
      </c>
      <c r="B2241" s="6">
        <v>4.0</v>
      </c>
      <c r="C2241" s="6">
        <v>2012.0</v>
      </c>
      <c r="D2241" s="142">
        <f t="shared" si="1"/>
        <v>40912</v>
      </c>
      <c r="E2241" s="6">
        <v>0.25</v>
      </c>
      <c r="F2241" s="6">
        <v>0.89</v>
      </c>
      <c r="G2241" s="6">
        <v>2.0</v>
      </c>
    </row>
    <row r="2242">
      <c r="A2242" s="6">
        <v>1.0</v>
      </c>
      <c r="B2242" s="6">
        <v>5.0</v>
      </c>
      <c r="C2242" s="6">
        <v>2012.0</v>
      </c>
      <c r="D2242" s="142">
        <f t="shared" si="1"/>
        <v>40913</v>
      </c>
      <c r="E2242" s="6">
        <v>0.27</v>
      </c>
      <c r="F2242" s="6">
        <v>0.88</v>
      </c>
      <c r="G2242" s="6">
        <v>2.02</v>
      </c>
    </row>
    <row r="2243">
      <c r="A2243" s="6">
        <v>1.0</v>
      </c>
      <c r="B2243" s="6">
        <v>6.0</v>
      </c>
      <c r="C2243" s="6">
        <v>2012.0</v>
      </c>
      <c r="D2243" s="142">
        <f t="shared" si="1"/>
        <v>40914</v>
      </c>
      <c r="E2243" s="6">
        <v>0.25</v>
      </c>
      <c r="F2243" s="6">
        <v>0.86</v>
      </c>
      <c r="G2243" s="6">
        <v>1.98</v>
      </c>
    </row>
    <row r="2244">
      <c r="A2244" s="6">
        <v>1.0</v>
      </c>
      <c r="B2244" s="6">
        <v>9.0</v>
      </c>
      <c r="C2244" s="6">
        <v>2012.0</v>
      </c>
      <c r="D2244" s="142">
        <f t="shared" si="1"/>
        <v>40917</v>
      </c>
      <c r="E2244" s="6">
        <v>0.26</v>
      </c>
      <c r="F2244" s="6">
        <v>0.85</v>
      </c>
      <c r="G2244" s="6">
        <v>1.98</v>
      </c>
    </row>
    <row r="2245">
      <c r="A2245" s="6">
        <v>1.0</v>
      </c>
      <c r="B2245" s="6">
        <v>10.0</v>
      </c>
      <c r="C2245" s="6">
        <v>2012.0</v>
      </c>
      <c r="D2245" s="142">
        <f t="shared" si="1"/>
        <v>40918</v>
      </c>
      <c r="E2245" s="6">
        <v>0.24</v>
      </c>
      <c r="F2245" s="6">
        <v>0.86</v>
      </c>
      <c r="G2245" s="6">
        <v>2.0</v>
      </c>
    </row>
    <row r="2246">
      <c r="A2246" s="6">
        <v>1.0</v>
      </c>
      <c r="B2246" s="6">
        <v>11.0</v>
      </c>
      <c r="C2246" s="6">
        <v>2012.0</v>
      </c>
      <c r="D2246" s="142">
        <f t="shared" si="1"/>
        <v>40919</v>
      </c>
      <c r="E2246" s="6">
        <v>0.24</v>
      </c>
      <c r="F2246" s="6">
        <v>0.82</v>
      </c>
      <c r="G2246" s="6">
        <v>1.93</v>
      </c>
    </row>
    <row r="2247">
      <c r="A2247" s="6">
        <v>1.0</v>
      </c>
      <c r="B2247" s="6">
        <v>12.0</v>
      </c>
      <c r="C2247" s="6">
        <v>2012.0</v>
      </c>
      <c r="D2247" s="142">
        <f t="shared" si="1"/>
        <v>40920</v>
      </c>
      <c r="E2247" s="6">
        <v>0.22</v>
      </c>
      <c r="F2247" s="6">
        <v>0.84</v>
      </c>
      <c r="G2247" s="6">
        <v>1.94</v>
      </c>
    </row>
    <row r="2248">
      <c r="A2248" s="6">
        <v>1.0</v>
      </c>
      <c r="B2248" s="6">
        <v>13.0</v>
      </c>
      <c r="C2248" s="6">
        <v>2012.0</v>
      </c>
      <c r="D2248" s="142">
        <f t="shared" si="1"/>
        <v>40921</v>
      </c>
      <c r="E2248" s="6">
        <v>0.24</v>
      </c>
      <c r="F2248" s="6">
        <v>0.8</v>
      </c>
      <c r="G2248" s="6">
        <v>1.89</v>
      </c>
    </row>
    <row r="2249">
      <c r="A2249" s="6">
        <v>1.0</v>
      </c>
      <c r="B2249" s="6">
        <v>17.0</v>
      </c>
      <c r="C2249" s="6">
        <v>2012.0</v>
      </c>
      <c r="D2249" s="142">
        <f t="shared" si="1"/>
        <v>40925</v>
      </c>
      <c r="E2249" s="6">
        <v>0.21</v>
      </c>
      <c r="F2249" s="6">
        <v>0.79</v>
      </c>
      <c r="G2249" s="6">
        <v>1.87</v>
      </c>
    </row>
    <row r="2250">
      <c r="A2250" s="6">
        <v>1.0</v>
      </c>
      <c r="B2250" s="6">
        <v>18.0</v>
      </c>
      <c r="C2250" s="6">
        <v>2012.0</v>
      </c>
      <c r="D2250" s="142">
        <f t="shared" si="1"/>
        <v>40926</v>
      </c>
      <c r="E2250" s="6">
        <v>0.24</v>
      </c>
      <c r="F2250" s="6">
        <v>0.82</v>
      </c>
      <c r="G2250" s="6">
        <v>1.92</v>
      </c>
    </row>
    <row r="2251">
      <c r="A2251" s="6">
        <v>1.0</v>
      </c>
      <c r="B2251" s="6">
        <v>19.0</v>
      </c>
      <c r="C2251" s="6">
        <v>2012.0</v>
      </c>
      <c r="D2251" s="142">
        <f t="shared" si="1"/>
        <v>40927</v>
      </c>
      <c r="E2251" s="6">
        <v>0.26</v>
      </c>
      <c r="F2251" s="6">
        <v>0.87</v>
      </c>
      <c r="G2251" s="6">
        <v>2.01</v>
      </c>
    </row>
    <row r="2252">
      <c r="A2252" s="6">
        <v>1.0</v>
      </c>
      <c r="B2252" s="6">
        <v>20.0</v>
      </c>
      <c r="C2252" s="6">
        <v>2012.0</v>
      </c>
      <c r="D2252" s="142">
        <f t="shared" si="1"/>
        <v>40928</v>
      </c>
      <c r="E2252" s="6">
        <v>0.26</v>
      </c>
      <c r="F2252" s="6">
        <v>0.91</v>
      </c>
      <c r="G2252" s="6">
        <v>2.05</v>
      </c>
    </row>
    <row r="2253">
      <c r="A2253" s="6">
        <v>1.0</v>
      </c>
      <c r="B2253" s="6">
        <v>23.0</v>
      </c>
      <c r="C2253" s="6">
        <v>2012.0</v>
      </c>
      <c r="D2253" s="142">
        <f t="shared" si="1"/>
        <v>40931</v>
      </c>
      <c r="E2253" s="6">
        <v>0.26</v>
      </c>
      <c r="F2253" s="6">
        <v>0.93</v>
      </c>
      <c r="G2253" s="6">
        <v>2.09</v>
      </c>
    </row>
    <row r="2254">
      <c r="A2254" s="6">
        <v>1.0</v>
      </c>
      <c r="B2254" s="6">
        <v>24.0</v>
      </c>
      <c r="C2254" s="6">
        <v>2012.0</v>
      </c>
      <c r="D2254" s="142">
        <f t="shared" si="1"/>
        <v>40932</v>
      </c>
      <c r="E2254" s="6">
        <v>0.24</v>
      </c>
      <c r="F2254" s="6">
        <v>0.92</v>
      </c>
      <c r="G2254" s="6">
        <v>2.08</v>
      </c>
    </row>
    <row r="2255">
      <c r="A2255" s="6">
        <v>1.0</v>
      </c>
      <c r="B2255" s="6">
        <v>25.0</v>
      </c>
      <c r="C2255" s="6">
        <v>2012.0</v>
      </c>
      <c r="D2255" s="142">
        <f t="shared" si="1"/>
        <v>40933</v>
      </c>
      <c r="E2255" s="6">
        <v>0.22</v>
      </c>
      <c r="F2255" s="6">
        <v>0.81</v>
      </c>
      <c r="G2255" s="6">
        <v>2.01</v>
      </c>
    </row>
    <row r="2256">
      <c r="A2256" s="6">
        <v>1.0</v>
      </c>
      <c r="B2256" s="6">
        <v>26.0</v>
      </c>
      <c r="C2256" s="6">
        <v>2012.0</v>
      </c>
      <c r="D2256" s="142">
        <f t="shared" si="1"/>
        <v>40934</v>
      </c>
      <c r="E2256" s="6">
        <v>0.22</v>
      </c>
      <c r="F2256" s="6">
        <v>0.77</v>
      </c>
      <c r="G2256" s="6">
        <v>1.96</v>
      </c>
    </row>
    <row r="2257">
      <c r="A2257" s="6">
        <v>1.0</v>
      </c>
      <c r="B2257" s="6">
        <v>27.0</v>
      </c>
      <c r="C2257" s="6">
        <v>2012.0</v>
      </c>
      <c r="D2257" s="142">
        <f t="shared" si="1"/>
        <v>40935</v>
      </c>
      <c r="E2257" s="6">
        <v>0.22</v>
      </c>
      <c r="F2257" s="6">
        <v>0.75</v>
      </c>
      <c r="G2257" s="6">
        <v>1.93</v>
      </c>
    </row>
    <row r="2258">
      <c r="A2258" s="6">
        <v>1.0</v>
      </c>
      <c r="B2258" s="6">
        <v>30.0</v>
      </c>
      <c r="C2258" s="6">
        <v>2012.0</v>
      </c>
      <c r="D2258" s="142">
        <f t="shared" si="1"/>
        <v>40938</v>
      </c>
      <c r="E2258" s="6">
        <v>0.22</v>
      </c>
      <c r="F2258" s="6">
        <v>0.73</v>
      </c>
      <c r="G2258" s="6">
        <v>1.87</v>
      </c>
    </row>
    <row r="2259">
      <c r="A2259" s="6">
        <v>1.0</v>
      </c>
      <c r="B2259" s="6">
        <v>31.0</v>
      </c>
      <c r="C2259" s="6">
        <v>2012.0</v>
      </c>
      <c r="D2259" s="142">
        <f t="shared" si="1"/>
        <v>40939</v>
      </c>
      <c r="E2259" s="6">
        <v>0.22</v>
      </c>
      <c r="F2259" s="6">
        <v>0.71</v>
      </c>
      <c r="G2259" s="6">
        <v>1.83</v>
      </c>
    </row>
    <row r="2260">
      <c r="A2260" s="6">
        <v>2.0</v>
      </c>
      <c r="B2260" s="6">
        <v>1.0</v>
      </c>
      <c r="C2260" s="6">
        <v>2012.0</v>
      </c>
      <c r="D2260" s="142">
        <f t="shared" si="1"/>
        <v>40940</v>
      </c>
      <c r="E2260" s="6">
        <v>0.23</v>
      </c>
      <c r="F2260" s="6">
        <v>0.72</v>
      </c>
      <c r="G2260" s="6">
        <v>1.87</v>
      </c>
    </row>
    <row r="2261">
      <c r="A2261" s="6">
        <v>2.0</v>
      </c>
      <c r="B2261" s="6">
        <v>2.0</v>
      </c>
      <c r="C2261" s="6">
        <v>2012.0</v>
      </c>
      <c r="D2261" s="142">
        <f t="shared" si="1"/>
        <v>40941</v>
      </c>
      <c r="E2261" s="6">
        <v>0.23</v>
      </c>
      <c r="F2261" s="6">
        <v>0.71</v>
      </c>
      <c r="G2261" s="6">
        <v>1.86</v>
      </c>
    </row>
    <row r="2262">
      <c r="A2262" s="6">
        <v>2.0</v>
      </c>
      <c r="B2262" s="6">
        <v>3.0</v>
      </c>
      <c r="C2262" s="6">
        <v>2012.0</v>
      </c>
      <c r="D2262" s="142">
        <f t="shared" si="1"/>
        <v>40942</v>
      </c>
      <c r="E2262" s="6">
        <v>0.23</v>
      </c>
      <c r="F2262" s="6">
        <v>0.78</v>
      </c>
      <c r="G2262" s="6">
        <v>1.97</v>
      </c>
    </row>
    <row r="2263">
      <c r="A2263" s="6">
        <v>2.0</v>
      </c>
      <c r="B2263" s="6">
        <v>6.0</v>
      </c>
      <c r="C2263" s="6">
        <v>2012.0</v>
      </c>
      <c r="D2263" s="142">
        <f t="shared" si="1"/>
        <v>40945</v>
      </c>
      <c r="E2263" s="6">
        <v>0.24</v>
      </c>
      <c r="F2263" s="6">
        <v>0.76</v>
      </c>
      <c r="G2263" s="6">
        <v>1.93</v>
      </c>
    </row>
    <row r="2264">
      <c r="A2264" s="6">
        <v>2.0</v>
      </c>
      <c r="B2264" s="6">
        <v>7.0</v>
      </c>
      <c r="C2264" s="6">
        <v>2012.0</v>
      </c>
      <c r="D2264" s="142">
        <f t="shared" si="1"/>
        <v>40946</v>
      </c>
      <c r="E2264" s="6">
        <v>0.25</v>
      </c>
      <c r="F2264" s="6">
        <v>0.82</v>
      </c>
      <c r="G2264" s="6">
        <v>2.0</v>
      </c>
    </row>
    <row r="2265">
      <c r="A2265" s="6">
        <v>2.0</v>
      </c>
      <c r="B2265" s="6">
        <v>8.0</v>
      </c>
      <c r="C2265" s="6">
        <v>2012.0</v>
      </c>
      <c r="D2265" s="142">
        <f t="shared" si="1"/>
        <v>40947</v>
      </c>
      <c r="E2265" s="6">
        <v>0.27</v>
      </c>
      <c r="F2265" s="6">
        <v>0.82</v>
      </c>
      <c r="G2265" s="6">
        <v>2.01</v>
      </c>
    </row>
    <row r="2266">
      <c r="A2266" s="6">
        <v>2.0</v>
      </c>
      <c r="B2266" s="6">
        <v>9.0</v>
      </c>
      <c r="C2266" s="6">
        <v>2012.0</v>
      </c>
      <c r="D2266" s="142">
        <f t="shared" si="1"/>
        <v>40948</v>
      </c>
      <c r="E2266" s="6">
        <v>0.27</v>
      </c>
      <c r="F2266" s="6">
        <v>0.86</v>
      </c>
      <c r="G2266" s="6">
        <v>2.04</v>
      </c>
    </row>
    <row r="2267">
      <c r="A2267" s="6">
        <v>2.0</v>
      </c>
      <c r="B2267" s="6">
        <v>10.0</v>
      </c>
      <c r="C2267" s="6">
        <v>2012.0</v>
      </c>
      <c r="D2267" s="142">
        <f t="shared" si="1"/>
        <v>40949</v>
      </c>
      <c r="E2267" s="6">
        <v>0.27</v>
      </c>
      <c r="F2267" s="6">
        <v>0.81</v>
      </c>
      <c r="G2267" s="6">
        <v>1.96</v>
      </c>
    </row>
    <row r="2268">
      <c r="A2268" s="6">
        <v>2.0</v>
      </c>
      <c r="B2268" s="6">
        <v>13.0</v>
      </c>
      <c r="C2268" s="6">
        <v>2012.0</v>
      </c>
      <c r="D2268" s="142">
        <f t="shared" si="1"/>
        <v>40952</v>
      </c>
      <c r="E2268" s="6">
        <v>0.29</v>
      </c>
      <c r="F2268" s="6">
        <v>0.85</v>
      </c>
      <c r="G2268" s="6">
        <v>1.99</v>
      </c>
    </row>
    <row r="2269">
      <c r="A2269" s="6">
        <v>2.0</v>
      </c>
      <c r="B2269" s="6">
        <v>14.0</v>
      </c>
      <c r="C2269" s="6">
        <v>2012.0</v>
      </c>
      <c r="D2269" s="142">
        <f t="shared" si="1"/>
        <v>40953</v>
      </c>
      <c r="E2269" s="6">
        <v>0.29</v>
      </c>
      <c r="F2269" s="6">
        <v>0.81</v>
      </c>
      <c r="G2269" s="6">
        <v>1.92</v>
      </c>
    </row>
    <row r="2270">
      <c r="A2270" s="6">
        <v>2.0</v>
      </c>
      <c r="B2270" s="6">
        <v>15.0</v>
      </c>
      <c r="C2270" s="6">
        <v>2012.0</v>
      </c>
      <c r="D2270" s="142">
        <f t="shared" si="1"/>
        <v>40954</v>
      </c>
      <c r="E2270" s="6">
        <v>0.29</v>
      </c>
      <c r="F2270" s="6">
        <v>0.81</v>
      </c>
      <c r="G2270" s="6">
        <v>1.93</v>
      </c>
    </row>
    <row r="2271">
      <c r="A2271" s="6">
        <v>2.0</v>
      </c>
      <c r="B2271" s="6">
        <v>16.0</v>
      </c>
      <c r="C2271" s="6">
        <v>2012.0</v>
      </c>
      <c r="D2271" s="142">
        <f t="shared" si="1"/>
        <v>40955</v>
      </c>
      <c r="E2271" s="6">
        <v>0.29</v>
      </c>
      <c r="F2271" s="6">
        <v>0.87</v>
      </c>
      <c r="G2271" s="6">
        <v>1.99</v>
      </c>
    </row>
    <row r="2272">
      <c r="A2272" s="6">
        <v>2.0</v>
      </c>
      <c r="B2272" s="6">
        <v>17.0</v>
      </c>
      <c r="C2272" s="6">
        <v>2012.0</v>
      </c>
      <c r="D2272" s="142">
        <f t="shared" si="1"/>
        <v>40956</v>
      </c>
      <c r="E2272" s="6">
        <v>0.29</v>
      </c>
      <c r="F2272" s="6">
        <v>0.88</v>
      </c>
      <c r="G2272" s="6">
        <v>2.01</v>
      </c>
    </row>
    <row r="2273">
      <c r="A2273" s="6">
        <v>2.0</v>
      </c>
      <c r="B2273" s="6">
        <v>21.0</v>
      </c>
      <c r="C2273" s="6">
        <v>2012.0</v>
      </c>
      <c r="D2273" s="142">
        <f t="shared" si="1"/>
        <v>40960</v>
      </c>
      <c r="E2273" s="6">
        <v>0.31</v>
      </c>
      <c r="F2273" s="6">
        <v>0.92</v>
      </c>
      <c r="G2273" s="6">
        <v>2.05</v>
      </c>
    </row>
    <row r="2274">
      <c r="A2274" s="6">
        <v>2.0</v>
      </c>
      <c r="B2274" s="6">
        <v>22.0</v>
      </c>
      <c r="C2274" s="6">
        <v>2012.0</v>
      </c>
      <c r="D2274" s="142">
        <f t="shared" si="1"/>
        <v>40961</v>
      </c>
      <c r="E2274" s="6">
        <v>0.29</v>
      </c>
      <c r="F2274" s="6">
        <v>0.88</v>
      </c>
      <c r="G2274" s="6">
        <v>2.01</v>
      </c>
    </row>
    <row r="2275">
      <c r="A2275" s="6">
        <v>2.0</v>
      </c>
      <c r="B2275" s="6">
        <v>23.0</v>
      </c>
      <c r="C2275" s="6">
        <v>2012.0</v>
      </c>
      <c r="D2275" s="142">
        <f t="shared" si="1"/>
        <v>40962</v>
      </c>
      <c r="E2275" s="6">
        <v>0.31</v>
      </c>
      <c r="F2275" s="6">
        <v>0.88</v>
      </c>
      <c r="G2275" s="6">
        <v>1.99</v>
      </c>
    </row>
    <row r="2276">
      <c r="A2276" s="6">
        <v>2.0</v>
      </c>
      <c r="B2276" s="6">
        <v>24.0</v>
      </c>
      <c r="C2276" s="6">
        <v>2012.0</v>
      </c>
      <c r="D2276" s="142">
        <f t="shared" si="1"/>
        <v>40963</v>
      </c>
      <c r="E2276" s="6">
        <v>0.31</v>
      </c>
      <c r="F2276" s="6">
        <v>0.89</v>
      </c>
      <c r="G2276" s="6">
        <v>1.98</v>
      </c>
    </row>
    <row r="2277">
      <c r="A2277" s="6">
        <v>2.0</v>
      </c>
      <c r="B2277" s="6">
        <v>27.0</v>
      </c>
      <c r="C2277" s="6">
        <v>2012.0</v>
      </c>
      <c r="D2277" s="142">
        <f t="shared" si="1"/>
        <v>40966</v>
      </c>
      <c r="E2277" s="6">
        <v>0.3</v>
      </c>
      <c r="F2277" s="6">
        <v>0.84</v>
      </c>
      <c r="G2277" s="6">
        <v>1.92</v>
      </c>
    </row>
    <row r="2278">
      <c r="A2278" s="6">
        <v>2.0</v>
      </c>
      <c r="B2278" s="6">
        <v>28.0</v>
      </c>
      <c r="C2278" s="6">
        <v>2012.0</v>
      </c>
      <c r="D2278" s="142">
        <f t="shared" si="1"/>
        <v>40967</v>
      </c>
      <c r="E2278" s="6">
        <v>0.3</v>
      </c>
      <c r="F2278" s="6">
        <v>0.84</v>
      </c>
      <c r="G2278" s="6">
        <v>1.94</v>
      </c>
    </row>
    <row r="2279">
      <c r="A2279" s="6">
        <v>2.0</v>
      </c>
      <c r="B2279" s="6">
        <v>29.0</v>
      </c>
      <c r="C2279" s="6">
        <v>2012.0</v>
      </c>
      <c r="D2279" s="142">
        <f t="shared" si="1"/>
        <v>40968</v>
      </c>
      <c r="E2279" s="6">
        <v>0.3</v>
      </c>
      <c r="F2279" s="6">
        <v>0.87</v>
      </c>
      <c r="G2279" s="6">
        <v>1.98</v>
      </c>
    </row>
    <row r="2280">
      <c r="A2280" s="6">
        <v>3.0</v>
      </c>
      <c r="B2280" s="6">
        <v>1.0</v>
      </c>
      <c r="C2280" s="6">
        <v>2012.0</v>
      </c>
      <c r="D2280" s="142">
        <f t="shared" si="1"/>
        <v>40969</v>
      </c>
      <c r="E2280" s="6">
        <v>0.3</v>
      </c>
      <c r="F2280" s="6">
        <v>0.89</v>
      </c>
      <c r="G2280" s="6">
        <v>2.03</v>
      </c>
    </row>
    <row r="2281">
      <c r="A2281" s="6">
        <v>3.0</v>
      </c>
      <c r="B2281" s="6">
        <v>2.0</v>
      </c>
      <c r="C2281" s="6">
        <v>2012.0</v>
      </c>
      <c r="D2281" s="142">
        <f t="shared" si="1"/>
        <v>40970</v>
      </c>
      <c r="E2281" s="6">
        <v>0.28</v>
      </c>
      <c r="F2281" s="6">
        <v>0.84</v>
      </c>
      <c r="G2281" s="6">
        <v>1.99</v>
      </c>
    </row>
    <row r="2282">
      <c r="A2282" s="6">
        <v>3.0</v>
      </c>
      <c r="B2282" s="6">
        <v>5.0</v>
      </c>
      <c r="C2282" s="6">
        <v>2012.0</v>
      </c>
      <c r="D2282" s="142">
        <f t="shared" si="1"/>
        <v>40973</v>
      </c>
      <c r="E2282" s="6">
        <v>0.31</v>
      </c>
      <c r="F2282" s="6">
        <v>0.87</v>
      </c>
      <c r="G2282" s="6">
        <v>2.0</v>
      </c>
    </row>
    <row r="2283">
      <c r="A2283" s="6">
        <v>3.0</v>
      </c>
      <c r="B2283" s="6">
        <v>6.0</v>
      </c>
      <c r="C2283" s="6">
        <v>2012.0</v>
      </c>
      <c r="D2283" s="142">
        <f t="shared" si="1"/>
        <v>40974</v>
      </c>
      <c r="E2283" s="6">
        <v>0.3</v>
      </c>
      <c r="F2283" s="6">
        <v>0.83</v>
      </c>
      <c r="G2283" s="6">
        <v>1.96</v>
      </c>
    </row>
    <row r="2284">
      <c r="A2284" s="6">
        <v>3.0</v>
      </c>
      <c r="B2284" s="6">
        <v>7.0</v>
      </c>
      <c r="C2284" s="6">
        <v>2012.0</v>
      </c>
      <c r="D2284" s="142">
        <f t="shared" si="1"/>
        <v>40975</v>
      </c>
      <c r="E2284" s="6">
        <v>0.3</v>
      </c>
      <c r="F2284" s="6">
        <v>0.85</v>
      </c>
      <c r="G2284" s="6">
        <v>1.98</v>
      </c>
    </row>
    <row r="2285">
      <c r="A2285" s="6">
        <v>3.0</v>
      </c>
      <c r="B2285" s="6">
        <v>8.0</v>
      </c>
      <c r="C2285" s="6">
        <v>2012.0</v>
      </c>
      <c r="D2285" s="142">
        <f t="shared" si="1"/>
        <v>40976</v>
      </c>
      <c r="E2285" s="6">
        <v>0.32</v>
      </c>
      <c r="F2285" s="6">
        <v>0.89</v>
      </c>
      <c r="G2285" s="6">
        <v>2.03</v>
      </c>
    </row>
    <row r="2286">
      <c r="A2286" s="6">
        <v>3.0</v>
      </c>
      <c r="B2286" s="6">
        <v>9.0</v>
      </c>
      <c r="C2286" s="6">
        <v>2012.0</v>
      </c>
      <c r="D2286" s="142">
        <f t="shared" si="1"/>
        <v>40977</v>
      </c>
      <c r="E2286" s="6">
        <v>0.33</v>
      </c>
      <c r="F2286" s="6">
        <v>0.9</v>
      </c>
      <c r="G2286" s="6">
        <v>2.04</v>
      </c>
    </row>
    <row r="2287">
      <c r="A2287" s="6">
        <v>3.0</v>
      </c>
      <c r="B2287" s="6">
        <v>12.0</v>
      </c>
      <c r="C2287" s="6">
        <v>2012.0</v>
      </c>
      <c r="D2287" s="142">
        <f t="shared" si="1"/>
        <v>40980</v>
      </c>
      <c r="E2287" s="6">
        <v>0.33</v>
      </c>
      <c r="F2287" s="6">
        <v>0.92</v>
      </c>
      <c r="G2287" s="6">
        <v>2.04</v>
      </c>
    </row>
    <row r="2288">
      <c r="A2288" s="6">
        <v>3.0</v>
      </c>
      <c r="B2288" s="6">
        <v>13.0</v>
      </c>
      <c r="C2288" s="6">
        <v>2012.0</v>
      </c>
      <c r="D2288" s="142">
        <f t="shared" si="1"/>
        <v>40981</v>
      </c>
      <c r="E2288" s="6">
        <v>0.35</v>
      </c>
      <c r="F2288" s="6">
        <v>0.99</v>
      </c>
      <c r="G2288" s="6">
        <v>2.14</v>
      </c>
    </row>
    <row r="2289">
      <c r="A2289" s="6">
        <v>3.0</v>
      </c>
      <c r="B2289" s="6">
        <v>14.0</v>
      </c>
      <c r="C2289" s="6">
        <v>2012.0</v>
      </c>
      <c r="D2289" s="142">
        <f t="shared" si="1"/>
        <v>40982</v>
      </c>
      <c r="E2289" s="6">
        <v>0.4</v>
      </c>
      <c r="F2289" s="6">
        <v>1.13</v>
      </c>
      <c r="G2289" s="6">
        <v>2.29</v>
      </c>
    </row>
    <row r="2290">
      <c r="A2290" s="6">
        <v>3.0</v>
      </c>
      <c r="B2290" s="6">
        <v>15.0</v>
      </c>
      <c r="C2290" s="6">
        <v>2012.0</v>
      </c>
      <c r="D2290" s="142">
        <f t="shared" si="1"/>
        <v>40983</v>
      </c>
      <c r="E2290" s="6">
        <v>0.37</v>
      </c>
      <c r="F2290" s="6">
        <v>1.11</v>
      </c>
      <c r="G2290" s="6">
        <v>2.29</v>
      </c>
    </row>
    <row r="2291">
      <c r="A2291" s="6">
        <v>3.0</v>
      </c>
      <c r="B2291" s="6">
        <v>16.0</v>
      </c>
      <c r="C2291" s="6">
        <v>2012.0</v>
      </c>
      <c r="D2291" s="142">
        <f t="shared" si="1"/>
        <v>40984</v>
      </c>
      <c r="E2291" s="6">
        <v>0.37</v>
      </c>
      <c r="F2291" s="6">
        <v>1.13</v>
      </c>
      <c r="G2291" s="6">
        <v>2.31</v>
      </c>
    </row>
    <row r="2292">
      <c r="A2292" s="6">
        <v>3.0</v>
      </c>
      <c r="B2292" s="6">
        <v>19.0</v>
      </c>
      <c r="C2292" s="6">
        <v>2012.0</v>
      </c>
      <c r="D2292" s="142">
        <f t="shared" si="1"/>
        <v>40987</v>
      </c>
      <c r="E2292" s="6">
        <v>0.39</v>
      </c>
      <c r="F2292" s="6">
        <v>1.2</v>
      </c>
      <c r="G2292" s="6">
        <v>2.39</v>
      </c>
    </row>
    <row r="2293">
      <c r="A2293" s="6">
        <v>3.0</v>
      </c>
      <c r="B2293" s="6">
        <v>20.0</v>
      </c>
      <c r="C2293" s="6">
        <v>2012.0</v>
      </c>
      <c r="D2293" s="142">
        <f t="shared" si="1"/>
        <v>40988</v>
      </c>
      <c r="E2293" s="6">
        <v>0.41</v>
      </c>
      <c r="F2293" s="6">
        <v>1.22</v>
      </c>
      <c r="G2293" s="6">
        <v>2.38</v>
      </c>
    </row>
    <row r="2294">
      <c r="A2294" s="6">
        <v>3.0</v>
      </c>
      <c r="B2294" s="6">
        <v>21.0</v>
      </c>
      <c r="C2294" s="6">
        <v>2012.0</v>
      </c>
      <c r="D2294" s="142">
        <f t="shared" si="1"/>
        <v>40989</v>
      </c>
      <c r="E2294" s="6">
        <v>0.39</v>
      </c>
      <c r="F2294" s="6">
        <v>1.15</v>
      </c>
      <c r="G2294" s="6">
        <v>2.31</v>
      </c>
    </row>
    <row r="2295">
      <c r="A2295" s="6">
        <v>3.0</v>
      </c>
      <c r="B2295" s="6">
        <v>22.0</v>
      </c>
      <c r="C2295" s="6">
        <v>2012.0</v>
      </c>
      <c r="D2295" s="142">
        <f t="shared" si="1"/>
        <v>40990</v>
      </c>
      <c r="E2295" s="6">
        <v>0.37</v>
      </c>
      <c r="F2295" s="6">
        <v>1.13</v>
      </c>
      <c r="G2295" s="6">
        <v>2.29</v>
      </c>
    </row>
    <row r="2296">
      <c r="A2296" s="6">
        <v>3.0</v>
      </c>
      <c r="B2296" s="6">
        <v>23.0</v>
      </c>
      <c r="C2296" s="6">
        <v>2012.0</v>
      </c>
      <c r="D2296" s="142">
        <f t="shared" si="1"/>
        <v>40991</v>
      </c>
      <c r="E2296" s="6">
        <v>0.37</v>
      </c>
      <c r="F2296" s="6">
        <v>1.1</v>
      </c>
      <c r="G2296" s="6">
        <v>2.25</v>
      </c>
    </row>
    <row r="2297">
      <c r="A2297" s="6">
        <v>3.0</v>
      </c>
      <c r="B2297" s="6">
        <v>26.0</v>
      </c>
      <c r="C2297" s="6">
        <v>2012.0</v>
      </c>
      <c r="D2297" s="142">
        <f t="shared" si="1"/>
        <v>40994</v>
      </c>
      <c r="E2297" s="6">
        <v>0.36</v>
      </c>
      <c r="F2297" s="6">
        <v>1.09</v>
      </c>
      <c r="G2297" s="6">
        <v>2.26</v>
      </c>
    </row>
    <row r="2298">
      <c r="A2298" s="6">
        <v>3.0</v>
      </c>
      <c r="B2298" s="6">
        <v>27.0</v>
      </c>
      <c r="C2298" s="6">
        <v>2012.0</v>
      </c>
      <c r="D2298" s="142">
        <f t="shared" si="1"/>
        <v>40995</v>
      </c>
      <c r="E2298" s="6">
        <v>0.33</v>
      </c>
      <c r="F2298" s="6">
        <v>1.04</v>
      </c>
      <c r="G2298" s="6">
        <v>2.2</v>
      </c>
    </row>
    <row r="2299">
      <c r="A2299" s="6">
        <v>3.0</v>
      </c>
      <c r="B2299" s="6">
        <v>28.0</v>
      </c>
      <c r="C2299" s="6">
        <v>2012.0</v>
      </c>
      <c r="D2299" s="142">
        <f t="shared" si="1"/>
        <v>40996</v>
      </c>
      <c r="E2299" s="6">
        <v>0.34</v>
      </c>
      <c r="F2299" s="6">
        <v>1.05</v>
      </c>
      <c r="G2299" s="6">
        <v>2.21</v>
      </c>
    </row>
    <row r="2300">
      <c r="A2300" s="6">
        <v>3.0</v>
      </c>
      <c r="B2300" s="6">
        <v>29.0</v>
      </c>
      <c r="C2300" s="6">
        <v>2012.0</v>
      </c>
      <c r="D2300" s="142">
        <f t="shared" si="1"/>
        <v>40997</v>
      </c>
      <c r="E2300" s="6">
        <v>0.33</v>
      </c>
      <c r="F2300" s="6">
        <v>1.01</v>
      </c>
      <c r="G2300" s="6">
        <v>2.18</v>
      </c>
    </row>
    <row r="2301">
      <c r="A2301" s="6">
        <v>3.0</v>
      </c>
      <c r="B2301" s="6">
        <v>30.0</v>
      </c>
      <c r="C2301" s="6">
        <v>2012.0</v>
      </c>
      <c r="D2301" s="142">
        <f t="shared" si="1"/>
        <v>40998</v>
      </c>
      <c r="E2301" s="6">
        <v>0.33</v>
      </c>
      <c r="F2301" s="6">
        <v>1.04</v>
      </c>
      <c r="G2301" s="6">
        <v>2.23</v>
      </c>
    </row>
    <row r="2302">
      <c r="A2302" s="6">
        <v>4.0</v>
      </c>
      <c r="B2302" s="6">
        <v>2.0</v>
      </c>
      <c r="C2302" s="6">
        <v>2012.0</v>
      </c>
      <c r="D2302" s="142">
        <f t="shared" si="1"/>
        <v>41001</v>
      </c>
      <c r="E2302" s="6">
        <v>0.33</v>
      </c>
      <c r="F2302" s="6">
        <v>1.03</v>
      </c>
      <c r="G2302" s="6">
        <v>2.22</v>
      </c>
    </row>
    <row r="2303">
      <c r="A2303" s="6">
        <v>4.0</v>
      </c>
      <c r="B2303" s="6">
        <v>3.0</v>
      </c>
      <c r="C2303" s="6">
        <v>2012.0</v>
      </c>
      <c r="D2303" s="142">
        <f t="shared" si="1"/>
        <v>41002</v>
      </c>
      <c r="E2303" s="6">
        <v>0.36</v>
      </c>
      <c r="F2303" s="6">
        <v>1.1</v>
      </c>
      <c r="G2303" s="6">
        <v>2.3</v>
      </c>
    </row>
    <row r="2304">
      <c r="A2304" s="6">
        <v>4.0</v>
      </c>
      <c r="B2304" s="6">
        <v>4.0</v>
      </c>
      <c r="C2304" s="6">
        <v>2012.0</v>
      </c>
      <c r="D2304" s="142">
        <f t="shared" si="1"/>
        <v>41003</v>
      </c>
      <c r="E2304" s="6">
        <v>0.35</v>
      </c>
      <c r="F2304" s="6">
        <v>1.05</v>
      </c>
      <c r="G2304" s="6">
        <v>2.25</v>
      </c>
    </row>
    <row r="2305">
      <c r="A2305" s="6">
        <v>4.0</v>
      </c>
      <c r="B2305" s="6">
        <v>5.0</v>
      </c>
      <c r="C2305" s="6">
        <v>2012.0</v>
      </c>
      <c r="D2305" s="142">
        <f t="shared" si="1"/>
        <v>41004</v>
      </c>
      <c r="E2305" s="6">
        <v>0.35</v>
      </c>
      <c r="F2305" s="6">
        <v>1.01</v>
      </c>
      <c r="G2305" s="6">
        <v>2.19</v>
      </c>
    </row>
    <row r="2306">
      <c r="A2306" s="6">
        <v>4.0</v>
      </c>
      <c r="B2306" s="6">
        <v>6.0</v>
      </c>
      <c r="C2306" s="6">
        <v>2012.0</v>
      </c>
      <c r="D2306" s="142">
        <f t="shared" si="1"/>
        <v>41005</v>
      </c>
      <c r="E2306" s="6">
        <v>0.32</v>
      </c>
      <c r="F2306" s="6">
        <v>0.89</v>
      </c>
      <c r="G2306" s="6">
        <v>2.07</v>
      </c>
    </row>
    <row r="2307">
      <c r="A2307" s="6">
        <v>4.0</v>
      </c>
      <c r="B2307" s="6">
        <v>9.0</v>
      </c>
      <c r="C2307" s="6">
        <v>2012.0</v>
      </c>
      <c r="D2307" s="142">
        <f t="shared" si="1"/>
        <v>41008</v>
      </c>
      <c r="E2307" s="6">
        <v>0.32</v>
      </c>
      <c r="F2307" s="6">
        <v>0.9</v>
      </c>
      <c r="G2307" s="6">
        <v>2.06</v>
      </c>
    </row>
    <row r="2308">
      <c r="A2308" s="6">
        <v>4.0</v>
      </c>
      <c r="B2308" s="6">
        <v>10.0</v>
      </c>
      <c r="C2308" s="6">
        <v>2012.0</v>
      </c>
      <c r="D2308" s="142">
        <f t="shared" si="1"/>
        <v>41009</v>
      </c>
      <c r="E2308" s="6">
        <v>0.28</v>
      </c>
      <c r="F2308" s="6">
        <v>0.85</v>
      </c>
      <c r="G2308" s="6">
        <v>2.01</v>
      </c>
    </row>
    <row r="2309">
      <c r="A2309" s="6">
        <v>4.0</v>
      </c>
      <c r="B2309" s="6">
        <v>11.0</v>
      </c>
      <c r="C2309" s="6">
        <v>2012.0</v>
      </c>
      <c r="D2309" s="142">
        <f t="shared" si="1"/>
        <v>41010</v>
      </c>
      <c r="E2309" s="6">
        <v>0.3</v>
      </c>
      <c r="F2309" s="6">
        <v>0.89</v>
      </c>
      <c r="G2309" s="6">
        <v>2.05</v>
      </c>
    </row>
    <row r="2310">
      <c r="A2310" s="6">
        <v>4.0</v>
      </c>
      <c r="B2310" s="6">
        <v>12.0</v>
      </c>
      <c r="C2310" s="6">
        <v>2012.0</v>
      </c>
      <c r="D2310" s="142">
        <f t="shared" si="1"/>
        <v>41011</v>
      </c>
      <c r="E2310" s="6">
        <v>0.29</v>
      </c>
      <c r="F2310" s="6">
        <v>0.9</v>
      </c>
      <c r="G2310" s="6">
        <v>2.08</v>
      </c>
    </row>
    <row r="2311">
      <c r="A2311" s="6">
        <v>4.0</v>
      </c>
      <c r="B2311" s="6">
        <v>13.0</v>
      </c>
      <c r="C2311" s="6">
        <v>2012.0</v>
      </c>
      <c r="D2311" s="142">
        <f t="shared" si="1"/>
        <v>41012</v>
      </c>
      <c r="E2311" s="6">
        <v>0.27</v>
      </c>
      <c r="F2311" s="6">
        <v>0.86</v>
      </c>
      <c r="G2311" s="6">
        <v>2.02</v>
      </c>
    </row>
    <row r="2312">
      <c r="A2312" s="6">
        <v>4.0</v>
      </c>
      <c r="B2312" s="6">
        <v>16.0</v>
      </c>
      <c r="C2312" s="6">
        <v>2012.0</v>
      </c>
      <c r="D2312" s="142">
        <f t="shared" si="1"/>
        <v>41015</v>
      </c>
      <c r="E2312" s="6">
        <v>0.27</v>
      </c>
      <c r="F2312" s="6">
        <v>0.85</v>
      </c>
      <c r="G2312" s="6">
        <v>2.0</v>
      </c>
    </row>
    <row r="2313">
      <c r="A2313" s="6">
        <v>4.0</v>
      </c>
      <c r="B2313" s="6">
        <v>17.0</v>
      </c>
      <c r="C2313" s="6">
        <v>2012.0</v>
      </c>
      <c r="D2313" s="142">
        <f t="shared" si="1"/>
        <v>41016</v>
      </c>
      <c r="E2313" s="6">
        <v>0.27</v>
      </c>
      <c r="F2313" s="6">
        <v>0.88</v>
      </c>
      <c r="G2313" s="6">
        <v>2.03</v>
      </c>
    </row>
    <row r="2314">
      <c r="A2314" s="6">
        <v>4.0</v>
      </c>
      <c r="B2314" s="6">
        <v>18.0</v>
      </c>
      <c r="C2314" s="6">
        <v>2012.0</v>
      </c>
      <c r="D2314" s="142">
        <f t="shared" si="1"/>
        <v>41017</v>
      </c>
      <c r="E2314" s="6">
        <v>0.27</v>
      </c>
      <c r="F2314" s="6">
        <v>0.86</v>
      </c>
      <c r="G2314" s="6">
        <v>2.0</v>
      </c>
    </row>
    <row r="2315">
      <c r="A2315" s="6">
        <v>4.0</v>
      </c>
      <c r="B2315" s="6">
        <v>19.0</v>
      </c>
      <c r="C2315" s="6">
        <v>2012.0</v>
      </c>
      <c r="D2315" s="142">
        <f t="shared" si="1"/>
        <v>41018</v>
      </c>
      <c r="E2315" s="6">
        <v>0.27</v>
      </c>
      <c r="F2315" s="6">
        <v>0.84</v>
      </c>
      <c r="G2315" s="6">
        <v>1.98</v>
      </c>
    </row>
    <row r="2316">
      <c r="A2316" s="6">
        <v>4.0</v>
      </c>
      <c r="B2316" s="6">
        <v>20.0</v>
      </c>
      <c r="C2316" s="6">
        <v>2012.0</v>
      </c>
      <c r="D2316" s="142">
        <f t="shared" si="1"/>
        <v>41019</v>
      </c>
      <c r="E2316" s="6">
        <v>0.29</v>
      </c>
      <c r="F2316" s="6">
        <v>0.86</v>
      </c>
      <c r="G2316" s="6">
        <v>1.99</v>
      </c>
    </row>
    <row r="2317">
      <c r="A2317" s="6">
        <v>4.0</v>
      </c>
      <c r="B2317" s="6">
        <v>23.0</v>
      </c>
      <c r="C2317" s="6">
        <v>2012.0</v>
      </c>
      <c r="D2317" s="142">
        <f t="shared" si="1"/>
        <v>41022</v>
      </c>
      <c r="E2317" s="6">
        <v>0.27</v>
      </c>
      <c r="F2317" s="6">
        <v>0.83</v>
      </c>
      <c r="G2317" s="6">
        <v>1.96</v>
      </c>
    </row>
    <row r="2318">
      <c r="A2318" s="6">
        <v>4.0</v>
      </c>
      <c r="B2318" s="6">
        <v>24.0</v>
      </c>
      <c r="C2318" s="6">
        <v>2012.0</v>
      </c>
      <c r="D2318" s="142">
        <f t="shared" si="1"/>
        <v>41023</v>
      </c>
      <c r="E2318" s="6">
        <v>0.27</v>
      </c>
      <c r="F2318" s="6">
        <v>0.86</v>
      </c>
      <c r="G2318" s="6">
        <v>2.0</v>
      </c>
    </row>
    <row r="2319">
      <c r="A2319" s="6">
        <v>4.0</v>
      </c>
      <c r="B2319" s="6">
        <v>25.0</v>
      </c>
      <c r="C2319" s="6">
        <v>2012.0</v>
      </c>
      <c r="D2319" s="142">
        <f t="shared" si="1"/>
        <v>41024</v>
      </c>
      <c r="E2319" s="6">
        <v>0.26</v>
      </c>
      <c r="F2319" s="6">
        <v>0.86</v>
      </c>
      <c r="G2319" s="6">
        <v>2.01</v>
      </c>
    </row>
    <row r="2320">
      <c r="A2320" s="6">
        <v>4.0</v>
      </c>
      <c r="B2320" s="6">
        <v>26.0</v>
      </c>
      <c r="C2320" s="6">
        <v>2012.0</v>
      </c>
      <c r="D2320" s="142">
        <f t="shared" si="1"/>
        <v>41025</v>
      </c>
      <c r="E2320" s="6">
        <v>0.26</v>
      </c>
      <c r="F2320" s="6">
        <v>0.83</v>
      </c>
      <c r="G2320" s="6">
        <v>1.98</v>
      </c>
    </row>
    <row r="2321">
      <c r="A2321" s="6">
        <v>4.0</v>
      </c>
      <c r="B2321" s="6">
        <v>27.0</v>
      </c>
      <c r="C2321" s="6">
        <v>2012.0</v>
      </c>
      <c r="D2321" s="142">
        <f t="shared" si="1"/>
        <v>41026</v>
      </c>
      <c r="E2321" s="6">
        <v>0.26</v>
      </c>
      <c r="F2321" s="6">
        <v>0.82</v>
      </c>
      <c r="G2321" s="6">
        <v>1.96</v>
      </c>
    </row>
    <row r="2322">
      <c r="A2322" s="6">
        <v>4.0</v>
      </c>
      <c r="B2322" s="6">
        <v>30.0</v>
      </c>
      <c r="C2322" s="6">
        <v>2012.0</v>
      </c>
      <c r="D2322" s="142">
        <f t="shared" si="1"/>
        <v>41029</v>
      </c>
      <c r="E2322" s="6">
        <v>0.27</v>
      </c>
      <c r="F2322" s="6">
        <v>0.82</v>
      </c>
      <c r="G2322" s="6">
        <v>1.95</v>
      </c>
    </row>
    <row r="2323">
      <c r="A2323" s="6">
        <v>5.0</v>
      </c>
      <c r="B2323" s="6">
        <v>1.0</v>
      </c>
      <c r="C2323" s="6">
        <v>2012.0</v>
      </c>
      <c r="D2323" s="142">
        <f t="shared" si="1"/>
        <v>41030</v>
      </c>
      <c r="E2323" s="6">
        <v>0.27</v>
      </c>
      <c r="F2323" s="6">
        <v>0.84</v>
      </c>
      <c r="G2323" s="6">
        <v>1.98</v>
      </c>
    </row>
    <row r="2324">
      <c r="A2324" s="6">
        <v>5.0</v>
      </c>
      <c r="B2324" s="6">
        <v>2.0</v>
      </c>
      <c r="C2324" s="6">
        <v>2012.0</v>
      </c>
      <c r="D2324" s="142">
        <f t="shared" si="1"/>
        <v>41031</v>
      </c>
      <c r="E2324" s="6">
        <v>0.27</v>
      </c>
      <c r="F2324" s="6">
        <v>0.82</v>
      </c>
      <c r="G2324" s="6">
        <v>1.96</v>
      </c>
    </row>
    <row r="2325">
      <c r="A2325" s="6">
        <v>5.0</v>
      </c>
      <c r="B2325" s="6">
        <v>3.0</v>
      </c>
      <c r="C2325" s="6">
        <v>2012.0</v>
      </c>
      <c r="D2325" s="142">
        <f t="shared" si="1"/>
        <v>41032</v>
      </c>
      <c r="E2325" s="6">
        <v>0.28</v>
      </c>
      <c r="F2325" s="6">
        <v>0.82</v>
      </c>
      <c r="G2325" s="6">
        <v>1.96</v>
      </c>
    </row>
    <row r="2326">
      <c r="A2326" s="6">
        <v>5.0</v>
      </c>
      <c r="B2326" s="6">
        <v>4.0</v>
      </c>
      <c r="C2326" s="6">
        <v>2012.0</v>
      </c>
      <c r="D2326" s="142">
        <f t="shared" si="1"/>
        <v>41033</v>
      </c>
      <c r="E2326" s="6">
        <v>0.27</v>
      </c>
      <c r="F2326" s="6">
        <v>0.78</v>
      </c>
      <c r="G2326" s="6">
        <v>1.91</v>
      </c>
    </row>
    <row r="2327">
      <c r="A2327" s="6">
        <v>5.0</v>
      </c>
      <c r="B2327" s="6">
        <v>7.0</v>
      </c>
      <c r="C2327" s="6">
        <v>2012.0</v>
      </c>
      <c r="D2327" s="142">
        <f t="shared" si="1"/>
        <v>41036</v>
      </c>
      <c r="E2327" s="6">
        <v>0.27</v>
      </c>
      <c r="F2327" s="6">
        <v>0.79</v>
      </c>
      <c r="G2327" s="6">
        <v>1.92</v>
      </c>
    </row>
    <row r="2328">
      <c r="A2328" s="6">
        <v>5.0</v>
      </c>
      <c r="B2328" s="6">
        <v>8.0</v>
      </c>
      <c r="C2328" s="6">
        <v>2012.0</v>
      </c>
      <c r="D2328" s="142">
        <f t="shared" si="1"/>
        <v>41037</v>
      </c>
      <c r="E2328" s="6">
        <v>0.27</v>
      </c>
      <c r="F2328" s="6">
        <v>0.77</v>
      </c>
      <c r="G2328" s="6">
        <v>1.88</v>
      </c>
    </row>
    <row r="2329">
      <c r="A2329" s="6">
        <v>5.0</v>
      </c>
      <c r="B2329" s="6">
        <v>9.0</v>
      </c>
      <c r="C2329" s="6">
        <v>2012.0</v>
      </c>
      <c r="D2329" s="142">
        <f t="shared" si="1"/>
        <v>41038</v>
      </c>
      <c r="E2329" s="6">
        <v>0.27</v>
      </c>
      <c r="F2329" s="6">
        <v>0.77</v>
      </c>
      <c r="G2329" s="6">
        <v>1.87</v>
      </c>
    </row>
    <row r="2330">
      <c r="A2330" s="6">
        <v>5.0</v>
      </c>
      <c r="B2330" s="6">
        <v>10.0</v>
      </c>
      <c r="C2330" s="6">
        <v>2012.0</v>
      </c>
      <c r="D2330" s="142">
        <f t="shared" si="1"/>
        <v>41039</v>
      </c>
      <c r="E2330" s="6">
        <v>0.27</v>
      </c>
      <c r="F2330" s="6">
        <v>0.79</v>
      </c>
      <c r="G2330" s="6">
        <v>1.89</v>
      </c>
    </row>
    <row r="2331">
      <c r="A2331" s="6">
        <v>5.0</v>
      </c>
      <c r="B2331" s="6">
        <v>11.0</v>
      </c>
      <c r="C2331" s="6">
        <v>2012.0</v>
      </c>
      <c r="D2331" s="142">
        <f t="shared" si="1"/>
        <v>41040</v>
      </c>
      <c r="E2331" s="6">
        <v>0.27</v>
      </c>
      <c r="F2331" s="6">
        <v>0.75</v>
      </c>
      <c r="G2331" s="6">
        <v>1.84</v>
      </c>
    </row>
    <row r="2332">
      <c r="A2332" s="6">
        <v>5.0</v>
      </c>
      <c r="B2332" s="6">
        <v>14.0</v>
      </c>
      <c r="C2332" s="6">
        <v>2012.0</v>
      </c>
      <c r="D2332" s="142">
        <f t="shared" si="1"/>
        <v>41043</v>
      </c>
      <c r="E2332" s="6">
        <v>0.29</v>
      </c>
      <c r="F2332" s="6">
        <v>0.73</v>
      </c>
      <c r="G2332" s="6">
        <v>1.78</v>
      </c>
    </row>
    <row r="2333">
      <c r="A2333" s="6">
        <v>5.0</v>
      </c>
      <c r="B2333" s="6">
        <v>15.0</v>
      </c>
      <c r="C2333" s="6">
        <v>2012.0</v>
      </c>
      <c r="D2333" s="142">
        <f t="shared" si="1"/>
        <v>41044</v>
      </c>
      <c r="E2333" s="6">
        <v>0.29</v>
      </c>
      <c r="F2333" s="6">
        <v>0.74</v>
      </c>
      <c r="G2333" s="6">
        <v>1.76</v>
      </c>
    </row>
    <row r="2334">
      <c r="A2334" s="6">
        <v>5.0</v>
      </c>
      <c r="B2334" s="6">
        <v>16.0</v>
      </c>
      <c r="C2334" s="6">
        <v>2012.0</v>
      </c>
      <c r="D2334" s="142">
        <f t="shared" si="1"/>
        <v>41045</v>
      </c>
      <c r="E2334" s="6">
        <v>0.3</v>
      </c>
      <c r="F2334" s="6">
        <v>0.75</v>
      </c>
      <c r="G2334" s="6">
        <v>1.76</v>
      </c>
    </row>
    <row r="2335">
      <c r="A2335" s="6">
        <v>5.0</v>
      </c>
      <c r="B2335" s="6">
        <v>17.0</v>
      </c>
      <c r="C2335" s="6">
        <v>2012.0</v>
      </c>
      <c r="D2335" s="142">
        <f t="shared" si="1"/>
        <v>41046</v>
      </c>
      <c r="E2335" s="6">
        <v>0.32</v>
      </c>
      <c r="F2335" s="6">
        <v>0.74</v>
      </c>
      <c r="G2335" s="6">
        <v>1.7</v>
      </c>
    </row>
    <row r="2336">
      <c r="A2336" s="6">
        <v>5.0</v>
      </c>
      <c r="B2336" s="6">
        <v>18.0</v>
      </c>
      <c r="C2336" s="6">
        <v>2012.0</v>
      </c>
      <c r="D2336" s="142">
        <f t="shared" si="1"/>
        <v>41047</v>
      </c>
      <c r="E2336" s="6">
        <v>0.32</v>
      </c>
      <c r="F2336" s="6">
        <v>0.75</v>
      </c>
      <c r="G2336" s="6">
        <v>1.71</v>
      </c>
    </row>
    <row r="2337">
      <c r="A2337" s="6">
        <v>5.0</v>
      </c>
      <c r="B2337" s="6">
        <v>21.0</v>
      </c>
      <c r="C2337" s="6">
        <v>2012.0</v>
      </c>
      <c r="D2337" s="142">
        <f t="shared" si="1"/>
        <v>41050</v>
      </c>
      <c r="E2337" s="6">
        <v>0.3</v>
      </c>
      <c r="F2337" s="6">
        <v>0.75</v>
      </c>
      <c r="G2337" s="6">
        <v>1.75</v>
      </c>
    </row>
    <row r="2338">
      <c r="A2338" s="6">
        <v>5.0</v>
      </c>
      <c r="B2338" s="6">
        <v>22.0</v>
      </c>
      <c r="C2338" s="6">
        <v>2012.0</v>
      </c>
      <c r="D2338" s="142">
        <f t="shared" si="1"/>
        <v>41051</v>
      </c>
      <c r="E2338" s="6">
        <v>0.3</v>
      </c>
      <c r="F2338" s="6">
        <v>0.78</v>
      </c>
      <c r="G2338" s="6">
        <v>1.79</v>
      </c>
    </row>
    <row r="2339">
      <c r="A2339" s="6">
        <v>5.0</v>
      </c>
      <c r="B2339" s="6">
        <v>23.0</v>
      </c>
      <c r="C2339" s="6">
        <v>2012.0</v>
      </c>
      <c r="D2339" s="142">
        <f t="shared" si="1"/>
        <v>41052</v>
      </c>
      <c r="E2339" s="6">
        <v>0.28</v>
      </c>
      <c r="F2339" s="6">
        <v>0.74</v>
      </c>
      <c r="G2339" s="6">
        <v>1.73</v>
      </c>
    </row>
    <row r="2340">
      <c r="A2340" s="6">
        <v>5.0</v>
      </c>
      <c r="B2340" s="6">
        <v>24.0</v>
      </c>
      <c r="C2340" s="6">
        <v>2012.0</v>
      </c>
      <c r="D2340" s="142">
        <f t="shared" si="1"/>
        <v>41053</v>
      </c>
      <c r="E2340" s="6">
        <v>0.29</v>
      </c>
      <c r="F2340" s="6">
        <v>0.77</v>
      </c>
      <c r="G2340" s="6">
        <v>1.77</v>
      </c>
    </row>
    <row r="2341">
      <c r="A2341" s="6">
        <v>5.0</v>
      </c>
      <c r="B2341" s="6">
        <v>25.0</v>
      </c>
      <c r="C2341" s="6">
        <v>2012.0</v>
      </c>
      <c r="D2341" s="142">
        <f t="shared" si="1"/>
        <v>41054</v>
      </c>
      <c r="E2341" s="6">
        <v>0.3</v>
      </c>
      <c r="F2341" s="6">
        <v>0.76</v>
      </c>
      <c r="G2341" s="6">
        <v>1.75</v>
      </c>
    </row>
    <row r="2342">
      <c r="A2342" s="6">
        <v>5.0</v>
      </c>
      <c r="B2342" s="6">
        <v>29.0</v>
      </c>
      <c r="C2342" s="6">
        <v>2012.0</v>
      </c>
      <c r="D2342" s="142">
        <f t="shared" si="1"/>
        <v>41058</v>
      </c>
      <c r="E2342" s="6">
        <v>0.3</v>
      </c>
      <c r="F2342" s="6">
        <v>0.76</v>
      </c>
      <c r="G2342" s="6">
        <v>1.74</v>
      </c>
    </row>
    <row r="2343">
      <c r="A2343" s="6">
        <v>5.0</v>
      </c>
      <c r="B2343" s="6">
        <v>30.0</v>
      </c>
      <c r="C2343" s="6">
        <v>2012.0</v>
      </c>
      <c r="D2343" s="142">
        <f t="shared" si="1"/>
        <v>41059</v>
      </c>
      <c r="E2343" s="6">
        <v>0.27</v>
      </c>
      <c r="F2343" s="6">
        <v>0.69</v>
      </c>
      <c r="G2343" s="6">
        <v>1.63</v>
      </c>
    </row>
    <row r="2344">
      <c r="A2344" s="6">
        <v>5.0</v>
      </c>
      <c r="B2344" s="6">
        <v>31.0</v>
      </c>
      <c r="C2344" s="6">
        <v>2012.0</v>
      </c>
      <c r="D2344" s="142">
        <f t="shared" si="1"/>
        <v>41060</v>
      </c>
      <c r="E2344" s="6">
        <v>0.27</v>
      </c>
      <c r="F2344" s="6">
        <v>0.67</v>
      </c>
      <c r="G2344" s="6">
        <v>1.59</v>
      </c>
    </row>
    <row r="2345">
      <c r="A2345" s="6">
        <v>6.0</v>
      </c>
      <c r="B2345" s="6">
        <v>1.0</v>
      </c>
      <c r="C2345" s="6">
        <v>2012.0</v>
      </c>
      <c r="D2345" s="142">
        <f t="shared" si="1"/>
        <v>41061</v>
      </c>
      <c r="E2345" s="6">
        <v>0.25</v>
      </c>
      <c r="F2345" s="6">
        <v>0.62</v>
      </c>
      <c r="G2345" s="6">
        <v>1.47</v>
      </c>
    </row>
    <row r="2346">
      <c r="A2346" s="6">
        <v>6.0</v>
      </c>
      <c r="B2346" s="6">
        <v>4.0</v>
      </c>
      <c r="C2346" s="6">
        <v>2012.0</v>
      </c>
      <c r="D2346" s="142">
        <f t="shared" si="1"/>
        <v>41064</v>
      </c>
      <c r="E2346" s="6">
        <v>0.25</v>
      </c>
      <c r="F2346" s="6">
        <v>0.68</v>
      </c>
      <c r="G2346" s="6">
        <v>1.53</v>
      </c>
    </row>
    <row r="2347">
      <c r="A2347" s="6">
        <v>6.0</v>
      </c>
      <c r="B2347" s="6">
        <v>5.0</v>
      </c>
      <c r="C2347" s="6">
        <v>2012.0</v>
      </c>
      <c r="D2347" s="142">
        <f t="shared" si="1"/>
        <v>41065</v>
      </c>
      <c r="E2347" s="6">
        <v>0.25</v>
      </c>
      <c r="F2347" s="6">
        <v>0.68</v>
      </c>
      <c r="G2347" s="6">
        <v>1.57</v>
      </c>
    </row>
    <row r="2348">
      <c r="A2348" s="6">
        <v>6.0</v>
      </c>
      <c r="B2348" s="6">
        <v>6.0</v>
      </c>
      <c r="C2348" s="6">
        <v>2012.0</v>
      </c>
      <c r="D2348" s="142">
        <f t="shared" si="1"/>
        <v>41066</v>
      </c>
      <c r="E2348" s="6">
        <v>0.26</v>
      </c>
      <c r="F2348" s="6">
        <v>0.73</v>
      </c>
      <c r="G2348" s="6">
        <v>1.66</v>
      </c>
    </row>
    <row r="2349">
      <c r="A2349" s="6">
        <v>6.0</v>
      </c>
      <c r="B2349" s="6">
        <v>7.0</v>
      </c>
      <c r="C2349" s="6">
        <v>2012.0</v>
      </c>
      <c r="D2349" s="142">
        <f t="shared" si="1"/>
        <v>41067</v>
      </c>
      <c r="E2349" s="6">
        <v>0.27</v>
      </c>
      <c r="F2349" s="6">
        <v>0.72</v>
      </c>
      <c r="G2349" s="6">
        <v>1.66</v>
      </c>
    </row>
    <row r="2350">
      <c r="A2350" s="6">
        <v>6.0</v>
      </c>
      <c r="B2350" s="6">
        <v>8.0</v>
      </c>
      <c r="C2350" s="6">
        <v>2012.0</v>
      </c>
      <c r="D2350" s="142">
        <f t="shared" si="1"/>
        <v>41068</v>
      </c>
      <c r="E2350" s="6">
        <v>0.28</v>
      </c>
      <c r="F2350" s="6">
        <v>0.71</v>
      </c>
      <c r="G2350" s="6">
        <v>1.65</v>
      </c>
    </row>
    <row r="2351">
      <c r="A2351" s="6">
        <v>6.0</v>
      </c>
      <c r="B2351" s="6">
        <v>11.0</v>
      </c>
      <c r="C2351" s="6">
        <v>2012.0</v>
      </c>
      <c r="D2351" s="142">
        <f t="shared" si="1"/>
        <v>41071</v>
      </c>
      <c r="E2351" s="6">
        <v>0.27</v>
      </c>
      <c r="F2351" s="6">
        <v>0.69</v>
      </c>
      <c r="G2351" s="6">
        <v>1.6</v>
      </c>
    </row>
    <row r="2352">
      <c r="A2352" s="6">
        <v>6.0</v>
      </c>
      <c r="B2352" s="6">
        <v>12.0</v>
      </c>
      <c r="C2352" s="6">
        <v>2012.0</v>
      </c>
      <c r="D2352" s="142">
        <f t="shared" si="1"/>
        <v>41072</v>
      </c>
      <c r="E2352" s="6">
        <v>0.3</v>
      </c>
      <c r="F2352" s="6">
        <v>0.75</v>
      </c>
      <c r="G2352" s="6">
        <v>1.67</v>
      </c>
    </row>
    <row r="2353">
      <c r="A2353" s="6">
        <v>6.0</v>
      </c>
      <c r="B2353" s="6">
        <v>13.0</v>
      </c>
      <c r="C2353" s="6">
        <v>2012.0</v>
      </c>
      <c r="D2353" s="142">
        <f t="shared" si="1"/>
        <v>41073</v>
      </c>
      <c r="E2353" s="6">
        <v>0.3</v>
      </c>
      <c r="F2353" s="6">
        <v>0.71</v>
      </c>
      <c r="G2353" s="6">
        <v>1.61</v>
      </c>
    </row>
    <row r="2354">
      <c r="A2354" s="6">
        <v>6.0</v>
      </c>
      <c r="B2354" s="6">
        <v>14.0</v>
      </c>
      <c r="C2354" s="6">
        <v>2012.0</v>
      </c>
      <c r="D2354" s="142">
        <f t="shared" si="1"/>
        <v>41074</v>
      </c>
      <c r="E2354" s="6">
        <v>0.3</v>
      </c>
      <c r="F2354" s="6">
        <v>0.73</v>
      </c>
      <c r="G2354" s="6">
        <v>1.64</v>
      </c>
    </row>
    <row r="2355">
      <c r="A2355" s="6">
        <v>6.0</v>
      </c>
      <c r="B2355" s="6">
        <v>15.0</v>
      </c>
      <c r="C2355" s="6">
        <v>2012.0</v>
      </c>
      <c r="D2355" s="142">
        <f t="shared" si="1"/>
        <v>41075</v>
      </c>
      <c r="E2355" s="6">
        <v>0.29</v>
      </c>
      <c r="F2355" s="6">
        <v>0.68</v>
      </c>
      <c r="G2355" s="6">
        <v>1.6</v>
      </c>
    </row>
    <row r="2356">
      <c r="A2356" s="6">
        <v>6.0</v>
      </c>
      <c r="B2356" s="6">
        <v>18.0</v>
      </c>
      <c r="C2356" s="6">
        <v>2012.0</v>
      </c>
      <c r="D2356" s="142">
        <f t="shared" si="1"/>
        <v>41078</v>
      </c>
      <c r="E2356" s="6">
        <v>0.29</v>
      </c>
      <c r="F2356" s="6">
        <v>0.69</v>
      </c>
      <c r="G2356" s="6">
        <v>1.59</v>
      </c>
    </row>
    <row r="2357">
      <c r="A2357" s="6">
        <v>6.0</v>
      </c>
      <c r="B2357" s="6">
        <v>19.0</v>
      </c>
      <c r="C2357" s="6">
        <v>2012.0</v>
      </c>
      <c r="D2357" s="142">
        <f t="shared" si="1"/>
        <v>41079</v>
      </c>
      <c r="E2357" s="6">
        <v>0.3</v>
      </c>
      <c r="F2357" s="6">
        <v>0.71</v>
      </c>
      <c r="G2357" s="6">
        <v>1.64</v>
      </c>
    </row>
    <row r="2358">
      <c r="A2358" s="6">
        <v>6.0</v>
      </c>
      <c r="B2358" s="6">
        <v>20.0</v>
      </c>
      <c r="C2358" s="6">
        <v>2012.0</v>
      </c>
      <c r="D2358" s="142">
        <f t="shared" si="1"/>
        <v>41080</v>
      </c>
      <c r="E2358" s="6">
        <v>0.32</v>
      </c>
      <c r="F2358" s="6">
        <v>0.74</v>
      </c>
      <c r="G2358" s="6">
        <v>1.65</v>
      </c>
    </row>
    <row r="2359">
      <c r="A2359" s="6">
        <v>6.0</v>
      </c>
      <c r="B2359" s="6">
        <v>21.0</v>
      </c>
      <c r="C2359" s="6">
        <v>2012.0</v>
      </c>
      <c r="D2359" s="142">
        <f t="shared" si="1"/>
        <v>41081</v>
      </c>
      <c r="E2359" s="6">
        <v>0.32</v>
      </c>
      <c r="F2359" s="6">
        <v>0.73</v>
      </c>
      <c r="G2359" s="6">
        <v>1.63</v>
      </c>
    </row>
    <row r="2360">
      <c r="A2360" s="6">
        <v>6.0</v>
      </c>
      <c r="B2360" s="6">
        <v>22.0</v>
      </c>
      <c r="C2360" s="6">
        <v>2012.0</v>
      </c>
      <c r="D2360" s="142">
        <f t="shared" si="1"/>
        <v>41082</v>
      </c>
      <c r="E2360" s="6">
        <v>0.31</v>
      </c>
      <c r="F2360" s="6">
        <v>0.76</v>
      </c>
      <c r="G2360" s="6">
        <v>1.69</v>
      </c>
    </row>
    <row r="2361">
      <c r="A2361" s="6">
        <v>6.0</v>
      </c>
      <c r="B2361" s="6">
        <v>25.0</v>
      </c>
      <c r="C2361" s="6">
        <v>2012.0</v>
      </c>
      <c r="D2361" s="142">
        <f t="shared" si="1"/>
        <v>41085</v>
      </c>
      <c r="E2361" s="6">
        <v>0.31</v>
      </c>
      <c r="F2361" s="6">
        <v>0.72</v>
      </c>
      <c r="G2361" s="6">
        <v>1.63</v>
      </c>
    </row>
    <row r="2362">
      <c r="A2362" s="6">
        <v>6.0</v>
      </c>
      <c r="B2362" s="6">
        <v>26.0</v>
      </c>
      <c r="C2362" s="6">
        <v>2012.0</v>
      </c>
      <c r="D2362" s="142">
        <f t="shared" si="1"/>
        <v>41086</v>
      </c>
      <c r="E2362" s="6">
        <v>0.31</v>
      </c>
      <c r="F2362" s="6">
        <v>0.75</v>
      </c>
      <c r="G2362" s="6">
        <v>1.66</v>
      </c>
    </row>
    <row r="2363">
      <c r="A2363" s="6">
        <v>6.0</v>
      </c>
      <c r="B2363" s="6">
        <v>27.0</v>
      </c>
      <c r="C2363" s="6">
        <v>2012.0</v>
      </c>
      <c r="D2363" s="142">
        <f t="shared" si="1"/>
        <v>41087</v>
      </c>
      <c r="E2363" s="6">
        <v>0.31</v>
      </c>
      <c r="F2363" s="6">
        <v>0.73</v>
      </c>
      <c r="G2363" s="6">
        <v>1.65</v>
      </c>
    </row>
    <row r="2364">
      <c r="A2364" s="6">
        <v>6.0</v>
      </c>
      <c r="B2364" s="6">
        <v>28.0</v>
      </c>
      <c r="C2364" s="6">
        <v>2012.0</v>
      </c>
      <c r="D2364" s="142">
        <f t="shared" si="1"/>
        <v>41088</v>
      </c>
      <c r="E2364" s="6">
        <v>0.31</v>
      </c>
      <c r="F2364" s="6">
        <v>0.69</v>
      </c>
      <c r="G2364" s="6">
        <v>1.6</v>
      </c>
    </row>
    <row r="2365">
      <c r="A2365" s="6">
        <v>6.0</v>
      </c>
      <c r="B2365" s="6">
        <v>29.0</v>
      </c>
      <c r="C2365" s="6">
        <v>2012.0</v>
      </c>
      <c r="D2365" s="142">
        <f t="shared" si="1"/>
        <v>41089</v>
      </c>
      <c r="E2365" s="6">
        <v>0.33</v>
      </c>
      <c r="F2365" s="6">
        <v>0.72</v>
      </c>
      <c r="G2365" s="6">
        <v>1.67</v>
      </c>
    </row>
    <row r="2366">
      <c r="A2366" s="6">
        <v>7.0</v>
      </c>
      <c r="B2366" s="6">
        <v>2.0</v>
      </c>
      <c r="C2366" s="6">
        <v>2012.0</v>
      </c>
      <c r="D2366" s="142">
        <f t="shared" si="1"/>
        <v>41092</v>
      </c>
      <c r="E2366" s="6">
        <v>0.3</v>
      </c>
      <c r="F2366" s="6">
        <v>0.67</v>
      </c>
      <c r="G2366" s="6">
        <v>1.61</v>
      </c>
    </row>
    <row r="2367">
      <c r="A2367" s="6">
        <v>7.0</v>
      </c>
      <c r="B2367" s="6">
        <v>3.0</v>
      </c>
      <c r="C2367" s="6">
        <v>2012.0</v>
      </c>
      <c r="D2367" s="142">
        <f t="shared" si="1"/>
        <v>41093</v>
      </c>
      <c r="E2367" s="6">
        <v>0.3</v>
      </c>
      <c r="F2367" s="6">
        <v>0.69</v>
      </c>
      <c r="G2367" s="6">
        <v>1.65</v>
      </c>
    </row>
    <row r="2368">
      <c r="A2368" s="6">
        <v>7.0</v>
      </c>
      <c r="B2368" s="6">
        <v>5.0</v>
      </c>
      <c r="C2368" s="6">
        <v>2012.0</v>
      </c>
      <c r="D2368" s="142">
        <f t="shared" si="1"/>
        <v>41095</v>
      </c>
      <c r="E2368" s="6">
        <v>0.28</v>
      </c>
      <c r="F2368" s="6">
        <v>0.68</v>
      </c>
      <c r="G2368" s="6">
        <v>1.62</v>
      </c>
    </row>
    <row r="2369">
      <c r="A2369" s="6">
        <v>7.0</v>
      </c>
      <c r="B2369" s="6">
        <v>6.0</v>
      </c>
      <c r="C2369" s="6">
        <v>2012.0</v>
      </c>
      <c r="D2369" s="142">
        <f t="shared" si="1"/>
        <v>41096</v>
      </c>
      <c r="E2369" s="6">
        <v>0.27</v>
      </c>
      <c r="F2369" s="6">
        <v>0.64</v>
      </c>
      <c r="G2369" s="6">
        <v>1.57</v>
      </c>
    </row>
    <row r="2370">
      <c r="A2370" s="6">
        <v>7.0</v>
      </c>
      <c r="B2370" s="6">
        <v>9.0</v>
      </c>
      <c r="C2370" s="6">
        <v>2012.0</v>
      </c>
      <c r="D2370" s="142">
        <f t="shared" si="1"/>
        <v>41099</v>
      </c>
      <c r="E2370" s="6">
        <v>0.27</v>
      </c>
      <c r="F2370" s="6">
        <v>0.63</v>
      </c>
      <c r="G2370" s="6">
        <v>1.53</v>
      </c>
    </row>
    <row r="2371">
      <c r="A2371" s="6">
        <v>7.0</v>
      </c>
      <c r="B2371" s="6">
        <v>10.0</v>
      </c>
      <c r="C2371" s="6">
        <v>2012.0</v>
      </c>
      <c r="D2371" s="142">
        <f t="shared" si="1"/>
        <v>41100</v>
      </c>
      <c r="E2371" s="6">
        <v>0.27</v>
      </c>
      <c r="F2371" s="6">
        <v>0.63</v>
      </c>
      <c r="G2371" s="6">
        <v>1.53</v>
      </c>
    </row>
    <row r="2372">
      <c r="A2372" s="6">
        <v>7.0</v>
      </c>
      <c r="B2372" s="6">
        <v>11.0</v>
      </c>
      <c r="C2372" s="6">
        <v>2012.0</v>
      </c>
      <c r="D2372" s="142">
        <f t="shared" si="1"/>
        <v>41101</v>
      </c>
      <c r="E2372" s="6">
        <v>0.27</v>
      </c>
      <c r="F2372" s="6">
        <v>0.64</v>
      </c>
      <c r="G2372" s="6">
        <v>1.54</v>
      </c>
    </row>
    <row r="2373">
      <c r="A2373" s="6">
        <v>7.0</v>
      </c>
      <c r="B2373" s="6">
        <v>12.0</v>
      </c>
      <c r="C2373" s="6">
        <v>2012.0</v>
      </c>
      <c r="D2373" s="142">
        <f t="shared" si="1"/>
        <v>41102</v>
      </c>
      <c r="E2373" s="6">
        <v>0.25</v>
      </c>
      <c r="F2373" s="6">
        <v>0.63</v>
      </c>
      <c r="G2373" s="6">
        <v>1.5</v>
      </c>
    </row>
    <row r="2374">
      <c r="A2374" s="6">
        <v>7.0</v>
      </c>
      <c r="B2374" s="6">
        <v>13.0</v>
      </c>
      <c r="C2374" s="6">
        <v>2012.0</v>
      </c>
      <c r="D2374" s="142">
        <f t="shared" si="1"/>
        <v>41103</v>
      </c>
      <c r="E2374" s="6">
        <v>0.25</v>
      </c>
      <c r="F2374" s="6">
        <v>0.63</v>
      </c>
      <c r="G2374" s="6">
        <v>1.52</v>
      </c>
    </row>
    <row r="2375">
      <c r="A2375" s="6">
        <v>7.0</v>
      </c>
      <c r="B2375" s="6">
        <v>16.0</v>
      </c>
      <c r="C2375" s="6">
        <v>2012.0</v>
      </c>
      <c r="D2375" s="142">
        <f t="shared" si="1"/>
        <v>41106</v>
      </c>
      <c r="E2375" s="6">
        <v>0.24</v>
      </c>
      <c r="F2375" s="6">
        <v>0.6</v>
      </c>
      <c r="G2375" s="6">
        <v>1.5</v>
      </c>
    </row>
    <row r="2376">
      <c r="A2376" s="6">
        <v>7.0</v>
      </c>
      <c r="B2376" s="6">
        <v>17.0</v>
      </c>
      <c r="C2376" s="6">
        <v>2012.0</v>
      </c>
      <c r="D2376" s="142">
        <f t="shared" si="1"/>
        <v>41107</v>
      </c>
      <c r="E2376" s="6">
        <v>0.25</v>
      </c>
      <c r="F2376" s="6">
        <v>0.62</v>
      </c>
      <c r="G2376" s="6">
        <v>1.53</v>
      </c>
    </row>
    <row r="2377">
      <c r="A2377" s="6">
        <v>7.0</v>
      </c>
      <c r="B2377" s="6">
        <v>18.0</v>
      </c>
      <c r="C2377" s="6">
        <v>2012.0</v>
      </c>
      <c r="D2377" s="142">
        <f t="shared" si="1"/>
        <v>41108</v>
      </c>
      <c r="E2377" s="6">
        <v>0.22</v>
      </c>
      <c r="F2377" s="6">
        <v>0.6</v>
      </c>
      <c r="G2377" s="6">
        <v>1.52</v>
      </c>
    </row>
    <row r="2378">
      <c r="A2378" s="6">
        <v>7.0</v>
      </c>
      <c r="B2378" s="6">
        <v>19.0</v>
      </c>
      <c r="C2378" s="6">
        <v>2012.0</v>
      </c>
      <c r="D2378" s="142">
        <f t="shared" si="1"/>
        <v>41109</v>
      </c>
      <c r="E2378" s="6">
        <v>0.22</v>
      </c>
      <c r="F2378" s="6">
        <v>0.62</v>
      </c>
      <c r="G2378" s="6">
        <v>1.54</v>
      </c>
    </row>
    <row r="2379">
      <c r="A2379" s="6">
        <v>7.0</v>
      </c>
      <c r="B2379" s="6">
        <v>20.0</v>
      </c>
      <c r="C2379" s="6">
        <v>2012.0</v>
      </c>
      <c r="D2379" s="142">
        <f t="shared" si="1"/>
        <v>41110</v>
      </c>
      <c r="E2379" s="6">
        <v>0.22</v>
      </c>
      <c r="F2379" s="6">
        <v>0.59</v>
      </c>
      <c r="G2379" s="6">
        <v>1.49</v>
      </c>
    </row>
    <row r="2380">
      <c r="A2380" s="6">
        <v>7.0</v>
      </c>
      <c r="B2380" s="6">
        <v>23.0</v>
      </c>
      <c r="C2380" s="6">
        <v>2012.0</v>
      </c>
      <c r="D2380" s="142">
        <f t="shared" si="1"/>
        <v>41113</v>
      </c>
      <c r="E2380" s="6">
        <v>0.22</v>
      </c>
      <c r="F2380" s="6">
        <v>0.57</v>
      </c>
      <c r="G2380" s="6">
        <v>1.47</v>
      </c>
    </row>
    <row r="2381">
      <c r="A2381" s="6">
        <v>7.0</v>
      </c>
      <c r="B2381" s="6">
        <v>24.0</v>
      </c>
      <c r="C2381" s="6">
        <v>2012.0</v>
      </c>
      <c r="D2381" s="142">
        <f t="shared" si="1"/>
        <v>41114</v>
      </c>
      <c r="E2381" s="6">
        <v>0.22</v>
      </c>
      <c r="F2381" s="6">
        <v>0.57</v>
      </c>
      <c r="G2381" s="6">
        <v>1.44</v>
      </c>
    </row>
    <row r="2382">
      <c r="A2382" s="6">
        <v>7.0</v>
      </c>
      <c r="B2382" s="6">
        <v>25.0</v>
      </c>
      <c r="C2382" s="6">
        <v>2012.0</v>
      </c>
      <c r="D2382" s="142">
        <f t="shared" si="1"/>
        <v>41115</v>
      </c>
      <c r="E2382" s="6">
        <v>0.22</v>
      </c>
      <c r="F2382" s="6">
        <v>0.56</v>
      </c>
      <c r="G2382" s="6">
        <v>1.43</v>
      </c>
    </row>
    <row r="2383">
      <c r="A2383" s="6">
        <v>7.0</v>
      </c>
      <c r="B2383" s="6">
        <v>26.0</v>
      </c>
      <c r="C2383" s="6">
        <v>2012.0</v>
      </c>
      <c r="D2383" s="142">
        <f t="shared" si="1"/>
        <v>41116</v>
      </c>
      <c r="E2383" s="6">
        <v>0.23</v>
      </c>
      <c r="F2383" s="6">
        <v>0.58</v>
      </c>
      <c r="G2383" s="6">
        <v>1.45</v>
      </c>
    </row>
    <row r="2384">
      <c r="A2384" s="6">
        <v>7.0</v>
      </c>
      <c r="B2384" s="6">
        <v>27.0</v>
      </c>
      <c r="C2384" s="6">
        <v>2012.0</v>
      </c>
      <c r="D2384" s="142">
        <f t="shared" si="1"/>
        <v>41117</v>
      </c>
      <c r="E2384" s="6">
        <v>0.25</v>
      </c>
      <c r="F2384" s="6">
        <v>0.65</v>
      </c>
      <c r="G2384" s="6">
        <v>1.58</v>
      </c>
    </row>
    <row r="2385">
      <c r="A2385" s="6">
        <v>7.0</v>
      </c>
      <c r="B2385" s="6">
        <v>30.0</v>
      </c>
      <c r="C2385" s="6">
        <v>2012.0</v>
      </c>
      <c r="D2385" s="142">
        <f t="shared" si="1"/>
        <v>41120</v>
      </c>
      <c r="E2385" s="6">
        <v>0.23</v>
      </c>
      <c r="F2385" s="6">
        <v>0.61</v>
      </c>
      <c r="G2385" s="6">
        <v>1.53</v>
      </c>
    </row>
    <row r="2386">
      <c r="A2386" s="6">
        <v>7.0</v>
      </c>
      <c r="B2386" s="6">
        <v>31.0</v>
      </c>
      <c r="C2386" s="6">
        <v>2012.0</v>
      </c>
      <c r="D2386" s="142">
        <f t="shared" si="1"/>
        <v>41121</v>
      </c>
      <c r="E2386" s="6">
        <v>0.23</v>
      </c>
      <c r="F2386" s="6">
        <v>0.6</v>
      </c>
      <c r="G2386" s="6">
        <v>1.51</v>
      </c>
    </row>
    <row r="2387">
      <c r="A2387" s="6">
        <v>8.0</v>
      </c>
      <c r="B2387" s="6">
        <v>1.0</v>
      </c>
      <c r="C2387" s="6">
        <v>2012.0</v>
      </c>
      <c r="D2387" s="142">
        <f t="shared" si="1"/>
        <v>41122</v>
      </c>
      <c r="E2387" s="6">
        <v>0.24</v>
      </c>
      <c r="F2387" s="6">
        <v>0.63</v>
      </c>
      <c r="G2387" s="6">
        <v>1.56</v>
      </c>
    </row>
    <row r="2388">
      <c r="A2388" s="6">
        <v>8.0</v>
      </c>
      <c r="B2388" s="6">
        <v>2.0</v>
      </c>
      <c r="C2388" s="6">
        <v>2012.0</v>
      </c>
      <c r="D2388" s="142">
        <f t="shared" si="1"/>
        <v>41123</v>
      </c>
      <c r="E2388" s="6">
        <v>0.24</v>
      </c>
      <c r="F2388" s="6">
        <v>0.61</v>
      </c>
      <c r="G2388" s="6">
        <v>1.51</v>
      </c>
    </row>
    <row r="2389">
      <c r="A2389" s="6">
        <v>8.0</v>
      </c>
      <c r="B2389" s="6">
        <v>3.0</v>
      </c>
      <c r="C2389" s="6">
        <v>2012.0</v>
      </c>
      <c r="D2389" s="142">
        <f t="shared" si="1"/>
        <v>41124</v>
      </c>
      <c r="E2389" s="6">
        <v>0.24</v>
      </c>
      <c r="F2389" s="6">
        <v>0.67</v>
      </c>
      <c r="G2389" s="6">
        <v>1.6</v>
      </c>
    </row>
    <row r="2390">
      <c r="A2390" s="6">
        <v>8.0</v>
      </c>
      <c r="B2390" s="6">
        <v>6.0</v>
      </c>
      <c r="C2390" s="6">
        <v>2012.0</v>
      </c>
      <c r="D2390" s="142">
        <f t="shared" si="1"/>
        <v>41127</v>
      </c>
      <c r="E2390" s="6">
        <v>0.24</v>
      </c>
      <c r="F2390" s="6">
        <v>0.65</v>
      </c>
      <c r="G2390" s="6">
        <v>1.59</v>
      </c>
    </row>
    <row r="2391">
      <c r="A2391" s="6">
        <v>8.0</v>
      </c>
      <c r="B2391" s="6">
        <v>7.0</v>
      </c>
      <c r="C2391" s="6">
        <v>2012.0</v>
      </c>
      <c r="D2391" s="142">
        <f t="shared" si="1"/>
        <v>41128</v>
      </c>
      <c r="E2391" s="6">
        <v>0.27</v>
      </c>
      <c r="F2391" s="6">
        <v>0.71</v>
      </c>
      <c r="G2391" s="6">
        <v>1.66</v>
      </c>
    </row>
    <row r="2392">
      <c r="A2392" s="6">
        <v>8.0</v>
      </c>
      <c r="B2392" s="6">
        <v>8.0</v>
      </c>
      <c r="C2392" s="6">
        <v>2012.0</v>
      </c>
      <c r="D2392" s="142">
        <f t="shared" si="1"/>
        <v>41129</v>
      </c>
      <c r="E2392" s="6">
        <v>0.29</v>
      </c>
      <c r="F2392" s="6">
        <v>0.73</v>
      </c>
      <c r="G2392" s="6">
        <v>1.68</v>
      </c>
    </row>
    <row r="2393">
      <c r="A2393" s="6">
        <v>8.0</v>
      </c>
      <c r="B2393" s="6">
        <v>9.0</v>
      </c>
      <c r="C2393" s="6">
        <v>2012.0</v>
      </c>
      <c r="D2393" s="142">
        <f t="shared" si="1"/>
        <v>41130</v>
      </c>
      <c r="E2393" s="6">
        <v>0.29</v>
      </c>
      <c r="F2393" s="6">
        <v>0.74</v>
      </c>
      <c r="G2393" s="6">
        <v>1.69</v>
      </c>
    </row>
    <row r="2394">
      <c r="A2394" s="6">
        <v>8.0</v>
      </c>
      <c r="B2394" s="6">
        <v>10.0</v>
      </c>
      <c r="C2394" s="6">
        <v>2012.0</v>
      </c>
      <c r="D2394" s="142">
        <f t="shared" si="1"/>
        <v>41131</v>
      </c>
      <c r="E2394" s="6">
        <v>0.27</v>
      </c>
      <c r="F2394" s="6">
        <v>0.71</v>
      </c>
      <c r="G2394" s="6">
        <v>1.65</v>
      </c>
    </row>
    <row r="2395">
      <c r="A2395" s="6">
        <v>8.0</v>
      </c>
      <c r="B2395" s="6">
        <v>13.0</v>
      </c>
      <c r="C2395" s="6">
        <v>2012.0</v>
      </c>
      <c r="D2395" s="142">
        <f t="shared" si="1"/>
        <v>41134</v>
      </c>
      <c r="E2395" s="6">
        <v>0.27</v>
      </c>
      <c r="F2395" s="6">
        <v>0.71</v>
      </c>
      <c r="G2395" s="6">
        <v>1.65</v>
      </c>
    </row>
    <row r="2396">
      <c r="A2396" s="6">
        <v>8.0</v>
      </c>
      <c r="B2396" s="6">
        <v>14.0</v>
      </c>
      <c r="C2396" s="6">
        <v>2012.0</v>
      </c>
      <c r="D2396" s="142">
        <f t="shared" si="1"/>
        <v>41135</v>
      </c>
      <c r="E2396" s="6">
        <v>0.27</v>
      </c>
      <c r="F2396" s="6">
        <v>0.75</v>
      </c>
      <c r="G2396" s="6">
        <v>1.73</v>
      </c>
    </row>
    <row r="2397">
      <c r="A2397" s="6">
        <v>8.0</v>
      </c>
      <c r="B2397" s="6">
        <v>15.0</v>
      </c>
      <c r="C2397" s="6">
        <v>2012.0</v>
      </c>
      <c r="D2397" s="142">
        <f t="shared" si="1"/>
        <v>41136</v>
      </c>
      <c r="E2397" s="6">
        <v>0.27</v>
      </c>
      <c r="F2397" s="6">
        <v>0.8</v>
      </c>
      <c r="G2397" s="6">
        <v>1.8</v>
      </c>
    </row>
    <row r="2398">
      <c r="A2398" s="6">
        <v>8.0</v>
      </c>
      <c r="B2398" s="6">
        <v>16.0</v>
      </c>
      <c r="C2398" s="6">
        <v>2012.0</v>
      </c>
      <c r="D2398" s="142">
        <f t="shared" si="1"/>
        <v>41137</v>
      </c>
      <c r="E2398" s="6">
        <v>0.29</v>
      </c>
      <c r="F2398" s="6">
        <v>0.83</v>
      </c>
      <c r="G2398" s="6">
        <v>1.83</v>
      </c>
    </row>
    <row r="2399">
      <c r="A2399" s="6">
        <v>8.0</v>
      </c>
      <c r="B2399" s="6">
        <v>17.0</v>
      </c>
      <c r="C2399" s="6">
        <v>2012.0</v>
      </c>
      <c r="D2399" s="142">
        <f t="shared" si="1"/>
        <v>41138</v>
      </c>
      <c r="E2399" s="6">
        <v>0.29</v>
      </c>
      <c r="F2399" s="6">
        <v>0.81</v>
      </c>
      <c r="G2399" s="6">
        <v>1.81</v>
      </c>
    </row>
    <row r="2400">
      <c r="A2400" s="6">
        <v>8.0</v>
      </c>
      <c r="B2400" s="6">
        <v>20.0</v>
      </c>
      <c r="C2400" s="6">
        <v>2012.0</v>
      </c>
      <c r="D2400" s="142">
        <f t="shared" si="1"/>
        <v>41141</v>
      </c>
      <c r="E2400" s="6">
        <v>0.29</v>
      </c>
      <c r="F2400" s="6">
        <v>0.8</v>
      </c>
      <c r="G2400" s="6">
        <v>1.82</v>
      </c>
    </row>
    <row r="2401">
      <c r="A2401" s="6">
        <v>8.0</v>
      </c>
      <c r="B2401" s="6">
        <v>21.0</v>
      </c>
      <c r="C2401" s="6">
        <v>2012.0</v>
      </c>
      <c r="D2401" s="142">
        <f t="shared" si="1"/>
        <v>41142</v>
      </c>
      <c r="E2401" s="6">
        <v>0.31</v>
      </c>
      <c r="F2401" s="6">
        <v>0.8</v>
      </c>
      <c r="G2401" s="6">
        <v>1.8</v>
      </c>
    </row>
    <row r="2402">
      <c r="A2402" s="6">
        <v>8.0</v>
      </c>
      <c r="B2402" s="6">
        <v>22.0</v>
      </c>
      <c r="C2402" s="6">
        <v>2012.0</v>
      </c>
      <c r="D2402" s="142">
        <f t="shared" si="1"/>
        <v>41143</v>
      </c>
      <c r="E2402" s="6">
        <v>0.26</v>
      </c>
      <c r="F2402" s="6">
        <v>0.71</v>
      </c>
      <c r="G2402" s="6">
        <v>1.71</v>
      </c>
    </row>
    <row r="2403">
      <c r="A2403" s="6">
        <v>8.0</v>
      </c>
      <c r="B2403" s="6">
        <v>23.0</v>
      </c>
      <c r="C2403" s="6">
        <v>2012.0</v>
      </c>
      <c r="D2403" s="142">
        <f t="shared" si="1"/>
        <v>41144</v>
      </c>
      <c r="E2403" s="6">
        <v>0.26</v>
      </c>
      <c r="F2403" s="6">
        <v>0.71</v>
      </c>
      <c r="G2403" s="6">
        <v>1.68</v>
      </c>
    </row>
    <row r="2404">
      <c r="A2404" s="6">
        <v>8.0</v>
      </c>
      <c r="B2404" s="6">
        <v>24.0</v>
      </c>
      <c r="C2404" s="6">
        <v>2012.0</v>
      </c>
      <c r="D2404" s="142">
        <f t="shared" si="1"/>
        <v>41145</v>
      </c>
      <c r="E2404" s="6">
        <v>0.28</v>
      </c>
      <c r="F2404" s="6">
        <v>0.72</v>
      </c>
      <c r="G2404" s="6">
        <v>1.68</v>
      </c>
    </row>
    <row r="2405">
      <c r="A2405" s="6">
        <v>8.0</v>
      </c>
      <c r="B2405" s="6">
        <v>27.0</v>
      </c>
      <c r="C2405" s="6">
        <v>2012.0</v>
      </c>
      <c r="D2405" s="142">
        <f t="shared" si="1"/>
        <v>41148</v>
      </c>
      <c r="E2405" s="6">
        <v>0.28</v>
      </c>
      <c r="F2405" s="6">
        <v>0.7</v>
      </c>
      <c r="G2405" s="6">
        <v>1.65</v>
      </c>
    </row>
    <row r="2406">
      <c r="A2406" s="6">
        <v>8.0</v>
      </c>
      <c r="B2406" s="6">
        <v>28.0</v>
      </c>
      <c r="C2406" s="6">
        <v>2012.0</v>
      </c>
      <c r="D2406" s="142">
        <f t="shared" si="1"/>
        <v>41149</v>
      </c>
      <c r="E2406" s="6">
        <v>0.27</v>
      </c>
      <c r="F2406" s="6">
        <v>0.69</v>
      </c>
      <c r="G2406" s="6">
        <v>1.64</v>
      </c>
    </row>
    <row r="2407">
      <c r="A2407" s="6">
        <v>8.0</v>
      </c>
      <c r="B2407" s="6">
        <v>29.0</v>
      </c>
      <c r="C2407" s="6">
        <v>2012.0</v>
      </c>
      <c r="D2407" s="142">
        <f t="shared" si="1"/>
        <v>41150</v>
      </c>
      <c r="E2407" s="6">
        <v>0.27</v>
      </c>
      <c r="F2407" s="6">
        <v>0.69</v>
      </c>
      <c r="G2407" s="6">
        <v>1.66</v>
      </c>
    </row>
    <row r="2408">
      <c r="A2408" s="6">
        <v>8.0</v>
      </c>
      <c r="B2408" s="6">
        <v>30.0</v>
      </c>
      <c r="C2408" s="6">
        <v>2012.0</v>
      </c>
      <c r="D2408" s="142">
        <f t="shared" si="1"/>
        <v>41151</v>
      </c>
      <c r="E2408" s="6">
        <v>0.27</v>
      </c>
      <c r="F2408" s="6">
        <v>0.66</v>
      </c>
      <c r="G2408" s="6">
        <v>1.63</v>
      </c>
    </row>
    <row r="2409">
      <c r="A2409" s="6">
        <v>8.0</v>
      </c>
      <c r="B2409" s="6">
        <v>31.0</v>
      </c>
      <c r="C2409" s="6">
        <v>2012.0</v>
      </c>
      <c r="D2409" s="142">
        <f t="shared" si="1"/>
        <v>41152</v>
      </c>
      <c r="E2409" s="6">
        <v>0.22</v>
      </c>
      <c r="F2409" s="6">
        <v>0.59</v>
      </c>
      <c r="G2409" s="6">
        <v>1.57</v>
      </c>
    </row>
    <row r="2410">
      <c r="A2410" s="6">
        <v>9.0</v>
      </c>
      <c r="B2410" s="6">
        <v>4.0</v>
      </c>
      <c r="C2410" s="6">
        <v>2012.0</v>
      </c>
      <c r="D2410" s="142">
        <f t="shared" si="1"/>
        <v>41156</v>
      </c>
      <c r="E2410" s="6">
        <v>0.23</v>
      </c>
      <c r="F2410" s="6">
        <v>0.62</v>
      </c>
      <c r="G2410" s="6">
        <v>1.59</v>
      </c>
    </row>
    <row r="2411">
      <c r="A2411" s="6">
        <v>9.0</v>
      </c>
      <c r="B2411" s="6">
        <v>5.0</v>
      </c>
      <c r="C2411" s="6">
        <v>2012.0</v>
      </c>
      <c r="D2411" s="142">
        <f t="shared" si="1"/>
        <v>41157</v>
      </c>
      <c r="E2411" s="6">
        <v>0.25</v>
      </c>
      <c r="F2411" s="6">
        <v>0.62</v>
      </c>
      <c r="G2411" s="6">
        <v>1.6</v>
      </c>
    </row>
    <row r="2412">
      <c r="A2412" s="6">
        <v>9.0</v>
      </c>
      <c r="B2412" s="6">
        <v>6.0</v>
      </c>
      <c r="C2412" s="6">
        <v>2012.0</v>
      </c>
      <c r="D2412" s="142">
        <f t="shared" si="1"/>
        <v>41158</v>
      </c>
      <c r="E2412" s="6">
        <v>0.27</v>
      </c>
      <c r="F2412" s="6">
        <v>0.68</v>
      </c>
      <c r="G2412" s="6">
        <v>1.68</v>
      </c>
    </row>
    <row r="2413">
      <c r="A2413" s="6">
        <v>9.0</v>
      </c>
      <c r="B2413" s="6">
        <v>7.0</v>
      </c>
      <c r="C2413" s="6">
        <v>2012.0</v>
      </c>
      <c r="D2413" s="142">
        <f t="shared" si="1"/>
        <v>41159</v>
      </c>
      <c r="E2413" s="6">
        <v>0.25</v>
      </c>
      <c r="F2413" s="6">
        <v>0.64</v>
      </c>
      <c r="G2413" s="6">
        <v>1.67</v>
      </c>
    </row>
    <row r="2414">
      <c r="A2414" s="6">
        <v>9.0</v>
      </c>
      <c r="B2414" s="6">
        <v>10.0</v>
      </c>
      <c r="C2414" s="6">
        <v>2012.0</v>
      </c>
      <c r="D2414" s="142">
        <f t="shared" si="1"/>
        <v>41162</v>
      </c>
      <c r="E2414" s="6">
        <v>0.25</v>
      </c>
      <c r="F2414" s="6">
        <v>0.66</v>
      </c>
      <c r="G2414" s="6">
        <v>1.68</v>
      </c>
    </row>
    <row r="2415">
      <c r="A2415" s="6">
        <v>9.0</v>
      </c>
      <c r="B2415" s="6">
        <v>11.0</v>
      </c>
      <c r="C2415" s="6">
        <v>2012.0</v>
      </c>
      <c r="D2415" s="142">
        <f t="shared" si="1"/>
        <v>41163</v>
      </c>
      <c r="E2415" s="6">
        <v>0.25</v>
      </c>
      <c r="F2415" s="6">
        <v>0.67</v>
      </c>
      <c r="G2415" s="6">
        <v>1.7</v>
      </c>
    </row>
    <row r="2416">
      <c r="A2416" s="6">
        <v>9.0</v>
      </c>
      <c r="B2416" s="6">
        <v>12.0</v>
      </c>
      <c r="C2416" s="6">
        <v>2012.0</v>
      </c>
      <c r="D2416" s="142">
        <f t="shared" si="1"/>
        <v>41164</v>
      </c>
      <c r="E2416" s="6">
        <v>0.25</v>
      </c>
      <c r="F2416" s="6">
        <v>0.7</v>
      </c>
      <c r="G2416" s="6">
        <v>1.77</v>
      </c>
    </row>
    <row r="2417">
      <c r="A2417" s="6">
        <v>9.0</v>
      </c>
      <c r="B2417" s="6">
        <v>13.0</v>
      </c>
      <c r="C2417" s="6">
        <v>2012.0</v>
      </c>
      <c r="D2417" s="142">
        <f t="shared" si="1"/>
        <v>41165</v>
      </c>
      <c r="E2417" s="6">
        <v>0.24</v>
      </c>
      <c r="F2417" s="6">
        <v>0.65</v>
      </c>
      <c r="G2417" s="6">
        <v>1.75</v>
      </c>
    </row>
    <row r="2418">
      <c r="A2418" s="6">
        <v>9.0</v>
      </c>
      <c r="B2418" s="6">
        <v>14.0</v>
      </c>
      <c r="C2418" s="6">
        <v>2012.0</v>
      </c>
      <c r="D2418" s="142">
        <f t="shared" si="1"/>
        <v>41166</v>
      </c>
      <c r="E2418" s="6">
        <v>0.27</v>
      </c>
      <c r="F2418" s="6">
        <v>0.72</v>
      </c>
      <c r="G2418" s="6">
        <v>1.88</v>
      </c>
    </row>
    <row r="2419">
      <c r="A2419" s="6">
        <v>9.0</v>
      </c>
      <c r="B2419" s="6">
        <v>17.0</v>
      </c>
      <c r="C2419" s="6">
        <v>2012.0</v>
      </c>
      <c r="D2419" s="142">
        <f t="shared" si="1"/>
        <v>41169</v>
      </c>
      <c r="E2419" s="6">
        <v>0.25</v>
      </c>
      <c r="F2419" s="6">
        <v>0.73</v>
      </c>
      <c r="G2419" s="6">
        <v>1.85</v>
      </c>
    </row>
    <row r="2420">
      <c r="A2420" s="6">
        <v>9.0</v>
      </c>
      <c r="B2420" s="6">
        <v>18.0</v>
      </c>
      <c r="C2420" s="6">
        <v>2012.0</v>
      </c>
      <c r="D2420" s="142">
        <f t="shared" si="1"/>
        <v>41170</v>
      </c>
      <c r="E2420" s="6">
        <v>0.25</v>
      </c>
      <c r="F2420" s="6">
        <v>0.71</v>
      </c>
      <c r="G2420" s="6">
        <v>1.82</v>
      </c>
    </row>
    <row r="2421">
      <c r="A2421" s="6">
        <v>9.0</v>
      </c>
      <c r="B2421" s="6">
        <v>19.0</v>
      </c>
      <c r="C2421" s="6">
        <v>2012.0</v>
      </c>
      <c r="D2421" s="142">
        <f t="shared" si="1"/>
        <v>41171</v>
      </c>
      <c r="E2421" s="6">
        <v>0.27</v>
      </c>
      <c r="F2421" s="6">
        <v>0.7</v>
      </c>
      <c r="G2421" s="6">
        <v>1.79</v>
      </c>
    </row>
    <row r="2422">
      <c r="A2422" s="6">
        <v>9.0</v>
      </c>
      <c r="B2422" s="6">
        <v>20.0</v>
      </c>
      <c r="C2422" s="6">
        <v>2012.0</v>
      </c>
      <c r="D2422" s="142">
        <f t="shared" si="1"/>
        <v>41172</v>
      </c>
      <c r="E2422" s="6">
        <v>0.27</v>
      </c>
      <c r="F2422" s="6">
        <v>0.7</v>
      </c>
      <c r="G2422" s="6">
        <v>1.8</v>
      </c>
    </row>
    <row r="2423">
      <c r="A2423" s="6">
        <v>9.0</v>
      </c>
      <c r="B2423" s="6">
        <v>21.0</v>
      </c>
      <c r="C2423" s="6">
        <v>2012.0</v>
      </c>
      <c r="D2423" s="142">
        <f t="shared" si="1"/>
        <v>41173</v>
      </c>
      <c r="E2423" s="6">
        <v>0.27</v>
      </c>
      <c r="F2423" s="6">
        <v>0.68</v>
      </c>
      <c r="G2423" s="6">
        <v>1.77</v>
      </c>
    </row>
    <row r="2424">
      <c r="A2424" s="6">
        <v>9.0</v>
      </c>
      <c r="B2424" s="6">
        <v>24.0</v>
      </c>
      <c r="C2424" s="6">
        <v>2012.0</v>
      </c>
      <c r="D2424" s="142">
        <f t="shared" si="1"/>
        <v>41176</v>
      </c>
      <c r="E2424" s="6">
        <v>0.27</v>
      </c>
      <c r="F2424" s="6">
        <v>0.68</v>
      </c>
      <c r="G2424" s="6">
        <v>1.74</v>
      </c>
    </row>
    <row r="2425">
      <c r="A2425" s="6">
        <v>9.0</v>
      </c>
      <c r="B2425" s="6">
        <v>25.0</v>
      </c>
      <c r="C2425" s="6">
        <v>2012.0</v>
      </c>
      <c r="D2425" s="142">
        <f t="shared" si="1"/>
        <v>41177</v>
      </c>
      <c r="E2425" s="6">
        <v>0.27</v>
      </c>
      <c r="F2425" s="6">
        <v>0.66</v>
      </c>
      <c r="G2425" s="6">
        <v>1.7</v>
      </c>
    </row>
    <row r="2426">
      <c r="A2426" s="6">
        <v>9.0</v>
      </c>
      <c r="B2426" s="6">
        <v>26.0</v>
      </c>
      <c r="C2426" s="6">
        <v>2012.0</v>
      </c>
      <c r="D2426" s="142">
        <f t="shared" si="1"/>
        <v>41178</v>
      </c>
      <c r="E2426" s="6">
        <v>0.26</v>
      </c>
      <c r="F2426" s="6">
        <v>0.63</v>
      </c>
      <c r="G2426" s="6">
        <v>1.64</v>
      </c>
    </row>
    <row r="2427">
      <c r="A2427" s="6">
        <v>9.0</v>
      </c>
      <c r="B2427" s="6">
        <v>27.0</v>
      </c>
      <c r="C2427" s="6">
        <v>2012.0</v>
      </c>
      <c r="D2427" s="142">
        <f t="shared" si="1"/>
        <v>41179</v>
      </c>
      <c r="E2427" s="6">
        <v>0.25</v>
      </c>
      <c r="F2427" s="6">
        <v>0.64</v>
      </c>
      <c r="G2427" s="6">
        <v>1.66</v>
      </c>
    </row>
    <row r="2428">
      <c r="A2428" s="6">
        <v>9.0</v>
      </c>
      <c r="B2428" s="6">
        <v>28.0</v>
      </c>
      <c r="C2428" s="6">
        <v>2012.0</v>
      </c>
      <c r="D2428" s="142">
        <f t="shared" si="1"/>
        <v>41180</v>
      </c>
      <c r="E2428" s="6">
        <v>0.23</v>
      </c>
      <c r="F2428" s="6">
        <v>0.62</v>
      </c>
      <c r="G2428" s="6">
        <v>1.65</v>
      </c>
    </row>
    <row r="2429">
      <c r="A2429" s="6">
        <v>10.0</v>
      </c>
      <c r="B2429" s="6">
        <v>1.0</v>
      </c>
      <c r="C2429" s="6">
        <v>2012.0</v>
      </c>
      <c r="D2429" s="142">
        <f t="shared" si="1"/>
        <v>41183</v>
      </c>
      <c r="E2429" s="6">
        <v>0.25</v>
      </c>
      <c r="F2429" s="6">
        <v>0.62</v>
      </c>
      <c r="G2429" s="6">
        <v>1.64</v>
      </c>
    </row>
    <row r="2430">
      <c r="A2430" s="6">
        <v>10.0</v>
      </c>
      <c r="B2430" s="6">
        <v>2.0</v>
      </c>
      <c r="C2430" s="6">
        <v>2012.0</v>
      </c>
      <c r="D2430" s="142">
        <f t="shared" si="1"/>
        <v>41184</v>
      </c>
      <c r="E2430" s="6">
        <v>0.23</v>
      </c>
      <c r="F2430" s="6">
        <v>0.61</v>
      </c>
      <c r="G2430" s="6">
        <v>1.64</v>
      </c>
    </row>
    <row r="2431">
      <c r="A2431" s="6">
        <v>10.0</v>
      </c>
      <c r="B2431" s="6">
        <v>3.0</v>
      </c>
      <c r="C2431" s="6">
        <v>2012.0</v>
      </c>
      <c r="D2431" s="142">
        <f t="shared" si="1"/>
        <v>41185</v>
      </c>
      <c r="E2431" s="6">
        <v>0.23</v>
      </c>
      <c r="F2431" s="6">
        <v>0.61</v>
      </c>
      <c r="G2431" s="6">
        <v>1.64</v>
      </c>
    </row>
    <row r="2432">
      <c r="A2432" s="6">
        <v>10.0</v>
      </c>
      <c r="B2432" s="6">
        <v>4.0</v>
      </c>
      <c r="C2432" s="6">
        <v>2012.0</v>
      </c>
      <c r="D2432" s="142">
        <f t="shared" si="1"/>
        <v>41186</v>
      </c>
      <c r="E2432" s="6">
        <v>0.23</v>
      </c>
      <c r="F2432" s="6">
        <v>0.63</v>
      </c>
      <c r="G2432" s="6">
        <v>1.7</v>
      </c>
    </row>
    <row r="2433">
      <c r="A2433" s="6">
        <v>10.0</v>
      </c>
      <c r="B2433" s="6">
        <v>5.0</v>
      </c>
      <c r="C2433" s="6">
        <v>2012.0</v>
      </c>
      <c r="D2433" s="142">
        <f t="shared" si="1"/>
        <v>41187</v>
      </c>
      <c r="E2433" s="6">
        <v>0.27</v>
      </c>
      <c r="F2433" s="6">
        <v>0.67</v>
      </c>
      <c r="G2433" s="6">
        <v>1.75</v>
      </c>
    </row>
    <row r="2434">
      <c r="A2434" s="6">
        <v>10.0</v>
      </c>
      <c r="B2434" s="6">
        <v>9.0</v>
      </c>
      <c r="C2434" s="6">
        <v>2012.0</v>
      </c>
      <c r="D2434" s="142">
        <f t="shared" si="1"/>
        <v>41191</v>
      </c>
      <c r="E2434" s="6">
        <v>0.25</v>
      </c>
      <c r="F2434" s="6">
        <v>0.67</v>
      </c>
      <c r="G2434" s="6">
        <v>1.74</v>
      </c>
    </row>
    <row r="2435">
      <c r="A2435" s="6">
        <v>10.0</v>
      </c>
      <c r="B2435" s="6">
        <v>10.0</v>
      </c>
      <c r="C2435" s="6">
        <v>2012.0</v>
      </c>
      <c r="D2435" s="142">
        <f t="shared" si="1"/>
        <v>41192</v>
      </c>
      <c r="E2435" s="6">
        <v>0.27</v>
      </c>
      <c r="F2435" s="6">
        <v>0.66</v>
      </c>
      <c r="G2435" s="6">
        <v>1.72</v>
      </c>
    </row>
    <row r="2436">
      <c r="A2436" s="6">
        <v>10.0</v>
      </c>
      <c r="B2436" s="6">
        <v>11.0</v>
      </c>
      <c r="C2436" s="6">
        <v>2012.0</v>
      </c>
      <c r="D2436" s="142">
        <f t="shared" si="1"/>
        <v>41193</v>
      </c>
      <c r="E2436" s="6">
        <v>0.28</v>
      </c>
      <c r="F2436" s="6">
        <v>0.67</v>
      </c>
      <c r="G2436" s="6">
        <v>1.7</v>
      </c>
    </row>
    <row r="2437">
      <c r="A2437" s="6">
        <v>10.0</v>
      </c>
      <c r="B2437" s="6">
        <v>12.0</v>
      </c>
      <c r="C2437" s="6">
        <v>2012.0</v>
      </c>
      <c r="D2437" s="142">
        <f t="shared" si="1"/>
        <v>41194</v>
      </c>
      <c r="E2437" s="6">
        <v>0.27</v>
      </c>
      <c r="F2437" s="6">
        <v>0.67</v>
      </c>
      <c r="G2437" s="6">
        <v>1.69</v>
      </c>
    </row>
    <row r="2438">
      <c r="A2438" s="6">
        <v>10.0</v>
      </c>
      <c r="B2438" s="6">
        <v>15.0</v>
      </c>
      <c r="C2438" s="6">
        <v>2012.0</v>
      </c>
      <c r="D2438" s="142">
        <f t="shared" si="1"/>
        <v>41197</v>
      </c>
      <c r="E2438" s="6">
        <v>0.27</v>
      </c>
      <c r="F2438" s="6">
        <v>0.67</v>
      </c>
      <c r="G2438" s="6">
        <v>1.7</v>
      </c>
    </row>
    <row r="2439">
      <c r="A2439" s="6">
        <v>10.0</v>
      </c>
      <c r="B2439" s="6">
        <v>16.0</v>
      </c>
      <c r="C2439" s="6">
        <v>2012.0</v>
      </c>
      <c r="D2439" s="142">
        <f t="shared" si="1"/>
        <v>41198</v>
      </c>
      <c r="E2439" s="6">
        <v>0.27</v>
      </c>
      <c r="F2439" s="6">
        <v>0.7</v>
      </c>
      <c r="G2439" s="6">
        <v>1.75</v>
      </c>
    </row>
    <row r="2440">
      <c r="A2440" s="6">
        <v>10.0</v>
      </c>
      <c r="B2440" s="6">
        <v>17.0</v>
      </c>
      <c r="C2440" s="6">
        <v>2012.0</v>
      </c>
      <c r="D2440" s="142">
        <f t="shared" si="1"/>
        <v>41199</v>
      </c>
      <c r="E2440" s="6">
        <v>0.3</v>
      </c>
      <c r="F2440" s="6">
        <v>0.78</v>
      </c>
      <c r="G2440" s="6">
        <v>1.83</v>
      </c>
    </row>
    <row r="2441">
      <c r="A2441" s="6">
        <v>10.0</v>
      </c>
      <c r="B2441" s="6">
        <v>18.0</v>
      </c>
      <c r="C2441" s="6">
        <v>2012.0</v>
      </c>
      <c r="D2441" s="142">
        <f t="shared" si="1"/>
        <v>41200</v>
      </c>
      <c r="E2441" s="6">
        <v>0.29</v>
      </c>
      <c r="F2441" s="6">
        <v>0.79</v>
      </c>
      <c r="G2441" s="6">
        <v>1.86</v>
      </c>
    </row>
    <row r="2442">
      <c r="A2442" s="6">
        <v>10.0</v>
      </c>
      <c r="B2442" s="6">
        <v>19.0</v>
      </c>
      <c r="C2442" s="6">
        <v>2012.0</v>
      </c>
      <c r="D2442" s="142">
        <f t="shared" si="1"/>
        <v>41201</v>
      </c>
      <c r="E2442" s="6">
        <v>0.3</v>
      </c>
      <c r="F2442" s="6">
        <v>0.77</v>
      </c>
      <c r="G2442" s="6">
        <v>1.79</v>
      </c>
    </row>
    <row r="2443">
      <c r="A2443" s="6">
        <v>10.0</v>
      </c>
      <c r="B2443" s="6">
        <v>22.0</v>
      </c>
      <c r="C2443" s="6">
        <v>2012.0</v>
      </c>
      <c r="D2443" s="142">
        <f t="shared" si="1"/>
        <v>41204</v>
      </c>
      <c r="E2443" s="6">
        <v>0.32</v>
      </c>
      <c r="F2443" s="6">
        <v>0.79</v>
      </c>
      <c r="G2443" s="6">
        <v>1.83</v>
      </c>
    </row>
    <row r="2444">
      <c r="A2444" s="6">
        <v>10.0</v>
      </c>
      <c r="B2444" s="6">
        <v>23.0</v>
      </c>
      <c r="C2444" s="6">
        <v>2012.0</v>
      </c>
      <c r="D2444" s="142">
        <f t="shared" si="1"/>
        <v>41205</v>
      </c>
      <c r="E2444" s="6">
        <v>0.29</v>
      </c>
      <c r="F2444" s="6">
        <v>0.77</v>
      </c>
      <c r="G2444" s="6">
        <v>1.79</v>
      </c>
    </row>
    <row r="2445">
      <c r="A2445" s="6">
        <v>10.0</v>
      </c>
      <c r="B2445" s="6">
        <v>24.0</v>
      </c>
      <c r="C2445" s="6">
        <v>2012.0</v>
      </c>
      <c r="D2445" s="142">
        <f t="shared" si="1"/>
        <v>41206</v>
      </c>
      <c r="E2445" s="6">
        <v>0.29</v>
      </c>
      <c r="F2445" s="6">
        <v>0.76</v>
      </c>
      <c r="G2445" s="6">
        <v>1.8</v>
      </c>
    </row>
    <row r="2446">
      <c r="A2446" s="6">
        <v>10.0</v>
      </c>
      <c r="B2446" s="6">
        <v>25.0</v>
      </c>
      <c r="C2446" s="6">
        <v>2012.0</v>
      </c>
      <c r="D2446" s="142">
        <f t="shared" si="1"/>
        <v>41207</v>
      </c>
      <c r="E2446" s="6">
        <v>0.31</v>
      </c>
      <c r="F2446" s="6">
        <v>0.82</v>
      </c>
      <c r="G2446" s="6">
        <v>1.86</v>
      </c>
    </row>
    <row r="2447">
      <c r="A2447" s="6">
        <v>10.0</v>
      </c>
      <c r="B2447" s="6">
        <v>26.0</v>
      </c>
      <c r="C2447" s="6">
        <v>2012.0</v>
      </c>
      <c r="D2447" s="142">
        <f t="shared" si="1"/>
        <v>41208</v>
      </c>
      <c r="E2447" s="6">
        <v>0.3</v>
      </c>
      <c r="F2447" s="6">
        <v>0.76</v>
      </c>
      <c r="G2447" s="6">
        <v>1.78</v>
      </c>
    </row>
    <row r="2448">
      <c r="A2448" s="6">
        <v>10.0</v>
      </c>
      <c r="B2448" s="6">
        <v>29.0</v>
      </c>
      <c r="C2448" s="6">
        <v>2012.0</v>
      </c>
      <c r="D2448" s="142">
        <f t="shared" si="1"/>
        <v>41211</v>
      </c>
      <c r="E2448" s="6">
        <v>0.3</v>
      </c>
      <c r="F2448" s="6">
        <v>0.74</v>
      </c>
      <c r="G2448" s="6">
        <v>1.74</v>
      </c>
    </row>
    <row r="2449">
      <c r="A2449" s="6">
        <v>10.0</v>
      </c>
      <c r="B2449" s="6">
        <v>31.0</v>
      </c>
      <c r="C2449" s="6">
        <v>2012.0</v>
      </c>
      <c r="D2449" s="142">
        <f t="shared" si="1"/>
        <v>41213</v>
      </c>
      <c r="E2449" s="6">
        <v>0.3</v>
      </c>
      <c r="F2449" s="6">
        <v>0.72</v>
      </c>
      <c r="G2449" s="6">
        <v>1.72</v>
      </c>
    </row>
    <row r="2450">
      <c r="A2450" s="6">
        <v>11.0</v>
      </c>
      <c r="B2450" s="6">
        <v>1.0</v>
      </c>
      <c r="C2450" s="6">
        <v>2012.0</v>
      </c>
      <c r="D2450" s="142">
        <f t="shared" si="1"/>
        <v>41214</v>
      </c>
      <c r="E2450" s="6">
        <v>0.3</v>
      </c>
      <c r="F2450" s="6">
        <v>0.73</v>
      </c>
      <c r="G2450" s="6">
        <v>1.75</v>
      </c>
    </row>
    <row r="2451">
      <c r="A2451" s="6">
        <v>11.0</v>
      </c>
      <c r="B2451" s="6">
        <v>2.0</v>
      </c>
      <c r="C2451" s="6">
        <v>2012.0</v>
      </c>
      <c r="D2451" s="142">
        <f t="shared" si="1"/>
        <v>41215</v>
      </c>
      <c r="E2451" s="6">
        <v>0.28</v>
      </c>
      <c r="F2451" s="6">
        <v>0.73</v>
      </c>
      <c r="G2451" s="6">
        <v>1.75</v>
      </c>
    </row>
    <row r="2452">
      <c r="A2452" s="6">
        <v>11.0</v>
      </c>
      <c r="B2452" s="6">
        <v>5.0</v>
      </c>
      <c r="C2452" s="6">
        <v>2012.0</v>
      </c>
      <c r="D2452" s="142">
        <f t="shared" si="1"/>
        <v>41218</v>
      </c>
      <c r="E2452" s="6">
        <v>0.28</v>
      </c>
      <c r="F2452" s="6">
        <v>0.7</v>
      </c>
      <c r="G2452" s="6">
        <v>1.72</v>
      </c>
    </row>
    <row r="2453">
      <c r="A2453" s="6">
        <v>11.0</v>
      </c>
      <c r="B2453" s="6">
        <v>6.0</v>
      </c>
      <c r="C2453" s="6">
        <v>2012.0</v>
      </c>
      <c r="D2453" s="142">
        <f t="shared" si="1"/>
        <v>41219</v>
      </c>
      <c r="E2453" s="6">
        <v>0.3</v>
      </c>
      <c r="F2453" s="6">
        <v>0.75</v>
      </c>
      <c r="G2453" s="6">
        <v>1.78</v>
      </c>
    </row>
    <row r="2454">
      <c r="A2454" s="6">
        <v>11.0</v>
      </c>
      <c r="B2454" s="6">
        <v>7.0</v>
      </c>
      <c r="C2454" s="6">
        <v>2012.0</v>
      </c>
      <c r="D2454" s="142">
        <f t="shared" si="1"/>
        <v>41220</v>
      </c>
      <c r="E2454" s="6">
        <v>0.27</v>
      </c>
      <c r="F2454" s="6">
        <v>0.67</v>
      </c>
      <c r="G2454" s="6">
        <v>1.68</v>
      </c>
    </row>
    <row r="2455">
      <c r="A2455" s="6">
        <v>11.0</v>
      </c>
      <c r="B2455" s="6">
        <v>8.0</v>
      </c>
      <c r="C2455" s="6">
        <v>2012.0</v>
      </c>
      <c r="D2455" s="142">
        <f t="shared" si="1"/>
        <v>41221</v>
      </c>
      <c r="E2455" s="6">
        <v>0.27</v>
      </c>
      <c r="F2455" s="6">
        <v>0.65</v>
      </c>
      <c r="G2455" s="6">
        <v>1.62</v>
      </c>
    </row>
    <row r="2456">
      <c r="A2456" s="6">
        <v>11.0</v>
      </c>
      <c r="B2456" s="6">
        <v>9.0</v>
      </c>
      <c r="C2456" s="6">
        <v>2012.0</v>
      </c>
      <c r="D2456" s="142">
        <f t="shared" si="1"/>
        <v>41222</v>
      </c>
      <c r="E2456" s="6">
        <v>0.27</v>
      </c>
      <c r="F2456" s="6">
        <v>0.65</v>
      </c>
      <c r="G2456" s="6">
        <v>1.61</v>
      </c>
    </row>
    <row r="2457">
      <c r="A2457" s="6">
        <v>11.0</v>
      </c>
      <c r="B2457" s="6">
        <v>13.0</v>
      </c>
      <c r="C2457" s="6">
        <v>2012.0</v>
      </c>
      <c r="D2457" s="142">
        <f t="shared" si="1"/>
        <v>41226</v>
      </c>
      <c r="E2457" s="6">
        <v>0.27</v>
      </c>
      <c r="F2457" s="6">
        <v>0.63</v>
      </c>
      <c r="G2457" s="6">
        <v>1.59</v>
      </c>
    </row>
    <row r="2458">
      <c r="A2458" s="6">
        <v>11.0</v>
      </c>
      <c r="B2458" s="6">
        <v>14.0</v>
      </c>
      <c r="C2458" s="6">
        <v>2012.0</v>
      </c>
      <c r="D2458" s="142">
        <f t="shared" si="1"/>
        <v>41227</v>
      </c>
      <c r="E2458" s="6">
        <v>0.25</v>
      </c>
      <c r="F2458" s="6">
        <v>0.63</v>
      </c>
      <c r="G2458" s="6">
        <v>1.59</v>
      </c>
    </row>
    <row r="2459">
      <c r="A2459" s="6">
        <v>11.0</v>
      </c>
      <c r="B2459" s="6">
        <v>15.0</v>
      </c>
      <c r="C2459" s="6">
        <v>2012.0</v>
      </c>
      <c r="D2459" s="142">
        <f t="shared" si="1"/>
        <v>41228</v>
      </c>
      <c r="E2459" s="6">
        <v>0.24</v>
      </c>
      <c r="F2459" s="6">
        <v>0.62</v>
      </c>
      <c r="G2459" s="6">
        <v>1.58</v>
      </c>
    </row>
    <row r="2460">
      <c r="A2460" s="6">
        <v>11.0</v>
      </c>
      <c r="B2460" s="6">
        <v>16.0</v>
      </c>
      <c r="C2460" s="6">
        <v>2012.0</v>
      </c>
      <c r="D2460" s="142">
        <f t="shared" si="1"/>
        <v>41229</v>
      </c>
      <c r="E2460" s="6">
        <v>0.24</v>
      </c>
      <c r="F2460" s="6">
        <v>0.62</v>
      </c>
      <c r="G2460" s="6">
        <v>1.58</v>
      </c>
    </row>
    <row r="2461">
      <c r="A2461" s="6">
        <v>11.0</v>
      </c>
      <c r="B2461" s="6">
        <v>19.0</v>
      </c>
      <c r="C2461" s="6">
        <v>2012.0</v>
      </c>
      <c r="D2461" s="142">
        <f t="shared" si="1"/>
        <v>41232</v>
      </c>
      <c r="E2461" s="6">
        <v>0.25</v>
      </c>
      <c r="F2461" s="6">
        <v>0.64</v>
      </c>
      <c r="G2461" s="6">
        <v>1.61</v>
      </c>
    </row>
    <row r="2462">
      <c r="A2462" s="6">
        <v>11.0</v>
      </c>
      <c r="B2462" s="6">
        <v>20.0</v>
      </c>
      <c r="C2462" s="6">
        <v>2012.0</v>
      </c>
      <c r="D2462" s="142">
        <f t="shared" si="1"/>
        <v>41233</v>
      </c>
      <c r="E2462" s="6">
        <v>0.27</v>
      </c>
      <c r="F2462" s="6">
        <v>0.67</v>
      </c>
      <c r="G2462" s="6">
        <v>1.66</v>
      </c>
    </row>
    <row r="2463">
      <c r="A2463" s="6">
        <v>11.0</v>
      </c>
      <c r="B2463" s="6">
        <v>21.0</v>
      </c>
      <c r="C2463" s="6">
        <v>2012.0</v>
      </c>
      <c r="D2463" s="142">
        <f t="shared" si="1"/>
        <v>41234</v>
      </c>
      <c r="E2463" s="6">
        <v>0.27</v>
      </c>
      <c r="F2463" s="6">
        <v>0.69</v>
      </c>
      <c r="G2463" s="6">
        <v>1.69</v>
      </c>
    </row>
    <row r="2464">
      <c r="A2464" s="6">
        <v>11.0</v>
      </c>
      <c r="B2464" s="6">
        <v>23.0</v>
      </c>
      <c r="C2464" s="6">
        <v>2012.0</v>
      </c>
      <c r="D2464" s="142">
        <f t="shared" si="1"/>
        <v>41236</v>
      </c>
      <c r="E2464" s="6">
        <v>0.29</v>
      </c>
      <c r="F2464" s="6">
        <v>0.7</v>
      </c>
      <c r="G2464" s="6">
        <v>1.7</v>
      </c>
    </row>
    <row r="2465">
      <c r="A2465" s="6">
        <v>11.0</v>
      </c>
      <c r="B2465" s="6">
        <v>26.0</v>
      </c>
      <c r="C2465" s="6">
        <v>2012.0</v>
      </c>
      <c r="D2465" s="142">
        <f t="shared" si="1"/>
        <v>41239</v>
      </c>
      <c r="E2465" s="6">
        <v>0.27</v>
      </c>
      <c r="F2465" s="6">
        <v>0.68</v>
      </c>
      <c r="G2465" s="6">
        <v>1.66</v>
      </c>
    </row>
    <row r="2466">
      <c r="A2466" s="6">
        <v>11.0</v>
      </c>
      <c r="B2466" s="6">
        <v>27.0</v>
      </c>
      <c r="C2466" s="6">
        <v>2012.0</v>
      </c>
      <c r="D2466" s="142">
        <f t="shared" si="1"/>
        <v>41240</v>
      </c>
      <c r="E2466" s="6">
        <v>0.27</v>
      </c>
      <c r="F2466" s="6">
        <v>0.66</v>
      </c>
      <c r="G2466" s="6">
        <v>1.64</v>
      </c>
    </row>
    <row r="2467">
      <c r="A2467" s="6">
        <v>11.0</v>
      </c>
      <c r="B2467" s="6">
        <v>28.0</v>
      </c>
      <c r="C2467" s="6">
        <v>2012.0</v>
      </c>
      <c r="D2467" s="142">
        <f t="shared" si="1"/>
        <v>41241</v>
      </c>
      <c r="E2467" s="6">
        <v>0.27</v>
      </c>
      <c r="F2467" s="6">
        <v>0.64</v>
      </c>
      <c r="G2467" s="6">
        <v>1.63</v>
      </c>
    </row>
    <row r="2468">
      <c r="A2468" s="6">
        <v>11.0</v>
      </c>
      <c r="B2468" s="6">
        <v>29.0</v>
      </c>
      <c r="C2468" s="6">
        <v>2012.0</v>
      </c>
      <c r="D2468" s="142">
        <f t="shared" si="1"/>
        <v>41242</v>
      </c>
      <c r="E2468" s="6">
        <v>0.25</v>
      </c>
      <c r="F2468" s="6">
        <v>0.63</v>
      </c>
      <c r="G2468" s="6">
        <v>1.62</v>
      </c>
    </row>
    <row r="2469">
      <c r="A2469" s="6">
        <v>11.0</v>
      </c>
      <c r="B2469" s="6">
        <v>30.0</v>
      </c>
      <c r="C2469" s="6">
        <v>2012.0</v>
      </c>
      <c r="D2469" s="142">
        <f t="shared" si="1"/>
        <v>41243</v>
      </c>
      <c r="E2469" s="6">
        <v>0.25</v>
      </c>
      <c r="F2469" s="6">
        <v>0.61</v>
      </c>
      <c r="G2469" s="6">
        <v>1.62</v>
      </c>
    </row>
    <row r="2470">
      <c r="A2470" s="6">
        <v>12.0</v>
      </c>
      <c r="B2470" s="6">
        <v>3.0</v>
      </c>
      <c r="C2470" s="6">
        <v>2012.0</v>
      </c>
      <c r="D2470" s="142">
        <f t="shared" si="1"/>
        <v>41246</v>
      </c>
      <c r="E2470" s="6">
        <v>0.25</v>
      </c>
      <c r="F2470" s="6">
        <v>0.63</v>
      </c>
      <c r="G2470" s="6">
        <v>1.63</v>
      </c>
    </row>
    <row r="2471">
      <c r="A2471" s="6">
        <v>12.0</v>
      </c>
      <c r="B2471" s="6">
        <v>4.0</v>
      </c>
      <c r="C2471" s="6">
        <v>2012.0</v>
      </c>
      <c r="D2471" s="142">
        <f t="shared" si="1"/>
        <v>41247</v>
      </c>
      <c r="E2471" s="6">
        <v>0.25</v>
      </c>
      <c r="F2471" s="6">
        <v>0.63</v>
      </c>
      <c r="G2471" s="6">
        <v>1.62</v>
      </c>
    </row>
    <row r="2472">
      <c r="A2472" s="6">
        <v>12.0</v>
      </c>
      <c r="B2472" s="6">
        <v>5.0</v>
      </c>
      <c r="C2472" s="6">
        <v>2012.0</v>
      </c>
      <c r="D2472" s="142">
        <f t="shared" si="1"/>
        <v>41248</v>
      </c>
      <c r="E2472" s="6">
        <v>0.25</v>
      </c>
      <c r="F2472" s="6">
        <v>0.61</v>
      </c>
      <c r="G2472" s="6">
        <v>1.6</v>
      </c>
    </row>
    <row r="2473">
      <c r="A2473" s="6">
        <v>12.0</v>
      </c>
      <c r="B2473" s="6">
        <v>6.0</v>
      </c>
      <c r="C2473" s="6">
        <v>2012.0</v>
      </c>
      <c r="D2473" s="142">
        <f t="shared" si="1"/>
        <v>41249</v>
      </c>
      <c r="E2473" s="6">
        <v>0.25</v>
      </c>
      <c r="F2473" s="6">
        <v>0.6</v>
      </c>
      <c r="G2473" s="6">
        <v>1.59</v>
      </c>
    </row>
    <row r="2474">
      <c r="A2474" s="6">
        <v>12.0</v>
      </c>
      <c r="B2474" s="6">
        <v>7.0</v>
      </c>
      <c r="C2474" s="6">
        <v>2012.0</v>
      </c>
      <c r="D2474" s="142">
        <f t="shared" si="1"/>
        <v>41250</v>
      </c>
      <c r="E2474" s="6">
        <v>0.25</v>
      </c>
      <c r="F2474" s="6">
        <v>0.63</v>
      </c>
      <c r="G2474" s="6">
        <v>1.64</v>
      </c>
    </row>
    <row r="2475">
      <c r="A2475" s="6">
        <v>12.0</v>
      </c>
      <c r="B2475" s="6">
        <v>10.0</v>
      </c>
      <c r="C2475" s="6">
        <v>2012.0</v>
      </c>
      <c r="D2475" s="142">
        <f t="shared" si="1"/>
        <v>41253</v>
      </c>
      <c r="E2475" s="6">
        <v>0.24</v>
      </c>
      <c r="F2475" s="6">
        <v>0.62</v>
      </c>
      <c r="G2475" s="6">
        <v>1.63</v>
      </c>
    </row>
    <row r="2476">
      <c r="A2476" s="6">
        <v>12.0</v>
      </c>
      <c r="B2476" s="6">
        <v>11.0</v>
      </c>
      <c r="C2476" s="6">
        <v>2012.0</v>
      </c>
      <c r="D2476" s="142">
        <f t="shared" si="1"/>
        <v>41254</v>
      </c>
      <c r="E2476" s="6">
        <v>0.24</v>
      </c>
      <c r="F2476" s="6">
        <v>0.64</v>
      </c>
      <c r="G2476" s="6">
        <v>1.66</v>
      </c>
    </row>
    <row r="2477">
      <c r="A2477" s="6">
        <v>12.0</v>
      </c>
      <c r="B2477" s="6">
        <v>12.0</v>
      </c>
      <c r="C2477" s="6">
        <v>2012.0</v>
      </c>
      <c r="D2477" s="142">
        <f t="shared" si="1"/>
        <v>41255</v>
      </c>
      <c r="E2477" s="6">
        <v>0.25</v>
      </c>
      <c r="F2477" s="6">
        <v>0.66</v>
      </c>
      <c r="G2477" s="6">
        <v>1.72</v>
      </c>
    </row>
    <row r="2478">
      <c r="A2478" s="6">
        <v>12.0</v>
      </c>
      <c r="B2478" s="6">
        <v>13.0</v>
      </c>
      <c r="C2478" s="6">
        <v>2012.0</v>
      </c>
      <c r="D2478" s="142">
        <f t="shared" si="1"/>
        <v>41256</v>
      </c>
      <c r="E2478" s="6">
        <v>0.27</v>
      </c>
      <c r="F2478" s="6">
        <v>0.7</v>
      </c>
      <c r="G2478" s="6">
        <v>1.74</v>
      </c>
    </row>
    <row r="2479">
      <c r="A2479" s="6">
        <v>12.0</v>
      </c>
      <c r="B2479" s="6">
        <v>14.0</v>
      </c>
      <c r="C2479" s="6">
        <v>2012.0</v>
      </c>
      <c r="D2479" s="142">
        <f t="shared" si="1"/>
        <v>41257</v>
      </c>
      <c r="E2479" s="6">
        <v>0.24</v>
      </c>
      <c r="F2479" s="6">
        <v>0.7</v>
      </c>
      <c r="G2479" s="6">
        <v>1.72</v>
      </c>
    </row>
    <row r="2480">
      <c r="A2480" s="6">
        <v>12.0</v>
      </c>
      <c r="B2480" s="6">
        <v>17.0</v>
      </c>
      <c r="C2480" s="6">
        <v>2012.0</v>
      </c>
      <c r="D2480" s="142">
        <f t="shared" si="1"/>
        <v>41260</v>
      </c>
      <c r="E2480" s="6">
        <v>0.25</v>
      </c>
      <c r="F2480" s="6">
        <v>0.74</v>
      </c>
      <c r="G2480" s="6">
        <v>1.78</v>
      </c>
    </row>
    <row r="2481">
      <c r="A2481" s="6">
        <v>12.0</v>
      </c>
      <c r="B2481" s="6">
        <v>18.0</v>
      </c>
      <c r="C2481" s="6">
        <v>2012.0</v>
      </c>
      <c r="D2481" s="142">
        <f t="shared" si="1"/>
        <v>41261</v>
      </c>
      <c r="E2481" s="6">
        <v>0.28</v>
      </c>
      <c r="F2481" s="6">
        <v>0.78</v>
      </c>
      <c r="G2481" s="6">
        <v>1.84</v>
      </c>
    </row>
    <row r="2482">
      <c r="A2482" s="6">
        <v>12.0</v>
      </c>
      <c r="B2482" s="6">
        <v>19.0</v>
      </c>
      <c r="C2482" s="6">
        <v>2012.0</v>
      </c>
      <c r="D2482" s="142">
        <f t="shared" si="1"/>
        <v>41262</v>
      </c>
      <c r="E2482" s="6">
        <v>0.28</v>
      </c>
      <c r="F2482" s="6">
        <v>0.77</v>
      </c>
      <c r="G2482" s="6">
        <v>1.82</v>
      </c>
    </row>
    <row r="2483">
      <c r="A2483" s="6">
        <v>12.0</v>
      </c>
      <c r="B2483" s="6">
        <v>20.0</v>
      </c>
      <c r="C2483" s="6">
        <v>2012.0</v>
      </c>
      <c r="D2483" s="142">
        <f t="shared" si="1"/>
        <v>41263</v>
      </c>
      <c r="E2483" s="6">
        <v>0.28</v>
      </c>
      <c r="F2483" s="6">
        <v>0.77</v>
      </c>
      <c r="G2483" s="6">
        <v>1.81</v>
      </c>
    </row>
    <row r="2484">
      <c r="A2484" s="6">
        <v>12.0</v>
      </c>
      <c r="B2484" s="6">
        <v>21.0</v>
      </c>
      <c r="C2484" s="6">
        <v>2012.0</v>
      </c>
      <c r="D2484" s="142">
        <f t="shared" si="1"/>
        <v>41264</v>
      </c>
      <c r="E2484" s="6">
        <v>0.26</v>
      </c>
      <c r="F2484" s="6">
        <v>0.75</v>
      </c>
      <c r="G2484" s="6">
        <v>1.77</v>
      </c>
    </row>
    <row r="2485">
      <c r="A2485" s="6">
        <v>12.0</v>
      </c>
      <c r="B2485" s="6">
        <v>24.0</v>
      </c>
      <c r="C2485" s="6">
        <v>2012.0</v>
      </c>
      <c r="D2485" s="142">
        <f t="shared" si="1"/>
        <v>41267</v>
      </c>
      <c r="E2485" s="6">
        <v>0.26</v>
      </c>
      <c r="F2485" s="6">
        <v>0.77</v>
      </c>
      <c r="G2485" s="6">
        <v>1.79</v>
      </c>
    </row>
    <row r="2486">
      <c r="A2486" s="6">
        <v>12.0</v>
      </c>
      <c r="B2486" s="6">
        <v>26.0</v>
      </c>
      <c r="C2486" s="6">
        <v>2012.0</v>
      </c>
      <c r="D2486" s="142">
        <f t="shared" si="1"/>
        <v>41269</v>
      </c>
      <c r="E2486" s="6">
        <v>0.26</v>
      </c>
      <c r="F2486" s="6">
        <v>0.76</v>
      </c>
      <c r="G2486" s="6">
        <v>1.77</v>
      </c>
    </row>
    <row r="2487">
      <c r="A2487" s="6">
        <v>12.0</v>
      </c>
      <c r="B2487" s="6">
        <v>27.0</v>
      </c>
      <c r="C2487" s="6">
        <v>2012.0</v>
      </c>
      <c r="D2487" s="142">
        <f t="shared" si="1"/>
        <v>41270</v>
      </c>
      <c r="E2487" s="6">
        <v>0.26</v>
      </c>
      <c r="F2487" s="6">
        <v>0.72</v>
      </c>
      <c r="G2487" s="6">
        <v>1.74</v>
      </c>
    </row>
    <row r="2488">
      <c r="A2488" s="6">
        <v>12.0</v>
      </c>
      <c r="B2488" s="6">
        <v>28.0</v>
      </c>
      <c r="C2488" s="6">
        <v>2012.0</v>
      </c>
      <c r="D2488" s="142">
        <f t="shared" si="1"/>
        <v>41271</v>
      </c>
      <c r="E2488" s="6">
        <v>0.27</v>
      </c>
      <c r="F2488" s="6">
        <v>0.72</v>
      </c>
      <c r="G2488" s="6">
        <v>1.73</v>
      </c>
    </row>
    <row r="2489">
      <c r="A2489" s="6">
        <v>12.0</v>
      </c>
      <c r="B2489" s="6">
        <v>31.0</v>
      </c>
      <c r="C2489" s="6">
        <v>2012.0</v>
      </c>
      <c r="D2489" s="142">
        <f t="shared" si="1"/>
        <v>41274</v>
      </c>
      <c r="E2489" s="6">
        <v>0.25</v>
      </c>
      <c r="F2489" s="6">
        <v>0.72</v>
      </c>
      <c r="G2489" s="6">
        <v>1.78</v>
      </c>
    </row>
    <row r="2490">
      <c r="A2490" s="6">
        <v>1.0</v>
      </c>
      <c r="B2490" s="6">
        <v>3.0</v>
      </c>
      <c r="C2490" s="6">
        <v>2011.0</v>
      </c>
      <c r="D2490" s="142">
        <f t="shared" si="1"/>
        <v>40546</v>
      </c>
      <c r="E2490" s="6">
        <v>0.61</v>
      </c>
      <c r="F2490" s="6">
        <v>2.02</v>
      </c>
      <c r="G2490" s="6">
        <v>3.36</v>
      </c>
    </row>
    <row r="2491">
      <c r="A2491" s="6">
        <v>1.0</v>
      </c>
      <c r="B2491" s="6">
        <v>4.0</v>
      </c>
      <c r="C2491" s="6">
        <v>2011.0</v>
      </c>
      <c r="D2491" s="142">
        <f t="shared" si="1"/>
        <v>40547</v>
      </c>
      <c r="E2491" s="6">
        <v>0.63</v>
      </c>
      <c r="F2491" s="6">
        <v>2.01</v>
      </c>
      <c r="G2491" s="6">
        <v>3.36</v>
      </c>
    </row>
    <row r="2492">
      <c r="A2492" s="6">
        <v>1.0</v>
      </c>
      <c r="B2492" s="6">
        <v>5.0</v>
      </c>
      <c r="C2492" s="6">
        <v>2011.0</v>
      </c>
      <c r="D2492" s="142">
        <f t="shared" si="1"/>
        <v>40548</v>
      </c>
      <c r="E2492" s="6">
        <v>0.71</v>
      </c>
      <c r="F2492" s="6">
        <v>2.14</v>
      </c>
      <c r="G2492" s="6">
        <v>3.5</v>
      </c>
    </row>
    <row r="2493">
      <c r="A2493" s="6">
        <v>1.0</v>
      </c>
      <c r="B2493" s="6">
        <v>6.0</v>
      </c>
      <c r="C2493" s="6">
        <v>2011.0</v>
      </c>
      <c r="D2493" s="142">
        <f t="shared" si="1"/>
        <v>40549</v>
      </c>
      <c r="E2493" s="6">
        <v>0.68</v>
      </c>
      <c r="F2493" s="6">
        <v>2.09</v>
      </c>
      <c r="G2493" s="6">
        <v>3.44</v>
      </c>
    </row>
    <row r="2494">
      <c r="A2494" s="6">
        <v>1.0</v>
      </c>
      <c r="B2494" s="6">
        <v>7.0</v>
      </c>
      <c r="C2494" s="6">
        <v>2011.0</v>
      </c>
      <c r="D2494" s="142">
        <f t="shared" si="1"/>
        <v>40550</v>
      </c>
      <c r="E2494" s="6">
        <v>0.6</v>
      </c>
      <c r="F2494" s="6">
        <v>1.96</v>
      </c>
      <c r="G2494" s="6">
        <v>3.34</v>
      </c>
    </row>
    <row r="2495">
      <c r="A2495" s="6">
        <v>1.0</v>
      </c>
      <c r="B2495" s="6">
        <v>10.0</v>
      </c>
      <c r="C2495" s="6">
        <v>2011.0</v>
      </c>
      <c r="D2495" s="142">
        <f t="shared" si="1"/>
        <v>40553</v>
      </c>
      <c r="E2495" s="6">
        <v>0.59</v>
      </c>
      <c r="F2495" s="6">
        <v>1.93</v>
      </c>
      <c r="G2495" s="6">
        <v>3.32</v>
      </c>
    </row>
    <row r="2496">
      <c r="A2496" s="6">
        <v>1.0</v>
      </c>
      <c r="B2496" s="6">
        <v>11.0</v>
      </c>
      <c r="C2496" s="6">
        <v>2011.0</v>
      </c>
      <c r="D2496" s="142">
        <f t="shared" si="1"/>
        <v>40554</v>
      </c>
      <c r="E2496" s="6">
        <v>0.6</v>
      </c>
      <c r="F2496" s="6">
        <v>1.98</v>
      </c>
      <c r="G2496" s="6">
        <v>3.37</v>
      </c>
    </row>
    <row r="2497">
      <c r="A2497" s="6">
        <v>1.0</v>
      </c>
      <c r="B2497" s="6">
        <v>12.0</v>
      </c>
      <c r="C2497" s="6">
        <v>2011.0</v>
      </c>
      <c r="D2497" s="142">
        <f t="shared" si="1"/>
        <v>40555</v>
      </c>
      <c r="E2497" s="6">
        <v>0.61</v>
      </c>
      <c r="F2497" s="6">
        <v>1.99</v>
      </c>
      <c r="G2497" s="6">
        <v>3.4</v>
      </c>
    </row>
    <row r="2498">
      <c r="A2498" s="6">
        <v>1.0</v>
      </c>
      <c r="B2498" s="6">
        <v>13.0</v>
      </c>
      <c r="C2498" s="6">
        <v>2011.0</v>
      </c>
      <c r="D2498" s="142">
        <f t="shared" si="1"/>
        <v>40556</v>
      </c>
      <c r="E2498" s="6">
        <v>0.59</v>
      </c>
      <c r="F2498" s="6">
        <v>1.93</v>
      </c>
      <c r="G2498" s="6">
        <v>3.34</v>
      </c>
    </row>
    <row r="2499">
      <c r="A2499" s="6">
        <v>1.0</v>
      </c>
      <c r="B2499" s="6">
        <v>14.0</v>
      </c>
      <c r="C2499" s="6">
        <v>2011.0</v>
      </c>
      <c r="D2499" s="142">
        <f t="shared" si="1"/>
        <v>40557</v>
      </c>
      <c r="E2499" s="6">
        <v>0.59</v>
      </c>
      <c r="F2499" s="6">
        <v>1.95</v>
      </c>
      <c r="G2499" s="6">
        <v>3.35</v>
      </c>
    </row>
    <row r="2500">
      <c r="A2500" s="6">
        <v>1.0</v>
      </c>
      <c r="B2500" s="6">
        <v>18.0</v>
      </c>
      <c r="C2500" s="6">
        <v>2011.0</v>
      </c>
      <c r="D2500" s="142">
        <f t="shared" si="1"/>
        <v>40561</v>
      </c>
      <c r="E2500" s="6">
        <v>0.6</v>
      </c>
      <c r="F2500" s="6">
        <v>1.97</v>
      </c>
      <c r="G2500" s="6">
        <v>3.39</v>
      </c>
    </row>
    <row r="2501">
      <c r="A2501" s="6">
        <v>1.0</v>
      </c>
      <c r="B2501" s="6">
        <v>19.0</v>
      </c>
      <c r="C2501" s="6">
        <v>2011.0</v>
      </c>
      <c r="D2501" s="142">
        <f t="shared" si="1"/>
        <v>40562</v>
      </c>
      <c r="E2501" s="6">
        <v>0.6</v>
      </c>
      <c r="F2501" s="6">
        <v>1.95</v>
      </c>
      <c r="G2501" s="6">
        <v>3.37</v>
      </c>
    </row>
    <row r="2502">
      <c r="A2502" s="6">
        <v>1.0</v>
      </c>
      <c r="B2502" s="6">
        <v>20.0</v>
      </c>
      <c r="C2502" s="6">
        <v>2011.0</v>
      </c>
      <c r="D2502" s="142">
        <f t="shared" si="1"/>
        <v>40563</v>
      </c>
      <c r="E2502" s="6">
        <v>0.65</v>
      </c>
      <c r="F2502" s="6">
        <v>2.06</v>
      </c>
      <c r="G2502" s="6">
        <v>3.47</v>
      </c>
    </row>
    <row r="2503">
      <c r="A2503" s="6">
        <v>1.0</v>
      </c>
      <c r="B2503" s="6">
        <v>21.0</v>
      </c>
      <c r="C2503" s="6">
        <v>2011.0</v>
      </c>
      <c r="D2503" s="142">
        <f t="shared" si="1"/>
        <v>40564</v>
      </c>
      <c r="E2503" s="6">
        <v>0.63</v>
      </c>
      <c r="F2503" s="6">
        <v>2.04</v>
      </c>
      <c r="G2503" s="6">
        <v>3.44</v>
      </c>
    </row>
    <row r="2504">
      <c r="A2504" s="6">
        <v>1.0</v>
      </c>
      <c r="B2504" s="6">
        <v>24.0</v>
      </c>
      <c r="C2504" s="6">
        <v>2011.0</v>
      </c>
      <c r="D2504" s="142">
        <f t="shared" si="1"/>
        <v>40567</v>
      </c>
      <c r="E2504" s="6">
        <v>0.65</v>
      </c>
      <c r="F2504" s="6">
        <v>2.03</v>
      </c>
      <c r="G2504" s="6">
        <v>3.43</v>
      </c>
    </row>
    <row r="2505">
      <c r="A2505" s="6">
        <v>1.0</v>
      </c>
      <c r="B2505" s="6">
        <v>25.0</v>
      </c>
      <c r="C2505" s="6">
        <v>2011.0</v>
      </c>
      <c r="D2505" s="142">
        <f t="shared" si="1"/>
        <v>40568</v>
      </c>
      <c r="E2505" s="6">
        <v>0.62</v>
      </c>
      <c r="F2505" s="6">
        <v>1.96</v>
      </c>
      <c r="G2505" s="6">
        <v>3.35</v>
      </c>
    </row>
    <row r="2506">
      <c r="A2506" s="6">
        <v>1.0</v>
      </c>
      <c r="B2506" s="6">
        <v>26.0</v>
      </c>
      <c r="C2506" s="6">
        <v>2011.0</v>
      </c>
      <c r="D2506" s="142">
        <f t="shared" si="1"/>
        <v>40569</v>
      </c>
      <c r="E2506" s="6">
        <v>0.62</v>
      </c>
      <c r="F2506" s="6">
        <v>2.03</v>
      </c>
      <c r="G2506" s="6">
        <v>3.45</v>
      </c>
    </row>
    <row r="2507">
      <c r="A2507" s="6">
        <v>1.0</v>
      </c>
      <c r="B2507" s="6">
        <v>27.0</v>
      </c>
      <c r="C2507" s="6">
        <v>2011.0</v>
      </c>
      <c r="D2507" s="142">
        <f t="shared" si="1"/>
        <v>40570</v>
      </c>
      <c r="E2507" s="6">
        <v>0.59</v>
      </c>
      <c r="F2507" s="6">
        <v>1.98</v>
      </c>
      <c r="G2507" s="6">
        <v>3.42</v>
      </c>
    </row>
    <row r="2508">
      <c r="A2508" s="6">
        <v>1.0</v>
      </c>
      <c r="B2508" s="6">
        <v>28.0</v>
      </c>
      <c r="C2508" s="6">
        <v>2011.0</v>
      </c>
      <c r="D2508" s="142">
        <f t="shared" si="1"/>
        <v>40571</v>
      </c>
      <c r="E2508" s="6">
        <v>0.54</v>
      </c>
      <c r="F2508" s="6">
        <v>1.92</v>
      </c>
      <c r="G2508" s="6">
        <v>3.36</v>
      </c>
    </row>
    <row r="2509">
      <c r="A2509" s="6">
        <v>1.0</v>
      </c>
      <c r="B2509" s="6">
        <v>31.0</v>
      </c>
      <c r="C2509" s="6">
        <v>2011.0</v>
      </c>
      <c r="D2509" s="142">
        <f t="shared" si="1"/>
        <v>40574</v>
      </c>
      <c r="E2509" s="6">
        <v>0.58</v>
      </c>
      <c r="F2509" s="6">
        <v>1.95</v>
      </c>
      <c r="G2509" s="6">
        <v>3.42</v>
      </c>
    </row>
    <row r="2510">
      <c r="A2510" s="6">
        <v>2.0</v>
      </c>
      <c r="B2510" s="6">
        <v>1.0</v>
      </c>
      <c r="C2510" s="6">
        <v>2011.0</v>
      </c>
      <c r="D2510" s="142">
        <f t="shared" si="1"/>
        <v>40575</v>
      </c>
      <c r="E2510" s="6">
        <v>0.61</v>
      </c>
      <c r="F2510" s="6">
        <v>2.02</v>
      </c>
      <c r="G2510" s="6">
        <v>3.48</v>
      </c>
    </row>
    <row r="2511">
      <c r="A2511" s="6">
        <v>2.0</v>
      </c>
      <c r="B2511" s="6">
        <v>2.0</v>
      </c>
      <c r="C2511" s="6">
        <v>2011.0</v>
      </c>
      <c r="D2511" s="142">
        <f t="shared" si="1"/>
        <v>40576</v>
      </c>
      <c r="E2511" s="6">
        <v>0.67</v>
      </c>
      <c r="F2511" s="6">
        <v>2.1</v>
      </c>
      <c r="G2511" s="6">
        <v>3.52</v>
      </c>
    </row>
    <row r="2512">
      <c r="A2512" s="6">
        <v>2.0</v>
      </c>
      <c r="B2512" s="6">
        <v>3.0</v>
      </c>
      <c r="C2512" s="6">
        <v>2011.0</v>
      </c>
      <c r="D2512" s="142">
        <f t="shared" si="1"/>
        <v>40577</v>
      </c>
      <c r="E2512" s="6">
        <v>0.71</v>
      </c>
      <c r="F2512" s="6">
        <v>2.18</v>
      </c>
      <c r="G2512" s="6">
        <v>3.58</v>
      </c>
    </row>
    <row r="2513">
      <c r="A2513" s="6">
        <v>2.0</v>
      </c>
      <c r="B2513" s="6">
        <v>4.0</v>
      </c>
      <c r="C2513" s="6">
        <v>2011.0</v>
      </c>
      <c r="D2513" s="142">
        <f t="shared" si="1"/>
        <v>40578</v>
      </c>
      <c r="E2513" s="6">
        <v>0.77</v>
      </c>
      <c r="F2513" s="6">
        <v>2.27</v>
      </c>
      <c r="G2513" s="6">
        <v>3.68</v>
      </c>
    </row>
    <row r="2514">
      <c r="A2514" s="6">
        <v>2.0</v>
      </c>
      <c r="B2514" s="6">
        <v>7.0</v>
      </c>
      <c r="C2514" s="6">
        <v>2011.0</v>
      </c>
      <c r="D2514" s="142">
        <f t="shared" si="1"/>
        <v>40581</v>
      </c>
      <c r="E2514" s="6">
        <v>0.78</v>
      </c>
      <c r="F2514" s="6">
        <v>2.29</v>
      </c>
      <c r="G2514" s="6">
        <v>3.68</v>
      </c>
    </row>
    <row r="2515">
      <c r="A2515" s="6">
        <v>2.0</v>
      </c>
      <c r="B2515" s="6">
        <v>8.0</v>
      </c>
      <c r="C2515" s="6">
        <v>2011.0</v>
      </c>
      <c r="D2515" s="142">
        <f t="shared" si="1"/>
        <v>40582</v>
      </c>
      <c r="E2515" s="6">
        <v>0.86</v>
      </c>
      <c r="F2515" s="6">
        <v>2.39</v>
      </c>
      <c r="G2515" s="6">
        <v>3.75</v>
      </c>
    </row>
    <row r="2516">
      <c r="A2516" s="6">
        <v>2.0</v>
      </c>
      <c r="B2516" s="6">
        <v>9.0</v>
      </c>
      <c r="C2516" s="6">
        <v>2011.0</v>
      </c>
      <c r="D2516" s="142">
        <f t="shared" si="1"/>
        <v>40583</v>
      </c>
      <c r="E2516" s="6">
        <v>0.81</v>
      </c>
      <c r="F2516" s="6">
        <v>2.33</v>
      </c>
      <c r="G2516" s="6">
        <v>3.65</v>
      </c>
    </row>
    <row r="2517">
      <c r="A2517" s="6">
        <v>2.0</v>
      </c>
      <c r="B2517" s="6">
        <v>10.0</v>
      </c>
      <c r="C2517" s="6">
        <v>2011.0</v>
      </c>
      <c r="D2517" s="142">
        <f t="shared" si="1"/>
        <v>40584</v>
      </c>
      <c r="E2517" s="6">
        <v>0.85</v>
      </c>
      <c r="F2517" s="6">
        <v>2.4</v>
      </c>
      <c r="G2517" s="6">
        <v>3.7</v>
      </c>
    </row>
    <row r="2518">
      <c r="A2518" s="6">
        <v>2.0</v>
      </c>
      <c r="B2518" s="6">
        <v>11.0</v>
      </c>
      <c r="C2518" s="6">
        <v>2011.0</v>
      </c>
      <c r="D2518" s="142">
        <f t="shared" si="1"/>
        <v>40585</v>
      </c>
      <c r="E2518" s="6">
        <v>0.85</v>
      </c>
      <c r="F2518" s="6">
        <v>2.38</v>
      </c>
      <c r="G2518" s="6">
        <v>3.64</v>
      </c>
    </row>
    <row r="2519">
      <c r="A2519" s="6">
        <v>2.0</v>
      </c>
      <c r="B2519" s="6">
        <v>14.0</v>
      </c>
      <c r="C2519" s="6">
        <v>2011.0</v>
      </c>
      <c r="D2519" s="142">
        <f t="shared" si="1"/>
        <v>40588</v>
      </c>
      <c r="E2519" s="6">
        <v>0.87</v>
      </c>
      <c r="F2519" s="6">
        <v>2.37</v>
      </c>
      <c r="G2519" s="6">
        <v>3.62</v>
      </c>
    </row>
    <row r="2520">
      <c r="A2520" s="6">
        <v>2.0</v>
      </c>
      <c r="B2520" s="6">
        <v>15.0</v>
      </c>
      <c r="C2520" s="6">
        <v>2011.0</v>
      </c>
      <c r="D2520" s="142">
        <f t="shared" si="1"/>
        <v>40589</v>
      </c>
      <c r="E2520" s="6">
        <v>0.84</v>
      </c>
      <c r="F2520" s="6">
        <v>2.35</v>
      </c>
      <c r="G2520" s="6">
        <v>3.61</v>
      </c>
    </row>
    <row r="2521">
      <c r="A2521" s="6">
        <v>2.0</v>
      </c>
      <c r="B2521" s="6">
        <v>16.0</v>
      </c>
      <c r="C2521" s="6">
        <v>2011.0</v>
      </c>
      <c r="D2521" s="142">
        <f t="shared" si="1"/>
        <v>40590</v>
      </c>
      <c r="E2521" s="6">
        <v>0.86</v>
      </c>
      <c r="F2521" s="6">
        <v>2.37</v>
      </c>
      <c r="G2521" s="6">
        <v>3.62</v>
      </c>
    </row>
    <row r="2522">
      <c r="A2522" s="6">
        <v>2.0</v>
      </c>
      <c r="B2522" s="6">
        <v>17.0</v>
      </c>
      <c r="C2522" s="6">
        <v>2011.0</v>
      </c>
      <c r="D2522" s="142">
        <f t="shared" si="1"/>
        <v>40591</v>
      </c>
      <c r="E2522" s="6">
        <v>0.8</v>
      </c>
      <c r="F2522" s="6">
        <v>2.3</v>
      </c>
      <c r="G2522" s="6">
        <v>3.58</v>
      </c>
    </row>
    <row r="2523">
      <c r="A2523" s="6">
        <v>2.0</v>
      </c>
      <c r="B2523" s="6">
        <v>18.0</v>
      </c>
      <c r="C2523" s="6">
        <v>2011.0</v>
      </c>
      <c r="D2523" s="142">
        <f t="shared" si="1"/>
        <v>40592</v>
      </c>
      <c r="E2523" s="6">
        <v>0.78</v>
      </c>
      <c r="F2523" s="6">
        <v>2.3</v>
      </c>
      <c r="G2523" s="6">
        <v>3.59</v>
      </c>
    </row>
    <row r="2524">
      <c r="A2524" s="6">
        <v>2.0</v>
      </c>
      <c r="B2524" s="6">
        <v>22.0</v>
      </c>
      <c r="C2524" s="6">
        <v>2011.0</v>
      </c>
      <c r="D2524" s="142">
        <f t="shared" si="1"/>
        <v>40596</v>
      </c>
      <c r="E2524" s="6">
        <v>0.74</v>
      </c>
      <c r="F2524" s="6">
        <v>2.16</v>
      </c>
      <c r="G2524" s="6">
        <v>3.46</v>
      </c>
    </row>
    <row r="2525">
      <c r="A2525" s="6">
        <v>2.0</v>
      </c>
      <c r="B2525" s="6">
        <v>23.0</v>
      </c>
      <c r="C2525" s="6">
        <v>2011.0</v>
      </c>
      <c r="D2525" s="142">
        <f t="shared" si="1"/>
        <v>40597</v>
      </c>
      <c r="E2525" s="6">
        <v>0.74</v>
      </c>
      <c r="F2525" s="6">
        <v>2.21</v>
      </c>
      <c r="G2525" s="6">
        <v>3.49</v>
      </c>
    </row>
    <row r="2526">
      <c r="A2526" s="6">
        <v>2.0</v>
      </c>
      <c r="B2526" s="6">
        <v>24.0</v>
      </c>
      <c r="C2526" s="6">
        <v>2011.0</v>
      </c>
      <c r="D2526" s="142">
        <f t="shared" si="1"/>
        <v>40598</v>
      </c>
      <c r="E2526" s="6">
        <v>0.73</v>
      </c>
      <c r="F2526" s="6">
        <v>2.19</v>
      </c>
      <c r="G2526" s="6">
        <v>3.46</v>
      </c>
    </row>
    <row r="2527">
      <c r="A2527" s="6">
        <v>2.0</v>
      </c>
      <c r="B2527" s="6">
        <v>25.0</v>
      </c>
      <c r="C2527" s="6">
        <v>2011.0</v>
      </c>
      <c r="D2527" s="142">
        <f t="shared" si="1"/>
        <v>40599</v>
      </c>
      <c r="E2527" s="6">
        <v>0.72</v>
      </c>
      <c r="F2527" s="6">
        <v>2.16</v>
      </c>
      <c r="G2527" s="6">
        <v>3.42</v>
      </c>
    </row>
    <row r="2528">
      <c r="A2528" s="6">
        <v>2.0</v>
      </c>
      <c r="B2528" s="6">
        <v>28.0</v>
      </c>
      <c r="C2528" s="6">
        <v>2011.0</v>
      </c>
      <c r="D2528" s="142">
        <f t="shared" si="1"/>
        <v>40602</v>
      </c>
      <c r="E2528" s="6">
        <v>0.69</v>
      </c>
      <c r="F2528" s="6">
        <v>2.13</v>
      </c>
      <c r="G2528" s="6">
        <v>3.42</v>
      </c>
    </row>
    <row r="2529">
      <c r="A2529" s="6">
        <v>3.0</v>
      </c>
      <c r="B2529" s="6">
        <v>1.0</v>
      </c>
      <c r="C2529" s="6">
        <v>2011.0</v>
      </c>
      <c r="D2529" s="142">
        <f t="shared" si="1"/>
        <v>40603</v>
      </c>
      <c r="E2529" s="6">
        <v>0.66</v>
      </c>
      <c r="F2529" s="6">
        <v>2.11</v>
      </c>
      <c r="G2529" s="6">
        <v>3.41</v>
      </c>
    </row>
    <row r="2530">
      <c r="A2530" s="6">
        <v>3.0</v>
      </c>
      <c r="B2530" s="6">
        <v>2.0</v>
      </c>
      <c r="C2530" s="6">
        <v>2011.0</v>
      </c>
      <c r="D2530" s="142">
        <f t="shared" si="1"/>
        <v>40604</v>
      </c>
      <c r="E2530" s="6">
        <v>0.69</v>
      </c>
      <c r="F2530" s="6">
        <v>2.16</v>
      </c>
      <c r="G2530" s="6">
        <v>3.46</v>
      </c>
    </row>
    <row r="2531">
      <c r="A2531" s="6">
        <v>3.0</v>
      </c>
      <c r="B2531" s="6">
        <v>3.0</v>
      </c>
      <c r="C2531" s="6">
        <v>2011.0</v>
      </c>
      <c r="D2531" s="142">
        <f t="shared" si="1"/>
        <v>40605</v>
      </c>
      <c r="E2531" s="6">
        <v>0.79</v>
      </c>
      <c r="F2531" s="6">
        <v>2.3</v>
      </c>
      <c r="G2531" s="6">
        <v>3.58</v>
      </c>
    </row>
    <row r="2532">
      <c r="A2532" s="6">
        <v>3.0</v>
      </c>
      <c r="B2532" s="6">
        <v>4.0</v>
      </c>
      <c r="C2532" s="6">
        <v>2011.0</v>
      </c>
      <c r="D2532" s="142">
        <f t="shared" si="1"/>
        <v>40606</v>
      </c>
      <c r="E2532" s="6">
        <v>0.68</v>
      </c>
      <c r="F2532" s="6">
        <v>2.17</v>
      </c>
      <c r="G2532" s="6">
        <v>3.49</v>
      </c>
    </row>
    <row r="2533">
      <c r="A2533" s="6">
        <v>3.0</v>
      </c>
      <c r="B2533" s="6">
        <v>7.0</v>
      </c>
      <c r="C2533" s="6">
        <v>2011.0</v>
      </c>
      <c r="D2533" s="142">
        <f t="shared" si="1"/>
        <v>40609</v>
      </c>
      <c r="E2533" s="6">
        <v>0.7</v>
      </c>
      <c r="F2533" s="6">
        <v>2.19</v>
      </c>
      <c r="G2533" s="6">
        <v>3.51</v>
      </c>
    </row>
    <row r="2534">
      <c r="A2534" s="6">
        <v>3.0</v>
      </c>
      <c r="B2534" s="6">
        <v>8.0</v>
      </c>
      <c r="C2534" s="6">
        <v>2011.0</v>
      </c>
      <c r="D2534" s="142">
        <f t="shared" si="1"/>
        <v>40610</v>
      </c>
      <c r="E2534" s="6">
        <v>0.73</v>
      </c>
      <c r="F2534" s="6">
        <v>2.22</v>
      </c>
      <c r="G2534" s="6">
        <v>3.56</v>
      </c>
    </row>
    <row r="2535">
      <c r="A2535" s="6">
        <v>3.0</v>
      </c>
      <c r="B2535" s="6">
        <v>9.0</v>
      </c>
      <c r="C2535" s="6">
        <v>2011.0</v>
      </c>
      <c r="D2535" s="142">
        <f t="shared" si="1"/>
        <v>40611</v>
      </c>
      <c r="E2535" s="6">
        <v>0.7</v>
      </c>
      <c r="F2535" s="6">
        <v>2.16</v>
      </c>
      <c r="G2535" s="6">
        <v>3.48</v>
      </c>
    </row>
    <row r="2536">
      <c r="A2536" s="6">
        <v>3.0</v>
      </c>
      <c r="B2536" s="6">
        <v>10.0</v>
      </c>
      <c r="C2536" s="6">
        <v>2011.0</v>
      </c>
      <c r="D2536" s="142">
        <f t="shared" si="1"/>
        <v>40612</v>
      </c>
      <c r="E2536" s="6">
        <v>0.65</v>
      </c>
      <c r="F2536" s="6">
        <v>2.05</v>
      </c>
      <c r="G2536" s="6">
        <v>3.37</v>
      </c>
    </row>
    <row r="2537">
      <c r="A2537" s="6">
        <v>3.0</v>
      </c>
      <c r="B2537" s="6">
        <v>11.0</v>
      </c>
      <c r="C2537" s="6">
        <v>2011.0</v>
      </c>
      <c r="D2537" s="142">
        <f t="shared" si="1"/>
        <v>40613</v>
      </c>
      <c r="E2537" s="6">
        <v>0.64</v>
      </c>
      <c r="F2537" s="6">
        <v>2.06</v>
      </c>
      <c r="G2537" s="6">
        <v>3.4</v>
      </c>
    </row>
    <row r="2538">
      <c r="A2538" s="6">
        <v>3.0</v>
      </c>
      <c r="B2538" s="6">
        <v>14.0</v>
      </c>
      <c r="C2538" s="6">
        <v>2011.0</v>
      </c>
      <c r="D2538" s="142">
        <f t="shared" si="1"/>
        <v>40616</v>
      </c>
      <c r="E2538" s="6">
        <v>0.61</v>
      </c>
      <c r="F2538" s="6">
        <v>2.0</v>
      </c>
      <c r="G2538" s="6">
        <v>3.36</v>
      </c>
    </row>
    <row r="2539">
      <c r="A2539" s="6">
        <v>3.0</v>
      </c>
      <c r="B2539" s="6">
        <v>15.0</v>
      </c>
      <c r="C2539" s="6">
        <v>2011.0</v>
      </c>
      <c r="D2539" s="142">
        <f t="shared" si="1"/>
        <v>40617</v>
      </c>
      <c r="E2539" s="6">
        <v>0.63</v>
      </c>
      <c r="F2539" s="6">
        <v>2.0</v>
      </c>
      <c r="G2539" s="6">
        <v>3.33</v>
      </c>
    </row>
    <row r="2540">
      <c r="A2540" s="6">
        <v>3.0</v>
      </c>
      <c r="B2540" s="6">
        <v>16.0</v>
      </c>
      <c r="C2540" s="6">
        <v>2011.0</v>
      </c>
      <c r="D2540" s="142">
        <f t="shared" si="1"/>
        <v>40618</v>
      </c>
      <c r="E2540" s="6">
        <v>0.58</v>
      </c>
      <c r="F2540" s="6">
        <v>1.87</v>
      </c>
      <c r="G2540" s="6">
        <v>3.22</v>
      </c>
    </row>
    <row r="2541">
      <c r="A2541" s="6">
        <v>3.0</v>
      </c>
      <c r="B2541" s="6">
        <v>17.0</v>
      </c>
      <c r="C2541" s="6">
        <v>2011.0</v>
      </c>
      <c r="D2541" s="142">
        <f t="shared" si="1"/>
        <v>40619</v>
      </c>
      <c r="E2541" s="6">
        <v>0.6</v>
      </c>
      <c r="F2541" s="6">
        <v>1.91</v>
      </c>
      <c r="G2541" s="6">
        <v>3.25</v>
      </c>
    </row>
    <row r="2542">
      <c r="A2542" s="6">
        <v>3.0</v>
      </c>
      <c r="B2542" s="6">
        <v>18.0</v>
      </c>
      <c r="C2542" s="6">
        <v>2011.0</v>
      </c>
      <c r="D2542" s="142">
        <f t="shared" si="1"/>
        <v>40620</v>
      </c>
      <c r="E2542" s="6">
        <v>0.61</v>
      </c>
      <c r="F2542" s="6">
        <v>1.96</v>
      </c>
      <c r="G2542" s="6">
        <v>3.28</v>
      </c>
    </row>
    <row r="2543">
      <c r="A2543" s="6">
        <v>3.0</v>
      </c>
      <c r="B2543" s="6">
        <v>21.0</v>
      </c>
      <c r="C2543" s="6">
        <v>2011.0</v>
      </c>
      <c r="D2543" s="142">
        <f t="shared" si="1"/>
        <v>40623</v>
      </c>
      <c r="E2543" s="6">
        <v>0.67</v>
      </c>
      <c r="F2543" s="6">
        <v>2.04</v>
      </c>
      <c r="G2543" s="6">
        <v>3.34</v>
      </c>
    </row>
    <row r="2544">
      <c r="A2544" s="6">
        <v>3.0</v>
      </c>
      <c r="B2544" s="6">
        <v>22.0</v>
      </c>
      <c r="C2544" s="6">
        <v>2011.0</v>
      </c>
      <c r="D2544" s="142">
        <f t="shared" si="1"/>
        <v>40624</v>
      </c>
      <c r="E2544" s="6">
        <v>0.68</v>
      </c>
      <c r="F2544" s="6">
        <v>2.07</v>
      </c>
      <c r="G2544" s="6">
        <v>3.34</v>
      </c>
    </row>
    <row r="2545">
      <c r="A2545" s="6">
        <v>3.0</v>
      </c>
      <c r="B2545" s="6">
        <v>23.0</v>
      </c>
      <c r="C2545" s="6">
        <v>2011.0</v>
      </c>
      <c r="D2545" s="142">
        <f t="shared" si="1"/>
        <v>40625</v>
      </c>
      <c r="E2545" s="6">
        <v>0.69</v>
      </c>
      <c r="F2545" s="6">
        <v>2.07</v>
      </c>
      <c r="G2545" s="6">
        <v>3.36</v>
      </c>
    </row>
    <row r="2546">
      <c r="A2546" s="6">
        <v>3.0</v>
      </c>
      <c r="B2546" s="6">
        <v>24.0</v>
      </c>
      <c r="C2546" s="6">
        <v>2011.0</v>
      </c>
      <c r="D2546" s="142">
        <f t="shared" si="1"/>
        <v>40626</v>
      </c>
      <c r="E2546" s="6">
        <v>0.72</v>
      </c>
      <c r="F2546" s="6">
        <v>2.14</v>
      </c>
      <c r="G2546" s="6">
        <v>3.42</v>
      </c>
    </row>
    <row r="2547">
      <c r="A2547" s="6">
        <v>3.0</v>
      </c>
      <c r="B2547" s="6">
        <v>25.0</v>
      </c>
      <c r="C2547" s="6">
        <v>2011.0</v>
      </c>
      <c r="D2547" s="142">
        <f t="shared" si="1"/>
        <v>40627</v>
      </c>
      <c r="E2547" s="6">
        <v>0.79</v>
      </c>
      <c r="F2547" s="6">
        <v>2.2</v>
      </c>
      <c r="G2547" s="6">
        <v>3.46</v>
      </c>
    </row>
    <row r="2548">
      <c r="A2548" s="6">
        <v>3.0</v>
      </c>
      <c r="B2548" s="6">
        <v>28.0</v>
      </c>
      <c r="C2548" s="6">
        <v>2011.0</v>
      </c>
      <c r="D2548" s="142">
        <f t="shared" si="1"/>
        <v>40630</v>
      </c>
      <c r="E2548" s="6">
        <v>0.81</v>
      </c>
      <c r="F2548" s="6">
        <v>2.23</v>
      </c>
      <c r="G2548" s="6">
        <v>3.47</v>
      </c>
    </row>
    <row r="2549">
      <c r="A2549" s="6">
        <v>3.0</v>
      </c>
      <c r="B2549" s="6">
        <v>29.0</v>
      </c>
      <c r="C2549" s="6">
        <v>2011.0</v>
      </c>
      <c r="D2549" s="142">
        <f t="shared" si="1"/>
        <v>40631</v>
      </c>
      <c r="E2549" s="6">
        <v>0.81</v>
      </c>
      <c r="F2549" s="6">
        <v>2.25</v>
      </c>
      <c r="G2549" s="6">
        <v>3.5</v>
      </c>
    </row>
    <row r="2550">
      <c r="A2550" s="6">
        <v>3.0</v>
      </c>
      <c r="B2550" s="6">
        <v>30.0</v>
      </c>
      <c r="C2550" s="6">
        <v>2011.0</v>
      </c>
      <c r="D2550" s="142">
        <f t="shared" si="1"/>
        <v>40632</v>
      </c>
      <c r="E2550" s="6">
        <v>0.8</v>
      </c>
      <c r="F2550" s="6">
        <v>2.21</v>
      </c>
      <c r="G2550" s="6">
        <v>3.47</v>
      </c>
    </row>
    <row r="2551">
      <c r="A2551" s="6">
        <v>3.0</v>
      </c>
      <c r="B2551" s="6">
        <v>31.0</v>
      </c>
      <c r="C2551" s="6">
        <v>2011.0</v>
      </c>
      <c r="D2551" s="142">
        <f t="shared" si="1"/>
        <v>40633</v>
      </c>
      <c r="E2551" s="6">
        <v>0.8</v>
      </c>
      <c r="F2551" s="6">
        <v>2.24</v>
      </c>
      <c r="G2551" s="6">
        <v>3.47</v>
      </c>
    </row>
    <row r="2552">
      <c r="A2552" s="6">
        <v>4.0</v>
      </c>
      <c r="B2552" s="6">
        <v>1.0</v>
      </c>
      <c r="C2552" s="6">
        <v>2011.0</v>
      </c>
      <c r="D2552" s="142">
        <f t="shared" si="1"/>
        <v>40634</v>
      </c>
      <c r="E2552" s="6">
        <v>0.8</v>
      </c>
      <c r="F2552" s="6">
        <v>2.24</v>
      </c>
      <c r="G2552" s="6">
        <v>3.46</v>
      </c>
    </row>
    <row r="2553">
      <c r="A2553" s="6">
        <v>4.0</v>
      </c>
      <c r="B2553" s="6">
        <v>4.0</v>
      </c>
      <c r="C2553" s="6">
        <v>2011.0</v>
      </c>
      <c r="D2553" s="142">
        <f t="shared" si="1"/>
        <v>40637</v>
      </c>
      <c r="E2553" s="6">
        <v>0.77</v>
      </c>
      <c r="F2553" s="6">
        <v>2.2</v>
      </c>
      <c r="G2553" s="6">
        <v>3.45</v>
      </c>
    </row>
    <row r="2554">
      <c r="A2554" s="6">
        <v>4.0</v>
      </c>
      <c r="B2554" s="6">
        <v>5.0</v>
      </c>
      <c r="C2554" s="6">
        <v>2011.0</v>
      </c>
      <c r="D2554" s="142">
        <f t="shared" si="1"/>
        <v>40638</v>
      </c>
      <c r="E2554" s="6">
        <v>0.84</v>
      </c>
      <c r="F2554" s="6">
        <v>2.28</v>
      </c>
      <c r="G2554" s="6">
        <v>3.5</v>
      </c>
    </row>
    <row r="2555">
      <c r="A2555" s="6">
        <v>4.0</v>
      </c>
      <c r="B2555" s="6">
        <v>6.0</v>
      </c>
      <c r="C2555" s="6">
        <v>2011.0</v>
      </c>
      <c r="D2555" s="142">
        <f t="shared" si="1"/>
        <v>40639</v>
      </c>
      <c r="E2555" s="6">
        <v>0.85</v>
      </c>
      <c r="F2555" s="6">
        <v>2.32</v>
      </c>
      <c r="G2555" s="6">
        <v>3.56</v>
      </c>
    </row>
    <row r="2556">
      <c r="A2556" s="6">
        <v>4.0</v>
      </c>
      <c r="B2556" s="6">
        <v>7.0</v>
      </c>
      <c r="C2556" s="6">
        <v>2011.0</v>
      </c>
      <c r="D2556" s="142">
        <f t="shared" si="1"/>
        <v>40640</v>
      </c>
      <c r="E2556" s="6">
        <v>0.81</v>
      </c>
      <c r="F2556" s="6">
        <v>2.29</v>
      </c>
      <c r="G2556" s="6">
        <v>3.58</v>
      </c>
    </row>
    <row r="2557">
      <c r="A2557" s="6">
        <v>4.0</v>
      </c>
      <c r="B2557" s="6">
        <v>8.0</v>
      </c>
      <c r="C2557" s="6">
        <v>2011.0</v>
      </c>
      <c r="D2557" s="142">
        <f t="shared" si="1"/>
        <v>40641</v>
      </c>
      <c r="E2557" s="6">
        <v>0.83</v>
      </c>
      <c r="F2557" s="6">
        <v>2.31</v>
      </c>
      <c r="G2557" s="6">
        <v>3.59</v>
      </c>
    </row>
    <row r="2558">
      <c r="A2558" s="6">
        <v>4.0</v>
      </c>
      <c r="B2558" s="6">
        <v>11.0</v>
      </c>
      <c r="C2558" s="6">
        <v>2011.0</v>
      </c>
      <c r="D2558" s="142">
        <f t="shared" si="1"/>
        <v>40644</v>
      </c>
      <c r="E2558" s="6">
        <v>0.85</v>
      </c>
      <c r="F2558" s="6">
        <v>2.31</v>
      </c>
      <c r="G2558" s="6">
        <v>3.59</v>
      </c>
    </row>
    <row r="2559">
      <c r="A2559" s="6">
        <v>4.0</v>
      </c>
      <c r="B2559" s="6">
        <v>12.0</v>
      </c>
      <c r="C2559" s="6">
        <v>2011.0</v>
      </c>
      <c r="D2559" s="142">
        <f t="shared" si="1"/>
        <v>40645</v>
      </c>
      <c r="E2559" s="6">
        <v>0.77</v>
      </c>
      <c r="F2559" s="6">
        <v>2.22</v>
      </c>
      <c r="G2559" s="6">
        <v>3.52</v>
      </c>
    </row>
    <row r="2560">
      <c r="A2560" s="6">
        <v>4.0</v>
      </c>
      <c r="B2560" s="6">
        <v>13.0</v>
      </c>
      <c r="C2560" s="6">
        <v>2011.0</v>
      </c>
      <c r="D2560" s="142">
        <f t="shared" si="1"/>
        <v>40646</v>
      </c>
      <c r="E2560" s="6">
        <v>0.75</v>
      </c>
      <c r="F2560" s="6">
        <v>2.19</v>
      </c>
      <c r="G2560" s="6">
        <v>3.49</v>
      </c>
    </row>
    <row r="2561">
      <c r="A2561" s="6">
        <v>4.0</v>
      </c>
      <c r="B2561" s="6">
        <v>14.0</v>
      </c>
      <c r="C2561" s="6">
        <v>2011.0</v>
      </c>
      <c r="D2561" s="142">
        <f t="shared" si="1"/>
        <v>40647</v>
      </c>
      <c r="E2561" s="6">
        <v>0.77</v>
      </c>
      <c r="F2561" s="6">
        <v>2.23</v>
      </c>
      <c r="G2561" s="6">
        <v>3.51</v>
      </c>
    </row>
    <row r="2562">
      <c r="A2562" s="6">
        <v>4.0</v>
      </c>
      <c r="B2562" s="6">
        <v>15.0</v>
      </c>
      <c r="C2562" s="6">
        <v>2011.0</v>
      </c>
      <c r="D2562" s="142">
        <f t="shared" si="1"/>
        <v>40648</v>
      </c>
      <c r="E2562" s="6">
        <v>0.71</v>
      </c>
      <c r="F2562" s="6">
        <v>2.14</v>
      </c>
      <c r="G2562" s="6">
        <v>3.43</v>
      </c>
    </row>
    <row r="2563">
      <c r="A2563" s="6">
        <v>4.0</v>
      </c>
      <c r="B2563" s="6">
        <v>18.0</v>
      </c>
      <c r="C2563" s="6">
        <v>2011.0</v>
      </c>
      <c r="D2563" s="142">
        <f t="shared" si="1"/>
        <v>40651</v>
      </c>
      <c r="E2563" s="6">
        <v>0.69</v>
      </c>
      <c r="F2563" s="6">
        <v>2.09</v>
      </c>
      <c r="G2563" s="6">
        <v>3.4</v>
      </c>
    </row>
    <row r="2564">
      <c r="A2564" s="6">
        <v>4.0</v>
      </c>
      <c r="B2564" s="6">
        <v>19.0</v>
      </c>
      <c r="C2564" s="6">
        <v>2011.0</v>
      </c>
      <c r="D2564" s="142">
        <f t="shared" si="1"/>
        <v>40652</v>
      </c>
      <c r="E2564" s="6">
        <v>0.68</v>
      </c>
      <c r="F2564" s="6">
        <v>2.09</v>
      </c>
      <c r="G2564" s="6">
        <v>3.39</v>
      </c>
    </row>
    <row r="2565">
      <c r="A2565" s="6">
        <v>4.0</v>
      </c>
      <c r="B2565" s="6">
        <v>20.0</v>
      </c>
      <c r="C2565" s="6">
        <v>2011.0</v>
      </c>
      <c r="D2565" s="142">
        <f t="shared" si="1"/>
        <v>40653</v>
      </c>
      <c r="E2565" s="6">
        <v>0.69</v>
      </c>
      <c r="F2565" s="6">
        <v>2.15</v>
      </c>
      <c r="G2565" s="6">
        <v>3.43</v>
      </c>
    </row>
    <row r="2566">
      <c r="A2566" s="6">
        <v>4.0</v>
      </c>
      <c r="B2566" s="6">
        <v>21.0</v>
      </c>
      <c r="C2566" s="6">
        <v>2011.0</v>
      </c>
      <c r="D2566" s="142">
        <f t="shared" si="1"/>
        <v>40654</v>
      </c>
      <c r="E2566" s="6">
        <v>0.68</v>
      </c>
      <c r="F2566" s="6">
        <v>2.14</v>
      </c>
      <c r="G2566" s="6">
        <v>3.42</v>
      </c>
    </row>
    <row r="2567">
      <c r="A2567" s="6">
        <v>4.0</v>
      </c>
      <c r="B2567" s="6">
        <v>25.0</v>
      </c>
      <c r="C2567" s="6">
        <v>2011.0</v>
      </c>
      <c r="D2567" s="142">
        <f t="shared" si="1"/>
        <v>40658</v>
      </c>
      <c r="E2567" s="6">
        <v>0.67</v>
      </c>
      <c r="F2567" s="6">
        <v>2.1</v>
      </c>
      <c r="G2567" s="6">
        <v>3.39</v>
      </c>
    </row>
    <row r="2568">
      <c r="A2568" s="6">
        <v>4.0</v>
      </c>
      <c r="B2568" s="6">
        <v>26.0</v>
      </c>
      <c r="C2568" s="6">
        <v>2011.0</v>
      </c>
      <c r="D2568" s="142">
        <f t="shared" si="1"/>
        <v>40659</v>
      </c>
      <c r="E2568" s="6">
        <v>0.65</v>
      </c>
      <c r="F2568" s="6">
        <v>2.05</v>
      </c>
      <c r="G2568" s="6">
        <v>3.34</v>
      </c>
    </row>
    <row r="2569">
      <c r="A2569" s="6">
        <v>4.0</v>
      </c>
      <c r="B2569" s="6">
        <v>27.0</v>
      </c>
      <c r="C2569" s="6">
        <v>2011.0</v>
      </c>
      <c r="D2569" s="142">
        <f t="shared" si="1"/>
        <v>40660</v>
      </c>
      <c r="E2569" s="6">
        <v>0.65</v>
      </c>
      <c r="F2569" s="6">
        <v>2.06</v>
      </c>
      <c r="G2569" s="6">
        <v>3.39</v>
      </c>
    </row>
    <row r="2570">
      <c r="A2570" s="6">
        <v>4.0</v>
      </c>
      <c r="B2570" s="6">
        <v>28.0</v>
      </c>
      <c r="C2570" s="6">
        <v>2011.0</v>
      </c>
      <c r="D2570" s="142">
        <f t="shared" si="1"/>
        <v>40661</v>
      </c>
      <c r="E2570" s="6">
        <v>0.62</v>
      </c>
      <c r="F2570" s="6">
        <v>2.0</v>
      </c>
      <c r="G2570" s="6">
        <v>3.34</v>
      </c>
    </row>
    <row r="2571">
      <c r="A2571" s="6">
        <v>4.0</v>
      </c>
      <c r="B2571" s="6">
        <v>29.0</v>
      </c>
      <c r="C2571" s="6">
        <v>2011.0</v>
      </c>
      <c r="D2571" s="142">
        <f t="shared" si="1"/>
        <v>40662</v>
      </c>
      <c r="E2571" s="6">
        <v>0.61</v>
      </c>
      <c r="F2571" s="6">
        <v>1.97</v>
      </c>
      <c r="G2571" s="6">
        <v>3.32</v>
      </c>
    </row>
    <row r="2572">
      <c r="A2572" s="6">
        <v>5.0</v>
      </c>
      <c r="B2572" s="6">
        <v>2.0</v>
      </c>
      <c r="C2572" s="6">
        <v>2011.0</v>
      </c>
      <c r="D2572" s="142">
        <f t="shared" si="1"/>
        <v>40665</v>
      </c>
      <c r="E2572" s="6">
        <v>0.61</v>
      </c>
      <c r="F2572" s="6">
        <v>1.96</v>
      </c>
      <c r="G2572" s="6">
        <v>3.31</v>
      </c>
    </row>
    <row r="2573">
      <c r="A2573" s="6">
        <v>5.0</v>
      </c>
      <c r="B2573" s="6">
        <v>3.0</v>
      </c>
      <c r="C2573" s="6">
        <v>2011.0</v>
      </c>
      <c r="D2573" s="142">
        <f t="shared" si="1"/>
        <v>40666</v>
      </c>
      <c r="E2573" s="6">
        <v>0.61</v>
      </c>
      <c r="F2573" s="6">
        <v>1.96</v>
      </c>
      <c r="G2573" s="6">
        <v>3.28</v>
      </c>
    </row>
    <row r="2574">
      <c r="A2574" s="6">
        <v>5.0</v>
      </c>
      <c r="B2574" s="6">
        <v>4.0</v>
      </c>
      <c r="C2574" s="6">
        <v>2011.0</v>
      </c>
      <c r="D2574" s="142">
        <f t="shared" si="1"/>
        <v>40667</v>
      </c>
      <c r="E2574" s="6">
        <v>0.6</v>
      </c>
      <c r="F2574" s="6">
        <v>1.95</v>
      </c>
      <c r="G2574" s="6">
        <v>3.25</v>
      </c>
    </row>
    <row r="2575">
      <c r="A2575" s="6">
        <v>5.0</v>
      </c>
      <c r="B2575" s="6">
        <v>5.0</v>
      </c>
      <c r="C2575" s="6">
        <v>2011.0</v>
      </c>
      <c r="D2575" s="142">
        <f t="shared" si="1"/>
        <v>40668</v>
      </c>
      <c r="E2575" s="6">
        <v>0.58</v>
      </c>
      <c r="F2575" s="6">
        <v>1.88</v>
      </c>
      <c r="G2575" s="6">
        <v>3.18</v>
      </c>
    </row>
    <row r="2576">
      <c r="A2576" s="6">
        <v>5.0</v>
      </c>
      <c r="B2576" s="6">
        <v>6.0</v>
      </c>
      <c r="C2576" s="6">
        <v>2011.0</v>
      </c>
      <c r="D2576" s="142">
        <f t="shared" si="1"/>
        <v>40669</v>
      </c>
      <c r="E2576" s="6">
        <v>0.57</v>
      </c>
      <c r="F2576" s="6">
        <v>1.87</v>
      </c>
      <c r="G2576" s="6">
        <v>3.19</v>
      </c>
    </row>
    <row r="2577">
      <c r="A2577" s="6">
        <v>5.0</v>
      </c>
      <c r="B2577" s="6">
        <v>9.0</v>
      </c>
      <c r="C2577" s="6">
        <v>2011.0</v>
      </c>
      <c r="D2577" s="142">
        <f t="shared" si="1"/>
        <v>40672</v>
      </c>
      <c r="E2577" s="6">
        <v>0.57</v>
      </c>
      <c r="F2577" s="6">
        <v>1.84</v>
      </c>
      <c r="G2577" s="6">
        <v>3.17</v>
      </c>
    </row>
    <row r="2578">
      <c r="A2578" s="6">
        <v>5.0</v>
      </c>
      <c r="B2578" s="6">
        <v>10.0</v>
      </c>
      <c r="C2578" s="6">
        <v>2011.0</v>
      </c>
      <c r="D2578" s="142">
        <f t="shared" si="1"/>
        <v>40673</v>
      </c>
      <c r="E2578" s="6">
        <v>0.59</v>
      </c>
      <c r="F2578" s="6">
        <v>1.91</v>
      </c>
      <c r="G2578" s="6">
        <v>3.23</v>
      </c>
    </row>
    <row r="2579">
      <c r="A2579" s="6">
        <v>5.0</v>
      </c>
      <c r="B2579" s="6">
        <v>11.0</v>
      </c>
      <c r="C2579" s="6">
        <v>2011.0</v>
      </c>
      <c r="D2579" s="142">
        <f t="shared" si="1"/>
        <v>40674</v>
      </c>
      <c r="E2579" s="6">
        <v>0.56</v>
      </c>
      <c r="F2579" s="6">
        <v>1.87</v>
      </c>
      <c r="G2579" s="6">
        <v>3.19</v>
      </c>
    </row>
    <row r="2580">
      <c r="A2580" s="6">
        <v>5.0</v>
      </c>
      <c r="B2580" s="6">
        <v>12.0</v>
      </c>
      <c r="C2580" s="6">
        <v>2011.0</v>
      </c>
      <c r="D2580" s="142">
        <f t="shared" si="1"/>
        <v>40675</v>
      </c>
      <c r="E2580" s="6">
        <v>0.57</v>
      </c>
      <c r="F2580" s="6">
        <v>1.89</v>
      </c>
      <c r="G2580" s="6">
        <v>3.22</v>
      </c>
    </row>
    <row r="2581">
      <c r="A2581" s="6">
        <v>5.0</v>
      </c>
      <c r="B2581" s="6">
        <v>13.0</v>
      </c>
      <c r="C2581" s="6">
        <v>2011.0</v>
      </c>
      <c r="D2581" s="142">
        <f t="shared" si="1"/>
        <v>40676</v>
      </c>
      <c r="E2581" s="6">
        <v>0.57</v>
      </c>
      <c r="F2581" s="6">
        <v>1.86</v>
      </c>
      <c r="G2581" s="6">
        <v>3.18</v>
      </c>
    </row>
    <row r="2582">
      <c r="A2582" s="6">
        <v>5.0</v>
      </c>
      <c r="B2582" s="6">
        <v>16.0</v>
      </c>
      <c r="C2582" s="6">
        <v>2011.0</v>
      </c>
      <c r="D2582" s="142">
        <f t="shared" si="1"/>
        <v>40679</v>
      </c>
      <c r="E2582" s="6">
        <v>0.54</v>
      </c>
      <c r="F2582" s="6">
        <v>1.83</v>
      </c>
      <c r="G2582" s="6">
        <v>3.15</v>
      </c>
    </row>
    <row r="2583">
      <c r="A2583" s="6">
        <v>5.0</v>
      </c>
      <c r="B2583" s="6">
        <v>17.0</v>
      </c>
      <c r="C2583" s="6">
        <v>2011.0</v>
      </c>
      <c r="D2583" s="142">
        <f t="shared" si="1"/>
        <v>40680</v>
      </c>
      <c r="E2583" s="6">
        <v>0.55</v>
      </c>
      <c r="F2583" s="6">
        <v>1.8</v>
      </c>
      <c r="G2583" s="6">
        <v>3.12</v>
      </c>
    </row>
    <row r="2584">
      <c r="A2584" s="6">
        <v>5.0</v>
      </c>
      <c r="B2584" s="6">
        <v>18.0</v>
      </c>
      <c r="C2584" s="6">
        <v>2011.0</v>
      </c>
      <c r="D2584" s="142">
        <f t="shared" si="1"/>
        <v>40681</v>
      </c>
      <c r="E2584" s="6">
        <v>0.58</v>
      </c>
      <c r="F2584" s="6">
        <v>1.87</v>
      </c>
      <c r="G2584" s="6">
        <v>3.18</v>
      </c>
    </row>
    <row r="2585">
      <c r="A2585" s="6">
        <v>5.0</v>
      </c>
      <c r="B2585" s="6">
        <v>19.0</v>
      </c>
      <c r="C2585" s="6">
        <v>2011.0</v>
      </c>
      <c r="D2585" s="142">
        <f t="shared" si="1"/>
        <v>40682</v>
      </c>
      <c r="E2585" s="6">
        <v>0.55</v>
      </c>
      <c r="F2585" s="6">
        <v>1.85</v>
      </c>
      <c r="G2585" s="6">
        <v>3.17</v>
      </c>
    </row>
    <row r="2586">
      <c r="A2586" s="6">
        <v>5.0</v>
      </c>
      <c r="B2586" s="6">
        <v>20.0</v>
      </c>
      <c r="C2586" s="6">
        <v>2011.0</v>
      </c>
      <c r="D2586" s="142">
        <f t="shared" si="1"/>
        <v>40683</v>
      </c>
      <c r="E2586" s="6">
        <v>0.55</v>
      </c>
      <c r="F2586" s="6">
        <v>1.82</v>
      </c>
      <c r="G2586" s="6">
        <v>3.15</v>
      </c>
    </row>
    <row r="2587">
      <c r="A2587" s="6">
        <v>5.0</v>
      </c>
      <c r="B2587" s="6">
        <v>23.0</v>
      </c>
      <c r="C2587" s="6">
        <v>2011.0</v>
      </c>
      <c r="D2587" s="142">
        <f t="shared" si="1"/>
        <v>40686</v>
      </c>
      <c r="E2587" s="6">
        <v>0.55</v>
      </c>
      <c r="F2587" s="6">
        <v>1.8</v>
      </c>
      <c r="G2587" s="6">
        <v>3.13</v>
      </c>
    </row>
    <row r="2588">
      <c r="A2588" s="6">
        <v>5.0</v>
      </c>
      <c r="B2588" s="6">
        <v>24.0</v>
      </c>
      <c r="C2588" s="6">
        <v>2011.0</v>
      </c>
      <c r="D2588" s="142">
        <f t="shared" si="1"/>
        <v>40687</v>
      </c>
      <c r="E2588" s="6">
        <v>0.56</v>
      </c>
      <c r="F2588" s="6">
        <v>1.81</v>
      </c>
      <c r="G2588" s="6">
        <v>3.12</v>
      </c>
    </row>
    <row r="2589">
      <c r="A2589" s="6">
        <v>5.0</v>
      </c>
      <c r="B2589" s="6">
        <v>25.0</v>
      </c>
      <c r="C2589" s="6">
        <v>2011.0</v>
      </c>
      <c r="D2589" s="142">
        <f t="shared" si="1"/>
        <v>40688</v>
      </c>
      <c r="E2589" s="6">
        <v>0.54</v>
      </c>
      <c r="F2589" s="6">
        <v>1.81</v>
      </c>
      <c r="G2589" s="6">
        <v>3.13</v>
      </c>
    </row>
    <row r="2590">
      <c r="A2590" s="6">
        <v>5.0</v>
      </c>
      <c r="B2590" s="6">
        <v>26.0</v>
      </c>
      <c r="C2590" s="6">
        <v>2011.0</v>
      </c>
      <c r="D2590" s="142">
        <f t="shared" si="1"/>
        <v>40689</v>
      </c>
      <c r="E2590" s="6">
        <v>0.48</v>
      </c>
      <c r="F2590" s="6">
        <v>1.72</v>
      </c>
      <c r="G2590" s="6">
        <v>3.07</v>
      </c>
    </row>
    <row r="2591">
      <c r="A2591" s="6">
        <v>5.0</v>
      </c>
      <c r="B2591" s="6">
        <v>27.0</v>
      </c>
      <c r="C2591" s="6">
        <v>2011.0</v>
      </c>
      <c r="D2591" s="142">
        <f t="shared" si="1"/>
        <v>40690</v>
      </c>
      <c r="E2591" s="6">
        <v>0.48</v>
      </c>
      <c r="F2591" s="6">
        <v>1.71</v>
      </c>
      <c r="G2591" s="6">
        <v>3.07</v>
      </c>
    </row>
    <row r="2592">
      <c r="A2592" s="6">
        <v>5.0</v>
      </c>
      <c r="B2592" s="6">
        <v>31.0</v>
      </c>
      <c r="C2592" s="6">
        <v>2011.0</v>
      </c>
      <c r="D2592" s="142">
        <f t="shared" si="1"/>
        <v>40694</v>
      </c>
      <c r="E2592" s="6">
        <v>0.45</v>
      </c>
      <c r="F2592" s="6">
        <v>1.68</v>
      </c>
      <c r="G2592" s="6">
        <v>3.05</v>
      </c>
    </row>
    <row r="2593">
      <c r="A2593" s="6">
        <v>6.0</v>
      </c>
      <c r="B2593" s="6">
        <v>1.0</v>
      </c>
      <c r="C2593" s="6">
        <v>2011.0</v>
      </c>
      <c r="D2593" s="142">
        <f t="shared" si="1"/>
        <v>40695</v>
      </c>
      <c r="E2593" s="6">
        <v>0.44</v>
      </c>
      <c r="F2593" s="6">
        <v>1.6</v>
      </c>
      <c r="G2593" s="6">
        <v>2.96</v>
      </c>
    </row>
    <row r="2594">
      <c r="A2594" s="6">
        <v>6.0</v>
      </c>
      <c r="B2594" s="6">
        <v>2.0</v>
      </c>
      <c r="C2594" s="6">
        <v>2011.0</v>
      </c>
      <c r="D2594" s="142">
        <f t="shared" si="1"/>
        <v>40696</v>
      </c>
      <c r="E2594" s="6">
        <v>0.45</v>
      </c>
      <c r="F2594" s="6">
        <v>1.65</v>
      </c>
      <c r="G2594" s="6">
        <v>3.04</v>
      </c>
    </row>
    <row r="2595">
      <c r="A2595" s="6">
        <v>6.0</v>
      </c>
      <c r="B2595" s="6">
        <v>3.0</v>
      </c>
      <c r="C2595" s="6">
        <v>2011.0</v>
      </c>
      <c r="D2595" s="142">
        <f t="shared" si="1"/>
        <v>40697</v>
      </c>
      <c r="E2595" s="6">
        <v>0.42</v>
      </c>
      <c r="F2595" s="6">
        <v>1.6</v>
      </c>
      <c r="G2595" s="6">
        <v>2.99</v>
      </c>
    </row>
    <row r="2596">
      <c r="A2596" s="6">
        <v>6.0</v>
      </c>
      <c r="B2596" s="6">
        <v>6.0</v>
      </c>
      <c r="C2596" s="6">
        <v>2011.0</v>
      </c>
      <c r="D2596" s="142">
        <f t="shared" si="1"/>
        <v>40700</v>
      </c>
      <c r="E2596" s="6">
        <v>0.43</v>
      </c>
      <c r="F2596" s="6">
        <v>1.6</v>
      </c>
      <c r="G2596" s="6">
        <v>3.01</v>
      </c>
    </row>
    <row r="2597">
      <c r="A2597" s="6">
        <v>6.0</v>
      </c>
      <c r="B2597" s="6">
        <v>7.0</v>
      </c>
      <c r="C2597" s="6">
        <v>2011.0</v>
      </c>
      <c r="D2597" s="142">
        <f t="shared" si="1"/>
        <v>40701</v>
      </c>
      <c r="E2597" s="6">
        <v>0.39</v>
      </c>
      <c r="F2597" s="6">
        <v>1.59</v>
      </c>
      <c r="G2597" s="6">
        <v>3.01</v>
      </c>
    </row>
    <row r="2598">
      <c r="A2598" s="6">
        <v>6.0</v>
      </c>
      <c r="B2598" s="6">
        <v>8.0</v>
      </c>
      <c r="C2598" s="6">
        <v>2011.0</v>
      </c>
      <c r="D2598" s="142">
        <f t="shared" si="1"/>
        <v>40702</v>
      </c>
      <c r="E2598" s="6">
        <v>0.39</v>
      </c>
      <c r="F2598" s="6">
        <v>1.52</v>
      </c>
      <c r="G2598" s="6">
        <v>2.98</v>
      </c>
    </row>
    <row r="2599">
      <c r="A2599" s="6">
        <v>6.0</v>
      </c>
      <c r="B2599" s="6">
        <v>9.0</v>
      </c>
      <c r="C2599" s="6">
        <v>2011.0</v>
      </c>
      <c r="D2599" s="142">
        <f t="shared" si="1"/>
        <v>40703</v>
      </c>
      <c r="E2599" s="6">
        <v>0.43</v>
      </c>
      <c r="F2599" s="6">
        <v>1.6</v>
      </c>
      <c r="G2599" s="6">
        <v>3.01</v>
      </c>
    </row>
    <row r="2600">
      <c r="A2600" s="6">
        <v>6.0</v>
      </c>
      <c r="B2600" s="6">
        <v>10.0</v>
      </c>
      <c r="C2600" s="6">
        <v>2011.0</v>
      </c>
      <c r="D2600" s="142">
        <f t="shared" si="1"/>
        <v>40704</v>
      </c>
      <c r="E2600" s="6">
        <v>0.41</v>
      </c>
      <c r="F2600" s="6">
        <v>1.58</v>
      </c>
      <c r="G2600" s="6">
        <v>2.99</v>
      </c>
    </row>
    <row r="2601">
      <c r="A2601" s="6">
        <v>6.0</v>
      </c>
      <c r="B2601" s="6">
        <v>13.0</v>
      </c>
      <c r="C2601" s="6">
        <v>2011.0</v>
      </c>
      <c r="D2601" s="142">
        <f t="shared" si="1"/>
        <v>40707</v>
      </c>
      <c r="E2601" s="6">
        <v>0.4</v>
      </c>
      <c r="F2601" s="6">
        <v>1.59</v>
      </c>
      <c r="G2601" s="6">
        <v>3.0</v>
      </c>
    </row>
    <row r="2602">
      <c r="A2602" s="6">
        <v>6.0</v>
      </c>
      <c r="B2602" s="6">
        <v>14.0</v>
      </c>
      <c r="C2602" s="6">
        <v>2011.0</v>
      </c>
      <c r="D2602" s="142">
        <f t="shared" si="1"/>
        <v>40708</v>
      </c>
      <c r="E2602" s="6">
        <v>0.45</v>
      </c>
      <c r="F2602" s="6">
        <v>1.7</v>
      </c>
      <c r="G2602" s="6">
        <v>3.11</v>
      </c>
    </row>
    <row r="2603">
      <c r="A2603" s="6">
        <v>6.0</v>
      </c>
      <c r="B2603" s="6">
        <v>15.0</v>
      </c>
      <c r="C2603" s="6">
        <v>2011.0</v>
      </c>
      <c r="D2603" s="142">
        <f t="shared" si="1"/>
        <v>40709</v>
      </c>
      <c r="E2603" s="6">
        <v>0.38</v>
      </c>
      <c r="F2603" s="6">
        <v>1.55</v>
      </c>
      <c r="G2603" s="6">
        <v>2.98</v>
      </c>
    </row>
    <row r="2604">
      <c r="A2604" s="6">
        <v>6.0</v>
      </c>
      <c r="B2604" s="6">
        <v>16.0</v>
      </c>
      <c r="C2604" s="6">
        <v>2011.0</v>
      </c>
      <c r="D2604" s="142">
        <f t="shared" si="1"/>
        <v>40710</v>
      </c>
      <c r="E2604" s="6">
        <v>0.38</v>
      </c>
      <c r="F2604" s="6">
        <v>1.52</v>
      </c>
      <c r="G2604" s="6">
        <v>2.93</v>
      </c>
    </row>
    <row r="2605">
      <c r="A2605" s="6">
        <v>6.0</v>
      </c>
      <c r="B2605" s="6">
        <v>17.0</v>
      </c>
      <c r="C2605" s="6">
        <v>2011.0</v>
      </c>
      <c r="D2605" s="142">
        <f t="shared" si="1"/>
        <v>40711</v>
      </c>
      <c r="E2605" s="6">
        <v>0.38</v>
      </c>
      <c r="F2605" s="6">
        <v>1.53</v>
      </c>
      <c r="G2605" s="6">
        <v>2.94</v>
      </c>
    </row>
    <row r="2606">
      <c r="A2606" s="6">
        <v>6.0</v>
      </c>
      <c r="B2606" s="6">
        <v>20.0</v>
      </c>
      <c r="C2606" s="6">
        <v>2011.0</v>
      </c>
      <c r="D2606" s="142">
        <f t="shared" si="1"/>
        <v>40714</v>
      </c>
      <c r="E2606" s="6">
        <v>0.38</v>
      </c>
      <c r="F2606" s="6">
        <v>1.55</v>
      </c>
      <c r="G2606" s="6">
        <v>2.97</v>
      </c>
    </row>
    <row r="2607">
      <c r="A2607" s="6">
        <v>6.0</v>
      </c>
      <c r="B2607" s="6">
        <v>21.0</v>
      </c>
      <c r="C2607" s="6">
        <v>2011.0</v>
      </c>
      <c r="D2607" s="142">
        <f t="shared" si="1"/>
        <v>40715</v>
      </c>
      <c r="E2607" s="6">
        <v>0.4</v>
      </c>
      <c r="F2607" s="6">
        <v>1.57</v>
      </c>
      <c r="G2607" s="6">
        <v>2.99</v>
      </c>
    </row>
    <row r="2608">
      <c r="A2608" s="6">
        <v>6.0</v>
      </c>
      <c r="B2608" s="6">
        <v>22.0</v>
      </c>
      <c r="C2608" s="6">
        <v>2011.0</v>
      </c>
      <c r="D2608" s="142">
        <f t="shared" si="1"/>
        <v>40716</v>
      </c>
      <c r="E2608" s="6">
        <v>0.39</v>
      </c>
      <c r="F2608" s="6">
        <v>1.58</v>
      </c>
      <c r="G2608" s="6">
        <v>3.01</v>
      </c>
    </row>
    <row r="2609">
      <c r="A2609" s="6">
        <v>6.0</v>
      </c>
      <c r="B2609" s="6">
        <v>23.0</v>
      </c>
      <c r="C2609" s="6">
        <v>2011.0</v>
      </c>
      <c r="D2609" s="142">
        <f t="shared" si="1"/>
        <v>40717</v>
      </c>
      <c r="E2609" s="6">
        <v>0.35</v>
      </c>
      <c r="F2609" s="6">
        <v>1.48</v>
      </c>
      <c r="G2609" s="6">
        <v>2.93</v>
      </c>
    </row>
    <row r="2610">
      <c r="A2610" s="6">
        <v>6.0</v>
      </c>
      <c r="B2610" s="6">
        <v>24.0</v>
      </c>
      <c r="C2610" s="6">
        <v>2011.0</v>
      </c>
      <c r="D2610" s="142">
        <f t="shared" si="1"/>
        <v>40718</v>
      </c>
      <c r="E2610" s="6">
        <v>0.35</v>
      </c>
      <c r="F2610" s="6">
        <v>1.4</v>
      </c>
      <c r="G2610" s="6">
        <v>2.88</v>
      </c>
    </row>
    <row r="2611">
      <c r="A2611" s="6">
        <v>6.0</v>
      </c>
      <c r="B2611" s="6">
        <v>27.0</v>
      </c>
      <c r="C2611" s="6">
        <v>2011.0</v>
      </c>
      <c r="D2611" s="142">
        <f t="shared" si="1"/>
        <v>40721</v>
      </c>
      <c r="E2611" s="6">
        <v>0.41</v>
      </c>
      <c r="F2611" s="6">
        <v>1.47</v>
      </c>
      <c r="G2611" s="6">
        <v>2.95</v>
      </c>
    </row>
    <row r="2612">
      <c r="A2612" s="6">
        <v>6.0</v>
      </c>
      <c r="B2612" s="6">
        <v>28.0</v>
      </c>
      <c r="C2612" s="6">
        <v>2011.0</v>
      </c>
      <c r="D2612" s="142">
        <f t="shared" si="1"/>
        <v>40722</v>
      </c>
      <c r="E2612" s="6">
        <v>0.48</v>
      </c>
      <c r="F2612" s="6">
        <v>1.62</v>
      </c>
      <c r="G2612" s="6">
        <v>3.05</v>
      </c>
    </row>
    <row r="2613">
      <c r="A2613" s="6">
        <v>6.0</v>
      </c>
      <c r="B2613" s="6">
        <v>29.0</v>
      </c>
      <c r="C2613" s="6">
        <v>2011.0</v>
      </c>
      <c r="D2613" s="142">
        <f t="shared" si="1"/>
        <v>40723</v>
      </c>
      <c r="E2613" s="6">
        <v>0.47</v>
      </c>
      <c r="F2613" s="6">
        <v>1.7</v>
      </c>
      <c r="G2613" s="6">
        <v>3.14</v>
      </c>
    </row>
    <row r="2614">
      <c r="A2614" s="6">
        <v>6.0</v>
      </c>
      <c r="B2614" s="6">
        <v>30.0</v>
      </c>
      <c r="C2614" s="6">
        <v>2011.0</v>
      </c>
      <c r="D2614" s="142">
        <f t="shared" si="1"/>
        <v>40724</v>
      </c>
      <c r="E2614" s="6">
        <v>0.45</v>
      </c>
      <c r="F2614" s="6">
        <v>1.76</v>
      </c>
      <c r="G2614" s="6">
        <v>3.18</v>
      </c>
    </row>
    <row r="2615">
      <c r="A2615" s="6">
        <v>7.0</v>
      </c>
      <c r="B2615" s="6">
        <v>1.0</v>
      </c>
      <c r="C2615" s="6">
        <v>2011.0</v>
      </c>
      <c r="D2615" s="142">
        <f t="shared" si="1"/>
        <v>40725</v>
      </c>
      <c r="E2615" s="6">
        <v>0.5</v>
      </c>
      <c r="F2615" s="6">
        <v>1.8</v>
      </c>
      <c r="G2615" s="6">
        <v>3.22</v>
      </c>
    </row>
    <row r="2616">
      <c r="A2616" s="6">
        <v>7.0</v>
      </c>
      <c r="B2616" s="6">
        <v>5.0</v>
      </c>
      <c r="C2616" s="6">
        <v>2011.0</v>
      </c>
      <c r="D2616" s="142">
        <f t="shared" si="1"/>
        <v>40729</v>
      </c>
      <c r="E2616" s="6">
        <v>0.44</v>
      </c>
      <c r="F2616" s="6">
        <v>1.7</v>
      </c>
      <c r="G2616" s="6">
        <v>3.16</v>
      </c>
    </row>
    <row r="2617">
      <c r="A2617" s="6">
        <v>7.0</v>
      </c>
      <c r="B2617" s="6">
        <v>6.0</v>
      </c>
      <c r="C2617" s="6">
        <v>2011.0</v>
      </c>
      <c r="D2617" s="142">
        <f t="shared" si="1"/>
        <v>40730</v>
      </c>
      <c r="E2617" s="6">
        <v>0.43</v>
      </c>
      <c r="F2617" s="6">
        <v>1.66</v>
      </c>
      <c r="G2617" s="6">
        <v>3.12</v>
      </c>
    </row>
    <row r="2618">
      <c r="A2618" s="6">
        <v>7.0</v>
      </c>
      <c r="B2618" s="6">
        <v>7.0</v>
      </c>
      <c r="C2618" s="6">
        <v>2011.0</v>
      </c>
      <c r="D2618" s="142">
        <f t="shared" si="1"/>
        <v>40731</v>
      </c>
      <c r="E2618" s="6">
        <v>0.49</v>
      </c>
      <c r="F2618" s="6">
        <v>1.74</v>
      </c>
      <c r="G2618" s="6">
        <v>3.17</v>
      </c>
    </row>
    <row r="2619">
      <c r="A2619" s="6">
        <v>7.0</v>
      </c>
      <c r="B2619" s="6">
        <v>8.0</v>
      </c>
      <c r="C2619" s="6">
        <v>2011.0</v>
      </c>
      <c r="D2619" s="142">
        <f t="shared" si="1"/>
        <v>40732</v>
      </c>
      <c r="E2619" s="6">
        <v>0.4</v>
      </c>
      <c r="F2619" s="6">
        <v>1.57</v>
      </c>
      <c r="G2619" s="6">
        <v>3.03</v>
      </c>
    </row>
    <row r="2620">
      <c r="A2620" s="6">
        <v>7.0</v>
      </c>
      <c r="B2620" s="6">
        <v>11.0</v>
      </c>
      <c r="C2620" s="6">
        <v>2011.0</v>
      </c>
      <c r="D2620" s="142">
        <f t="shared" si="1"/>
        <v>40735</v>
      </c>
      <c r="E2620" s="6">
        <v>0.37</v>
      </c>
      <c r="F2620" s="6">
        <v>1.49</v>
      </c>
      <c r="G2620" s="6">
        <v>2.94</v>
      </c>
    </row>
    <row r="2621">
      <c r="A2621" s="6">
        <v>7.0</v>
      </c>
      <c r="B2621" s="6">
        <v>12.0</v>
      </c>
      <c r="C2621" s="6">
        <v>2011.0</v>
      </c>
      <c r="D2621" s="142">
        <f t="shared" si="1"/>
        <v>40736</v>
      </c>
      <c r="E2621" s="6">
        <v>0.37</v>
      </c>
      <c r="F2621" s="6">
        <v>1.47</v>
      </c>
      <c r="G2621" s="6">
        <v>2.92</v>
      </c>
    </row>
    <row r="2622">
      <c r="A2622" s="6">
        <v>7.0</v>
      </c>
      <c r="B2622" s="6">
        <v>13.0</v>
      </c>
      <c r="C2622" s="6">
        <v>2011.0</v>
      </c>
      <c r="D2622" s="142">
        <f t="shared" si="1"/>
        <v>40737</v>
      </c>
      <c r="E2622" s="6">
        <v>0.37</v>
      </c>
      <c r="F2622" s="6">
        <v>1.45</v>
      </c>
      <c r="G2622" s="6">
        <v>2.92</v>
      </c>
    </row>
    <row r="2623">
      <c r="A2623" s="6">
        <v>7.0</v>
      </c>
      <c r="B2623" s="6">
        <v>14.0</v>
      </c>
      <c r="C2623" s="6">
        <v>2011.0</v>
      </c>
      <c r="D2623" s="142">
        <f t="shared" si="1"/>
        <v>40738</v>
      </c>
      <c r="E2623" s="6">
        <v>0.38</v>
      </c>
      <c r="F2623" s="6">
        <v>1.51</v>
      </c>
      <c r="G2623" s="6">
        <v>2.98</v>
      </c>
    </row>
    <row r="2624">
      <c r="A2624" s="6">
        <v>7.0</v>
      </c>
      <c r="B2624" s="6">
        <v>15.0</v>
      </c>
      <c r="C2624" s="6">
        <v>2011.0</v>
      </c>
      <c r="D2624" s="142">
        <f t="shared" si="1"/>
        <v>40739</v>
      </c>
      <c r="E2624" s="6">
        <v>0.37</v>
      </c>
      <c r="F2624" s="6">
        <v>1.46</v>
      </c>
      <c r="G2624" s="6">
        <v>2.94</v>
      </c>
    </row>
    <row r="2625">
      <c r="A2625" s="6">
        <v>7.0</v>
      </c>
      <c r="B2625" s="6">
        <v>18.0</v>
      </c>
      <c r="C2625" s="6">
        <v>2011.0</v>
      </c>
      <c r="D2625" s="142">
        <f t="shared" si="1"/>
        <v>40742</v>
      </c>
      <c r="E2625" s="6">
        <v>0.37</v>
      </c>
      <c r="F2625" s="6">
        <v>1.45</v>
      </c>
      <c r="G2625" s="6">
        <v>2.94</v>
      </c>
    </row>
    <row r="2626">
      <c r="A2626" s="6">
        <v>7.0</v>
      </c>
      <c r="B2626" s="6">
        <v>19.0</v>
      </c>
      <c r="C2626" s="6">
        <v>2011.0</v>
      </c>
      <c r="D2626" s="142">
        <f t="shared" si="1"/>
        <v>40743</v>
      </c>
      <c r="E2626" s="6">
        <v>0.39</v>
      </c>
      <c r="F2626" s="6">
        <v>1.45</v>
      </c>
      <c r="G2626" s="6">
        <v>2.91</v>
      </c>
    </row>
    <row r="2627">
      <c r="A2627" s="6">
        <v>7.0</v>
      </c>
      <c r="B2627" s="6">
        <v>20.0</v>
      </c>
      <c r="C2627" s="6">
        <v>2011.0</v>
      </c>
      <c r="D2627" s="142">
        <f t="shared" si="1"/>
        <v>40744</v>
      </c>
      <c r="E2627" s="6">
        <v>0.4</v>
      </c>
      <c r="F2627" s="6">
        <v>1.49</v>
      </c>
      <c r="G2627" s="6">
        <v>2.96</v>
      </c>
    </row>
    <row r="2628">
      <c r="A2628" s="6">
        <v>7.0</v>
      </c>
      <c r="B2628" s="6">
        <v>21.0</v>
      </c>
      <c r="C2628" s="6">
        <v>2011.0</v>
      </c>
      <c r="D2628" s="142">
        <f t="shared" si="1"/>
        <v>40745</v>
      </c>
      <c r="E2628" s="6">
        <v>0.4</v>
      </c>
      <c r="F2628" s="6">
        <v>1.56</v>
      </c>
      <c r="G2628" s="6">
        <v>3.03</v>
      </c>
    </row>
    <row r="2629">
      <c r="A2629" s="6">
        <v>7.0</v>
      </c>
      <c r="B2629" s="6">
        <v>22.0</v>
      </c>
      <c r="C2629" s="6">
        <v>2011.0</v>
      </c>
      <c r="D2629" s="142">
        <f t="shared" si="1"/>
        <v>40746</v>
      </c>
      <c r="E2629" s="6">
        <v>0.4</v>
      </c>
      <c r="F2629" s="6">
        <v>1.53</v>
      </c>
      <c r="G2629" s="6">
        <v>2.99</v>
      </c>
    </row>
    <row r="2630">
      <c r="A2630" s="6">
        <v>7.0</v>
      </c>
      <c r="B2630" s="6">
        <v>25.0</v>
      </c>
      <c r="C2630" s="6">
        <v>2011.0</v>
      </c>
      <c r="D2630" s="142">
        <f t="shared" si="1"/>
        <v>40749</v>
      </c>
      <c r="E2630" s="6">
        <v>0.42</v>
      </c>
      <c r="F2630" s="6">
        <v>1.55</v>
      </c>
      <c r="G2630" s="6">
        <v>3.03</v>
      </c>
    </row>
    <row r="2631">
      <c r="A2631" s="6">
        <v>7.0</v>
      </c>
      <c r="B2631" s="6">
        <v>26.0</v>
      </c>
      <c r="C2631" s="6">
        <v>2011.0</v>
      </c>
      <c r="D2631" s="142">
        <f t="shared" si="1"/>
        <v>40750</v>
      </c>
      <c r="E2631" s="6">
        <v>0.41</v>
      </c>
      <c r="F2631" s="6">
        <v>1.51</v>
      </c>
      <c r="G2631" s="6">
        <v>2.99</v>
      </c>
    </row>
    <row r="2632">
      <c r="A2632" s="6">
        <v>7.0</v>
      </c>
      <c r="B2632" s="6">
        <v>27.0</v>
      </c>
      <c r="C2632" s="6">
        <v>2011.0</v>
      </c>
      <c r="D2632" s="142">
        <f t="shared" si="1"/>
        <v>40751</v>
      </c>
      <c r="E2632" s="6">
        <v>0.44</v>
      </c>
      <c r="F2632" s="6">
        <v>1.56</v>
      </c>
      <c r="G2632" s="6">
        <v>3.01</v>
      </c>
    </row>
    <row r="2633">
      <c r="A2633" s="6">
        <v>7.0</v>
      </c>
      <c r="B2633" s="6">
        <v>28.0</v>
      </c>
      <c r="C2633" s="6">
        <v>2011.0</v>
      </c>
      <c r="D2633" s="142">
        <f t="shared" si="1"/>
        <v>40752</v>
      </c>
      <c r="E2633" s="6">
        <v>0.42</v>
      </c>
      <c r="F2633" s="6">
        <v>1.52</v>
      </c>
      <c r="G2633" s="6">
        <v>2.98</v>
      </c>
    </row>
    <row r="2634">
      <c r="A2634" s="6">
        <v>7.0</v>
      </c>
      <c r="B2634" s="6">
        <v>29.0</v>
      </c>
      <c r="C2634" s="6">
        <v>2011.0</v>
      </c>
      <c r="D2634" s="142">
        <f t="shared" si="1"/>
        <v>40753</v>
      </c>
      <c r="E2634" s="6">
        <v>0.36</v>
      </c>
      <c r="F2634" s="6">
        <v>1.35</v>
      </c>
      <c r="G2634" s="6">
        <v>2.82</v>
      </c>
    </row>
    <row r="2635">
      <c r="A2635" s="6">
        <v>8.0</v>
      </c>
      <c r="B2635" s="6">
        <v>1.0</v>
      </c>
      <c r="C2635" s="6">
        <v>2011.0</v>
      </c>
      <c r="D2635" s="142">
        <f t="shared" si="1"/>
        <v>40756</v>
      </c>
      <c r="E2635" s="6">
        <v>0.38</v>
      </c>
      <c r="F2635" s="6">
        <v>1.32</v>
      </c>
      <c r="G2635" s="6">
        <v>2.77</v>
      </c>
    </row>
    <row r="2636">
      <c r="A2636" s="6">
        <v>8.0</v>
      </c>
      <c r="B2636" s="6">
        <v>2.0</v>
      </c>
      <c r="C2636" s="6">
        <v>2011.0</v>
      </c>
      <c r="D2636" s="142">
        <f t="shared" si="1"/>
        <v>40757</v>
      </c>
      <c r="E2636" s="6">
        <v>0.33</v>
      </c>
      <c r="F2636" s="6">
        <v>1.23</v>
      </c>
      <c r="G2636" s="6">
        <v>2.66</v>
      </c>
    </row>
    <row r="2637">
      <c r="A2637" s="6">
        <v>8.0</v>
      </c>
      <c r="B2637" s="6">
        <v>3.0</v>
      </c>
      <c r="C2637" s="6">
        <v>2011.0</v>
      </c>
      <c r="D2637" s="142">
        <f t="shared" si="1"/>
        <v>40758</v>
      </c>
      <c r="E2637" s="6">
        <v>0.33</v>
      </c>
      <c r="F2637" s="6">
        <v>1.25</v>
      </c>
      <c r="G2637" s="6">
        <v>2.64</v>
      </c>
    </row>
    <row r="2638">
      <c r="A2638" s="6">
        <v>8.0</v>
      </c>
      <c r="B2638" s="6">
        <v>4.0</v>
      </c>
      <c r="C2638" s="6">
        <v>2011.0</v>
      </c>
      <c r="D2638" s="142">
        <f t="shared" si="1"/>
        <v>40759</v>
      </c>
      <c r="E2638" s="6">
        <v>0.27</v>
      </c>
      <c r="F2638" s="6">
        <v>1.12</v>
      </c>
      <c r="G2638" s="6">
        <v>2.47</v>
      </c>
    </row>
    <row r="2639">
      <c r="A2639" s="6">
        <v>8.0</v>
      </c>
      <c r="B2639" s="6">
        <v>5.0</v>
      </c>
      <c r="C2639" s="6">
        <v>2011.0</v>
      </c>
      <c r="D2639" s="142">
        <f t="shared" si="1"/>
        <v>40760</v>
      </c>
      <c r="E2639" s="6">
        <v>0.28</v>
      </c>
      <c r="F2639" s="6">
        <v>1.23</v>
      </c>
      <c r="G2639" s="6">
        <v>2.58</v>
      </c>
    </row>
    <row r="2640">
      <c r="A2640" s="6">
        <v>8.0</v>
      </c>
      <c r="B2640" s="6">
        <v>8.0</v>
      </c>
      <c r="C2640" s="6">
        <v>2011.0</v>
      </c>
      <c r="D2640" s="142">
        <f t="shared" si="1"/>
        <v>40763</v>
      </c>
      <c r="E2640" s="6">
        <v>0.27</v>
      </c>
      <c r="F2640" s="6">
        <v>1.11</v>
      </c>
      <c r="G2640" s="6">
        <v>2.4</v>
      </c>
    </row>
    <row r="2641">
      <c r="A2641" s="6">
        <v>8.0</v>
      </c>
      <c r="B2641" s="6">
        <v>9.0</v>
      </c>
      <c r="C2641" s="6">
        <v>2011.0</v>
      </c>
      <c r="D2641" s="142">
        <f t="shared" si="1"/>
        <v>40764</v>
      </c>
      <c r="E2641" s="6">
        <v>0.19</v>
      </c>
      <c r="F2641" s="6">
        <v>0.91</v>
      </c>
      <c r="G2641" s="6">
        <v>2.2</v>
      </c>
    </row>
    <row r="2642">
      <c r="A2642" s="6">
        <v>8.0</v>
      </c>
      <c r="B2642" s="6">
        <v>10.0</v>
      </c>
      <c r="C2642" s="6">
        <v>2011.0</v>
      </c>
      <c r="D2642" s="142">
        <f t="shared" si="1"/>
        <v>40765</v>
      </c>
      <c r="E2642" s="6">
        <v>0.19</v>
      </c>
      <c r="F2642" s="6">
        <v>0.93</v>
      </c>
      <c r="G2642" s="6">
        <v>2.17</v>
      </c>
    </row>
    <row r="2643">
      <c r="A2643" s="6">
        <v>8.0</v>
      </c>
      <c r="B2643" s="6">
        <v>11.0</v>
      </c>
      <c r="C2643" s="6">
        <v>2011.0</v>
      </c>
      <c r="D2643" s="142">
        <f t="shared" si="1"/>
        <v>40766</v>
      </c>
      <c r="E2643" s="6">
        <v>0.19</v>
      </c>
      <c r="F2643" s="6">
        <v>1.02</v>
      </c>
      <c r="G2643" s="6">
        <v>2.34</v>
      </c>
    </row>
    <row r="2644">
      <c r="A2644" s="6">
        <v>8.0</v>
      </c>
      <c r="B2644" s="6">
        <v>12.0</v>
      </c>
      <c r="C2644" s="6">
        <v>2011.0</v>
      </c>
      <c r="D2644" s="142">
        <f t="shared" si="1"/>
        <v>40767</v>
      </c>
      <c r="E2644" s="6">
        <v>0.2</v>
      </c>
      <c r="F2644" s="6">
        <v>0.96</v>
      </c>
      <c r="G2644" s="6">
        <v>2.24</v>
      </c>
    </row>
    <row r="2645">
      <c r="A2645" s="6">
        <v>8.0</v>
      </c>
      <c r="B2645" s="6">
        <v>15.0</v>
      </c>
      <c r="C2645" s="6">
        <v>2011.0</v>
      </c>
      <c r="D2645" s="142">
        <f t="shared" si="1"/>
        <v>40770</v>
      </c>
      <c r="E2645" s="6">
        <v>0.19</v>
      </c>
      <c r="F2645" s="6">
        <v>0.99</v>
      </c>
      <c r="G2645" s="6">
        <v>2.29</v>
      </c>
    </row>
    <row r="2646">
      <c r="A2646" s="6">
        <v>8.0</v>
      </c>
      <c r="B2646" s="6">
        <v>16.0</v>
      </c>
      <c r="C2646" s="6">
        <v>2011.0</v>
      </c>
      <c r="D2646" s="142">
        <f t="shared" si="1"/>
        <v>40771</v>
      </c>
      <c r="E2646" s="6">
        <v>0.2</v>
      </c>
      <c r="F2646" s="6">
        <v>0.95</v>
      </c>
      <c r="G2646" s="6">
        <v>2.23</v>
      </c>
    </row>
    <row r="2647">
      <c r="A2647" s="6">
        <v>8.0</v>
      </c>
      <c r="B2647" s="6">
        <v>17.0</v>
      </c>
      <c r="C2647" s="6">
        <v>2011.0</v>
      </c>
      <c r="D2647" s="142">
        <f t="shared" si="1"/>
        <v>40772</v>
      </c>
      <c r="E2647" s="6">
        <v>0.19</v>
      </c>
      <c r="F2647" s="6">
        <v>0.92</v>
      </c>
      <c r="G2647" s="6">
        <v>2.17</v>
      </c>
    </row>
    <row r="2648">
      <c r="A2648" s="6">
        <v>8.0</v>
      </c>
      <c r="B2648" s="6">
        <v>18.0</v>
      </c>
      <c r="C2648" s="6">
        <v>2011.0</v>
      </c>
      <c r="D2648" s="142">
        <f t="shared" si="1"/>
        <v>40773</v>
      </c>
      <c r="E2648" s="6">
        <v>0.2</v>
      </c>
      <c r="F2648" s="6">
        <v>0.9</v>
      </c>
      <c r="G2648" s="6">
        <v>2.08</v>
      </c>
    </row>
    <row r="2649">
      <c r="A2649" s="6">
        <v>8.0</v>
      </c>
      <c r="B2649" s="6">
        <v>19.0</v>
      </c>
      <c r="C2649" s="6">
        <v>2011.0</v>
      </c>
      <c r="D2649" s="142">
        <f t="shared" si="1"/>
        <v>40774</v>
      </c>
      <c r="E2649" s="6">
        <v>0.2</v>
      </c>
      <c r="F2649" s="6">
        <v>0.9</v>
      </c>
      <c r="G2649" s="6">
        <v>2.07</v>
      </c>
    </row>
    <row r="2650">
      <c r="A2650" s="6">
        <v>8.0</v>
      </c>
      <c r="B2650" s="6">
        <v>22.0</v>
      </c>
      <c r="C2650" s="6">
        <v>2011.0</v>
      </c>
      <c r="D2650" s="142">
        <f t="shared" si="1"/>
        <v>40777</v>
      </c>
      <c r="E2650" s="6">
        <v>0.22</v>
      </c>
      <c r="F2650" s="6">
        <v>0.94</v>
      </c>
      <c r="G2650" s="6">
        <v>2.1</v>
      </c>
    </row>
    <row r="2651">
      <c r="A2651" s="6">
        <v>8.0</v>
      </c>
      <c r="B2651" s="6">
        <v>23.0</v>
      </c>
      <c r="C2651" s="6">
        <v>2011.0</v>
      </c>
      <c r="D2651" s="142">
        <f t="shared" si="1"/>
        <v>40778</v>
      </c>
      <c r="E2651" s="6">
        <v>0.22</v>
      </c>
      <c r="F2651" s="6">
        <v>0.95</v>
      </c>
      <c r="G2651" s="6">
        <v>2.15</v>
      </c>
    </row>
    <row r="2652">
      <c r="A2652" s="6">
        <v>8.0</v>
      </c>
      <c r="B2652" s="6">
        <v>24.0</v>
      </c>
      <c r="C2652" s="6">
        <v>2011.0</v>
      </c>
      <c r="D2652" s="142">
        <f t="shared" si="1"/>
        <v>40779</v>
      </c>
      <c r="E2652" s="6">
        <v>0.23</v>
      </c>
      <c r="F2652" s="6">
        <v>1.05</v>
      </c>
      <c r="G2652" s="6">
        <v>2.29</v>
      </c>
    </row>
    <row r="2653">
      <c r="A2653" s="6">
        <v>8.0</v>
      </c>
      <c r="B2653" s="6">
        <v>25.0</v>
      </c>
      <c r="C2653" s="6">
        <v>2011.0</v>
      </c>
      <c r="D2653" s="142">
        <f t="shared" si="1"/>
        <v>40780</v>
      </c>
      <c r="E2653" s="6">
        <v>0.22</v>
      </c>
      <c r="F2653" s="6">
        <v>0.98</v>
      </c>
      <c r="G2653" s="6">
        <v>2.23</v>
      </c>
    </row>
    <row r="2654">
      <c r="A2654" s="6">
        <v>8.0</v>
      </c>
      <c r="B2654" s="6">
        <v>26.0</v>
      </c>
      <c r="C2654" s="6">
        <v>2011.0</v>
      </c>
      <c r="D2654" s="142">
        <f t="shared" si="1"/>
        <v>40781</v>
      </c>
      <c r="E2654" s="6">
        <v>0.2</v>
      </c>
      <c r="F2654" s="6">
        <v>0.94</v>
      </c>
      <c r="G2654" s="6">
        <v>2.19</v>
      </c>
    </row>
    <row r="2655">
      <c r="A2655" s="6">
        <v>8.0</v>
      </c>
      <c r="B2655" s="6">
        <v>29.0</v>
      </c>
      <c r="C2655" s="6">
        <v>2011.0</v>
      </c>
      <c r="D2655" s="142">
        <f t="shared" si="1"/>
        <v>40784</v>
      </c>
      <c r="E2655" s="6">
        <v>0.2</v>
      </c>
      <c r="F2655" s="6">
        <v>0.99</v>
      </c>
      <c r="G2655" s="6">
        <v>2.28</v>
      </c>
    </row>
    <row r="2656">
      <c r="A2656" s="6">
        <v>8.0</v>
      </c>
      <c r="B2656" s="6">
        <v>30.0</v>
      </c>
      <c r="C2656" s="6">
        <v>2011.0</v>
      </c>
      <c r="D2656" s="142">
        <f t="shared" si="1"/>
        <v>40785</v>
      </c>
      <c r="E2656" s="6">
        <v>0.2</v>
      </c>
      <c r="F2656" s="6">
        <v>0.94</v>
      </c>
      <c r="G2656" s="6">
        <v>2.19</v>
      </c>
    </row>
    <row r="2657">
      <c r="A2657" s="6">
        <v>8.0</v>
      </c>
      <c r="B2657" s="6">
        <v>31.0</v>
      </c>
      <c r="C2657" s="6">
        <v>2011.0</v>
      </c>
      <c r="D2657" s="142">
        <f t="shared" si="1"/>
        <v>40786</v>
      </c>
      <c r="E2657" s="6">
        <v>0.2</v>
      </c>
      <c r="F2657" s="6">
        <v>0.96</v>
      </c>
      <c r="G2657" s="6">
        <v>2.23</v>
      </c>
    </row>
    <row r="2658">
      <c r="A2658" s="6">
        <v>9.0</v>
      </c>
      <c r="B2658" s="6">
        <v>1.0</v>
      </c>
      <c r="C2658" s="6">
        <v>2011.0</v>
      </c>
      <c r="D2658" s="142">
        <f t="shared" si="1"/>
        <v>40787</v>
      </c>
      <c r="E2658" s="6">
        <v>0.19</v>
      </c>
      <c r="F2658" s="6">
        <v>0.9</v>
      </c>
      <c r="G2658" s="6">
        <v>2.15</v>
      </c>
    </row>
    <row r="2659">
      <c r="A2659" s="6">
        <v>9.0</v>
      </c>
      <c r="B2659" s="6">
        <v>2.0</v>
      </c>
      <c r="C2659" s="6">
        <v>2011.0</v>
      </c>
      <c r="D2659" s="142">
        <f t="shared" si="1"/>
        <v>40788</v>
      </c>
      <c r="E2659" s="6">
        <v>0.2</v>
      </c>
      <c r="F2659" s="6">
        <v>0.88</v>
      </c>
      <c r="G2659" s="6">
        <v>2.02</v>
      </c>
    </row>
    <row r="2660">
      <c r="A2660" s="6">
        <v>9.0</v>
      </c>
      <c r="B2660" s="6">
        <v>6.0</v>
      </c>
      <c r="C2660" s="6">
        <v>2011.0</v>
      </c>
      <c r="D2660" s="142">
        <f t="shared" si="1"/>
        <v>40792</v>
      </c>
      <c r="E2660" s="6">
        <v>0.21</v>
      </c>
      <c r="F2660" s="6">
        <v>0.88</v>
      </c>
      <c r="G2660" s="6">
        <v>1.98</v>
      </c>
    </row>
    <row r="2661">
      <c r="A2661" s="6">
        <v>9.0</v>
      </c>
      <c r="B2661" s="6">
        <v>7.0</v>
      </c>
      <c r="C2661" s="6">
        <v>2011.0</v>
      </c>
      <c r="D2661" s="142">
        <f t="shared" si="1"/>
        <v>40793</v>
      </c>
      <c r="E2661" s="6">
        <v>0.21</v>
      </c>
      <c r="F2661" s="6">
        <v>0.92</v>
      </c>
      <c r="G2661" s="6">
        <v>2.05</v>
      </c>
    </row>
    <row r="2662">
      <c r="A2662" s="6">
        <v>9.0</v>
      </c>
      <c r="B2662" s="6">
        <v>8.0</v>
      </c>
      <c r="C2662" s="6">
        <v>2011.0</v>
      </c>
      <c r="D2662" s="142">
        <f t="shared" si="1"/>
        <v>40794</v>
      </c>
      <c r="E2662" s="6">
        <v>0.19</v>
      </c>
      <c r="F2662" s="6">
        <v>0.88</v>
      </c>
      <c r="G2662" s="6">
        <v>2.0</v>
      </c>
    </row>
    <row r="2663">
      <c r="A2663" s="6">
        <v>9.0</v>
      </c>
      <c r="B2663" s="6">
        <v>9.0</v>
      </c>
      <c r="C2663" s="6">
        <v>2011.0</v>
      </c>
      <c r="D2663" s="142">
        <f t="shared" si="1"/>
        <v>40795</v>
      </c>
      <c r="E2663" s="6">
        <v>0.17</v>
      </c>
      <c r="F2663" s="6">
        <v>0.81</v>
      </c>
      <c r="G2663" s="6">
        <v>1.93</v>
      </c>
    </row>
    <row r="2664">
      <c r="A2664" s="6">
        <v>9.0</v>
      </c>
      <c r="B2664" s="6">
        <v>12.0</v>
      </c>
      <c r="C2664" s="6">
        <v>2011.0</v>
      </c>
      <c r="D2664" s="142">
        <f t="shared" si="1"/>
        <v>40798</v>
      </c>
      <c r="E2664" s="6">
        <v>0.21</v>
      </c>
      <c r="F2664" s="6">
        <v>0.87</v>
      </c>
      <c r="G2664" s="6">
        <v>1.94</v>
      </c>
    </row>
    <row r="2665">
      <c r="A2665" s="6">
        <v>9.0</v>
      </c>
      <c r="B2665" s="6">
        <v>13.0</v>
      </c>
      <c r="C2665" s="6">
        <v>2011.0</v>
      </c>
      <c r="D2665" s="142">
        <f t="shared" si="1"/>
        <v>40799</v>
      </c>
      <c r="E2665" s="6">
        <v>0.21</v>
      </c>
      <c r="F2665" s="6">
        <v>0.89</v>
      </c>
      <c r="G2665" s="6">
        <v>2.0</v>
      </c>
    </row>
    <row r="2666">
      <c r="A2666" s="6">
        <v>9.0</v>
      </c>
      <c r="B2666" s="6">
        <v>14.0</v>
      </c>
      <c r="C2666" s="6">
        <v>2011.0</v>
      </c>
      <c r="D2666" s="142">
        <f t="shared" si="1"/>
        <v>40800</v>
      </c>
      <c r="E2666" s="6">
        <v>0.19</v>
      </c>
      <c r="F2666" s="6">
        <v>0.91</v>
      </c>
      <c r="G2666" s="6">
        <v>2.03</v>
      </c>
    </row>
    <row r="2667">
      <c r="A2667" s="6">
        <v>9.0</v>
      </c>
      <c r="B2667" s="6">
        <v>15.0</v>
      </c>
      <c r="C2667" s="6">
        <v>2011.0</v>
      </c>
      <c r="D2667" s="142">
        <f t="shared" si="1"/>
        <v>40801</v>
      </c>
      <c r="E2667" s="6">
        <v>0.21</v>
      </c>
      <c r="F2667" s="6">
        <v>0.95</v>
      </c>
      <c r="G2667" s="6">
        <v>2.09</v>
      </c>
    </row>
    <row r="2668">
      <c r="A2668" s="6">
        <v>9.0</v>
      </c>
      <c r="B2668" s="6">
        <v>16.0</v>
      </c>
      <c r="C2668" s="6">
        <v>2011.0</v>
      </c>
      <c r="D2668" s="142">
        <f t="shared" si="1"/>
        <v>40802</v>
      </c>
      <c r="E2668" s="6">
        <v>0.18</v>
      </c>
      <c r="F2668" s="6">
        <v>0.94</v>
      </c>
      <c r="G2668" s="6">
        <v>2.08</v>
      </c>
    </row>
    <row r="2669">
      <c r="A2669" s="6">
        <v>9.0</v>
      </c>
      <c r="B2669" s="6">
        <v>19.0</v>
      </c>
      <c r="C2669" s="6">
        <v>2011.0</v>
      </c>
      <c r="D2669" s="142">
        <f t="shared" si="1"/>
        <v>40805</v>
      </c>
      <c r="E2669" s="6">
        <v>0.16</v>
      </c>
      <c r="F2669" s="6">
        <v>0.85</v>
      </c>
      <c r="G2669" s="6">
        <v>1.97</v>
      </c>
    </row>
    <row r="2670">
      <c r="A2670" s="6">
        <v>9.0</v>
      </c>
      <c r="B2670" s="6">
        <v>20.0</v>
      </c>
      <c r="C2670" s="6">
        <v>2011.0</v>
      </c>
      <c r="D2670" s="142">
        <f t="shared" si="1"/>
        <v>40806</v>
      </c>
      <c r="E2670" s="6">
        <v>0.18</v>
      </c>
      <c r="F2670" s="6">
        <v>0.85</v>
      </c>
      <c r="G2670" s="6">
        <v>1.95</v>
      </c>
    </row>
    <row r="2671">
      <c r="A2671" s="6">
        <v>9.0</v>
      </c>
      <c r="B2671" s="6">
        <v>21.0</v>
      </c>
      <c r="C2671" s="6">
        <v>2011.0</v>
      </c>
      <c r="D2671" s="142">
        <f t="shared" si="1"/>
        <v>40807</v>
      </c>
      <c r="E2671" s="6">
        <v>0.21</v>
      </c>
      <c r="F2671" s="6">
        <v>0.88</v>
      </c>
      <c r="G2671" s="6">
        <v>1.88</v>
      </c>
    </row>
    <row r="2672">
      <c r="A2672" s="6">
        <v>9.0</v>
      </c>
      <c r="B2672" s="6">
        <v>22.0</v>
      </c>
      <c r="C2672" s="6">
        <v>2011.0</v>
      </c>
      <c r="D2672" s="142">
        <f t="shared" si="1"/>
        <v>40808</v>
      </c>
      <c r="E2672" s="6">
        <v>0.2</v>
      </c>
      <c r="F2672" s="6">
        <v>0.79</v>
      </c>
      <c r="G2672" s="6">
        <v>1.72</v>
      </c>
    </row>
    <row r="2673">
      <c r="A2673" s="6">
        <v>9.0</v>
      </c>
      <c r="B2673" s="6">
        <v>23.0</v>
      </c>
      <c r="C2673" s="6">
        <v>2011.0</v>
      </c>
      <c r="D2673" s="142">
        <f t="shared" si="1"/>
        <v>40809</v>
      </c>
      <c r="E2673" s="6">
        <v>0.23</v>
      </c>
      <c r="F2673" s="6">
        <v>0.89</v>
      </c>
      <c r="G2673" s="6">
        <v>1.84</v>
      </c>
    </row>
    <row r="2674">
      <c r="A2674" s="6">
        <v>9.0</v>
      </c>
      <c r="B2674" s="6">
        <v>26.0</v>
      </c>
      <c r="C2674" s="6">
        <v>2011.0</v>
      </c>
      <c r="D2674" s="142">
        <f t="shared" si="1"/>
        <v>40812</v>
      </c>
      <c r="E2674" s="6">
        <v>0.25</v>
      </c>
      <c r="F2674" s="6">
        <v>0.92</v>
      </c>
      <c r="G2674" s="6">
        <v>1.91</v>
      </c>
    </row>
    <row r="2675">
      <c r="A2675" s="6">
        <v>9.0</v>
      </c>
      <c r="B2675" s="6">
        <v>27.0</v>
      </c>
      <c r="C2675" s="6">
        <v>2011.0</v>
      </c>
      <c r="D2675" s="142">
        <f t="shared" si="1"/>
        <v>40813</v>
      </c>
      <c r="E2675" s="6">
        <v>0.25</v>
      </c>
      <c r="F2675" s="6">
        <v>0.97</v>
      </c>
      <c r="G2675" s="6">
        <v>2.0</v>
      </c>
    </row>
    <row r="2676">
      <c r="A2676" s="6">
        <v>9.0</v>
      </c>
      <c r="B2676" s="6">
        <v>28.0</v>
      </c>
      <c r="C2676" s="6">
        <v>2011.0</v>
      </c>
      <c r="D2676" s="142">
        <f t="shared" si="1"/>
        <v>40814</v>
      </c>
      <c r="E2676" s="6">
        <v>0.27</v>
      </c>
      <c r="F2676" s="6">
        <v>0.99</v>
      </c>
      <c r="G2676" s="6">
        <v>2.03</v>
      </c>
    </row>
    <row r="2677">
      <c r="A2677" s="6">
        <v>9.0</v>
      </c>
      <c r="B2677" s="6">
        <v>29.0</v>
      </c>
      <c r="C2677" s="6">
        <v>2011.0</v>
      </c>
      <c r="D2677" s="142">
        <f t="shared" si="1"/>
        <v>40815</v>
      </c>
      <c r="E2677" s="6">
        <v>0.27</v>
      </c>
      <c r="F2677" s="6">
        <v>0.98</v>
      </c>
      <c r="G2677" s="6">
        <v>1.99</v>
      </c>
    </row>
    <row r="2678">
      <c r="A2678" s="6">
        <v>9.0</v>
      </c>
      <c r="B2678" s="6">
        <v>30.0</v>
      </c>
      <c r="C2678" s="6">
        <v>2011.0</v>
      </c>
      <c r="D2678" s="142">
        <f t="shared" si="1"/>
        <v>40816</v>
      </c>
      <c r="E2678" s="6">
        <v>0.25</v>
      </c>
      <c r="F2678" s="6">
        <v>0.96</v>
      </c>
      <c r="G2678" s="6">
        <v>1.92</v>
      </c>
    </row>
    <row r="2679">
      <c r="A2679" s="6">
        <v>10.0</v>
      </c>
      <c r="B2679" s="6">
        <v>3.0</v>
      </c>
      <c r="C2679" s="6">
        <v>2011.0</v>
      </c>
      <c r="D2679" s="142">
        <f t="shared" si="1"/>
        <v>40819</v>
      </c>
      <c r="E2679" s="6">
        <v>0.24</v>
      </c>
      <c r="F2679" s="6">
        <v>0.87</v>
      </c>
      <c r="G2679" s="6">
        <v>1.8</v>
      </c>
    </row>
    <row r="2680">
      <c r="A2680" s="6">
        <v>10.0</v>
      </c>
      <c r="B2680" s="6">
        <v>4.0</v>
      </c>
      <c r="C2680" s="6">
        <v>2011.0</v>
      </c>
      <c r="D2680" s="142">
        <f t="shared" si="1"/>
        <v>40820</v>
      </c>
      <c r="E2680" s="6">
        <v>0.25</v>
      </c>
      <c r="F2680" s="6">
        <v>0.9</v>
      </c>
      <c r="G2680" s="6">
        <v>1.81</v>
      </c>
    </row>
    <row r="2681">
      <c r="A2681" s="6">
        <v>10.0</v>
      </c>
      <c r="B2681" s="6">
        <v>5.0</v>
      </c>
      <c r="C2681" s="6">
        <v>2011.0</v>
      </c>
      <c r="D2681" s="142">
        <f t="shared" si="1"/>
        <v>40821</v>
      </c>
      <c r="E2681" s="6">
        <v>0.25</v>
      </c>
      <c r="F2681" s="6">
        <v>0.96</v>
      </c>
      <c r="G2681" s="6">
        <v>1.92</v>
      </c>
    </row>
    <row r="2682">
      <c r="A2682" s="6">
        <v>10.0</v>
      </c>
      <c r="B2682" s="6">
        <v>6.0</v>
      </c>
      <c r="C2682" s="6">
        <v>2011.0</v>
      </c>
      <c r="D2682" s="142">
        <f t="shared" si="1"/>
        <v>40822</v>
      </c>
      <c r="E2682" s="6">
        <v>0.29</v>
      </c>
      <c r="F2682" s="6">
        <v>1.01</v>
      </c>
      <c r="G2682" s="6">
        <v>2.01</v>
      </c>
    </row>
    <row r="2683">
      <c r="A2683" s="6">
        <v>10.0</v>
      </c>
      <c r="B2683" s="6">
        <v>7.0</v>
      </c>
      <c r="C2683" s="6">
        <v>2011.0</v>
      </c>
      <c r="D2683" s="142">
        <f t="shared" si="1"/>
        <v>40823</v>
      </c>
      <c r="E2683" s="6">
        <v>0.3</v>
      </c>
      <c r="F2683" s="6">
        <v>1.08</v>
      </c>
      <c r="G2683" s="6">
        <v>2.1</v>
      </c>
    </row>
    <row r="2684">
      <c r="A2684" s="6">
        <v>10.0</v>
      </c>
      <c r="B2684" s="6">
        <v>11.0</v>
      </c>
      <c r="C2684" s="6">
        <v>2011.0</v>
      </c>
      <c r="D2684" s="142">
        <f t="shared" si="1"/>
        <v>40827</v>
      </c>
      <c r="E2684" s="6">
        <v>0.32</v>
      </c>
      <c r="F2684" s="6">
        <v>1.14</v>
      </c>
      <c r="G2684" s="6">
        <v>2.18</v>
      </c>
    </row>
    <row r="2685">
      <c r="A2685" s="6">
        <v>10.0</v>
      </c>
      <c r="B2685" s="6">
        <v>12.0</v>
      </c>
      <c r="C2685" s="6">
        <v>2011.0</v>
      </c>
      <c r="D2685" s="142">
        <f t="shared" si="1"/>
        <v>40828</v>
      </c>
      <c r="E2685" s="6">
        <v>0.29</v>
      </c>
      <c r="F2685" s="6">
        <v>1.17</v>
      </c>
      <c r="G2685" s="6">
        <v>2.24</v>
      </c>
    </row>
    <row r="2686">
      <c r="A2686" s="6">
        <v>10.0</v>
      </c>
      <c r="B2686" s="6">
        <v>13.0</v>
      </c>
      <c r="C2686" s="6">
        <v>2011.0</v>
      </c>
      <c r="D2686" s="142">
        <f t="shared" si="1"/>
        <v>40829</v>
      </c>
      <c r="E2686" s="6">
        <v>0.29</v>
      </c>
      <c r="F2686" s="6">
        <v>1.11</v>
      </c>
      <c r="G2686" s="6">
        <v>2.19</v>
      </c>
    </row>
    <row r="2687">
      <c r="A2687" s="6">
        <v>10.0</v>
      </c>
      <c r="B2687" s="6">
        <v>14.0</v>
      </c>
      <c r="C2687" s="6">
        <v>2011.0</v>
      </c>
      <c r="D2687" s="142">
        <f t="shared" si="1"/>
        <v>40830</v>
      </c>
      <c r="E2687" s="6">
        <v>0.28</v>
      </c>
      <c r="F2687" s="6">
        <v>1.12</v>
      </c>
      <c r="G2687" s="6">
        <v>2.26</v>
      </c>
    </row>
    <row r="2688">
      <c r="A2688" s="6">
        <v>10.0</v>
      </c>
      <c r="B2688" s="6">
        <v>17.0</v>
      </c>
      <c r="C2688" s="6">
        <v>2011.0</v>
      </c>
      <c r="D2688" s="142">
        <f t="shared" si="1"/>
        <v>40833</v>
      </c>
      <c r="E2688" s="6">
        <v>0.28</v>
      </c>
      <c r="F2688" s="6">
        <v>1.08</v>
      </c>
      <c r="G2688" s="6">
        <v>2.18</v>
      </c>
    </row>
    <row r="2689">
      <c r="A2689" s="6">
        <v>10.0</v>
      </c>
      <c r="B2689" s="6">
        <v>18.0</v>
      </c>
      <c r="C2689" s="6">
        <v>2011.0</v>
      </c>
      <c r="D2689" s="142">
        <f t="shared" si="1"/>
        <v>40834</v>
      </c>
      <c r="E2689" s="6">
        <v>0.28</v>
      </c>
      <c r="F2689" s="6">
        <v>1.07</v>
      </c>
      <c r="G2689" s="6">
        <v>2.19</v>
      </c>
    </row>
    <row r="2690">
      <c r="A2690" s="6">
        <v>10.0</v>
      </c>
      <c r="B2690" s="6">
        <v>19.0</v>
      </c>
      <c r="C2690" s="6">
        <v>2011.0</v>
      </c>
      <c r="D2690" s="142">
        <f t="shared" si="1"/>
        <v>40835</v>
      </c>
      <c r="E2690" s="6">
        <v>0.28</v>
      </c>
      <c r="F2690" s="6">
        <v>1.05</v>
      </c>
      <c r="G2690" s="6">
        <v>2.18</v>
      </c>
    </row>
    <row r="2691">
      <c r="A2691" s="6">
        <v>10.0</v>
      </c>
      <c r="B2691" s="6">
        <v>20.0</v>
      </c>
      <c r="C2691" s="6">
        <v>2011.0</v>
      </c>
      <c r="D2691" s="142">
        <f t="shared" si="1"/>
        <v>40836</v>
      </c>
      <c r="E2691" s="6">
        <v>0.28</v>
      </c>
      <c r="F2691" s="6">
        <v>1.07</v>
      </c>
      <c r="G2691" s="6">
        <v>2.2</v>
      </c>
    </row>
    <row r="2692">
      <c r="A2692" s="6">
        <v>10.0</v>
      </c>
      <c r="B2692" s="6">
        <v>21.0</v>
      </c>
      <c r="C2692" s="6">
        <v>2011.0</v>
      </c>
      <c r="D2692" s="142">
        <f t="shared" si="1"/>
        <v>40837</v>
      </c>
      <c r="E2692" s="6">
        <v>0.3</v>
      </c>
      <c r="F2692" s="6">
        <v>1.08</v>
      </c>
      <c r="G2692" s="6">
        <v>2.23</v>
      </c>
    </row>
    <row r="2693">
      <c r="A2693" s="6">
        <v>10.0</v>
      </c>
      <c r="B2693" s="6">
        <v>24.0</v>
      </c>
      <c r="C2693" s="6">
        <v>2011.0</v>
      </c>
      <c r="D2693" s="142">
        <f t="shared" si="1"/>
        <v>40840</v>
      </c>
      <c r="E2693" s="6">
        <v>0.3</v>
      </c>
      <c r="F2693" s="6">
        <v>1.1</v>
      </c>
      <c r="G2693" s="6">
        <v>2.25</v>
      </c>
    </row>
    <row r="2694">
      <c r="A2694" s="6">
        <v>10.0</v>
      </c>
      <c r="B2694" s="6">
        <v>25.0</v>
      </c>
      <c r="C2694" s="6">
        <v>2011.0</v>
      </c>
      <c r="D2694" s="142">
        <f t="shared" si="1"/>
        <v>40841</v>
      </c>
      <c r="E2694" s="6">
        <v>0.26</v>
      </c>
      <c r="F2694" s="6">
        <v>1.01</v>
      </c>
      <c r="G2694" s="6">
        <v>2.14</v>
      </c>
    </row>
    <row r="2695">
      <c r="A2695" s="6">
        <v>10.0</v>
      </c>
      <c r="B2695" s="6">
        <v>26.0</v>
      </c>
      <c r="C2695" s="6">
        <v>2011.0</v>
      </c>
      <c r="D2695" s="142">
        <f t="shared" si="1"/>
        <v>40842</v>
      </c>
      <c r="E2695" s="6">
        <v>0.28</v>
      </c>
      <c r="F2695" s="6">
        <v>1.09</v>
      </c>
      <c r="G2695" s="6">
        <v>2.23</v>
      </c>
    </row>
    <row r="2696">
      <c r="A2696" s="6">
        <v>10.0</v>
      </c>
      <c r="B2696" s="6">
        <v>27.0</v>
      </c>
      <c r="C2696" s="6">
        <v>2011.0</v>
      </c>
      <c r="D2696" s="142">
        <f t="shared" si="1"/>
        <v>40843</v>
      </c>
      <c r="E2696" s="6">
        <v>0.31</v>
      </c>
      <c r="F2696" s="6">
        <v>1.2</v>
      </c>
      <c r="G2696" s="6">
        <v>2.42</v>
      </c>
    </row>
    <row r="2697">
      <c r="A2697" s="6">
        <v>10.0</v>
      </c>
      <c r="B2697" s="6">
        <v>28.0</v>
      </c>
      <c r="C2697" s="6">
        <v>2011.0</v>
      </c>
      <c r="D2697" s="142">
        <f t="shared" si="1"/>
        <v>40844</v>
      </c>
      <c r="E2697" s="6">
        <v>0.28</v>
      </c>
      <c r="F2697" s="6">
        <v>1.13</v>
      </c>
      <c r="G2697" s="6">
        <v>2.34</v>
      </c>
    </row>
    <row r="2698">
      <c r="A2698" s="6">
        <v>10.0</v>
      </c>
      <c r="B2698" s="6">
        <v>31.0</v>
      </c>
      <c r="C2698" s="6">
        <v>2011.0</v>
      </c>
      <c r="D2698" s="142">
        <f t="shared" si="1"/>
        <v>40847</v>
      </c>
      <c r="E2698" s="6">
        <v>0.25</v>
      </c>
      <c r="F2698" s="6">
        <v>0.99</v>
      </c>
      <c r="G2698" s="6">
        <v>2.17</v>
      </c>
    </row>
    <row r="2699">
      <c r="A2699" s="6">
        <v>11.0</v>
      </c>
      <c r="B2699" s="6">
        <v>1.0</v>
      </c>
      <c r="C2699" s="6">
        <v>2011.0</v>
      </c>
      <c r="D2699" s="142">
        <f t="shared" si="1"/>
        <v>40848</v>
      </c>
      <c r="E2699" s="6">
        <v>0.23</v>
      </c>
      <c r="F2699" s="6">
        <v>0.9</v>
      </c>
      <c r="G2699" s="6">
        <v>2.01</v>
      </c>
    </row>
    <row r="2700">
      <c r="A2700" s="6">
        <v>11.0</v>
      </c>
      <c r="B2700" s="6">
        <v>2.0</v>
      </c>
      <c r="C2700" s="6">
        <v>2011.0</v>
      </c>
      <c r="D2700" s="142">
        <f t="shared" si="1"/>
        <v>40849</v>
      </c>
      <c r="E2700" s="6">
        <v>0.23</v>
      </c>
      <c r="F2700" s="6">
        <v>0.89</v>
      </c>
      <c r="G2700" s="6">
        <v>2.03</v>
      </c>
    </row>
    <row r="2701">
      <c r="A2701" s="6">
        <v>11.0</v>
      </c>
      <c r="B2701" s="6">
        <v>3.0</v>
      </c>
      <c r="C2701" s="6">
        <v>2011.0</v>
      </c>
      <c r="D2701" s="142">
        <f t="shared" si="1"/>
        <v>40850</v>
      </c>
      <c r="E2701" s="6">
        <v>0.24</v>
      </c>
      <c r="F2701" s="6">
        <v>0.91</v>
      </c>
      <c r="G2701" s="6">
        <v>2.09</v>
      </c>
    </row>
    <row r="2702">
      <c r="A2702" s="6">
        <v>11.0</v>
      </c>
      <c r="B2702" s="6">
        <v>4.0</v>
      </c>
      <c r="C2702" s="6">
        <v>2011.0</v>
      </c>
      <c r="D2702" s="142">
        <f t="shared" si="1"/>
        <v>40851</v>
      </c>
      <c r="E2702" s="6">
        <v>0.22</v>
      </c>
      <c r="F2702" s="6">
        <v>0.88</v>
      </c>
      <c r="G2702" s="6">
        <v>2.06</v>
      </c>
    </row>
    <row r="2703">
      <c r="A2703" s="6">
        <v>11.0</v>
      </c>
      <c r="B2703" s="6">
        <v>7.0</v>
      </c>
      <c r="C2703" s="6">
        <v>2011.0</v>
      </c>
      <c r="D2703" s="142">
        <f t="shared" si="1"/>
        <v>40854</v>
      </c>
      <c r="E2703" s="6">
        <v>0.25</v>
      </c>
      <c r="F2703" s="6">
        <v>0.88</v>
      </c>
      <c r="G2703" s="6">
        <v>2.04</v>
      </c>
    </row>
    <row r="2704">
      <c r="A2704" s="6">
        <v>11.0</v>
      </c>
      <c r="B2704" s="6">
        <v>8.0</v>
      </c>
      <c r="C2704" s="6">
        <v>2011.0</v>
      </c>
      <c r="D2704" s="142">
        <f t="shared" si="1"/>
        <v>40855</v>
      </c>
      <c r="E2704" s="6">
        <v>0.25</v>
      </c>
      <c r="F2704" s="6">
        <v>0.92</v>
      </c>
      <c r="G2704" s="6">
        <v>2.1</v>
      </c>
    </row>
    <row r="2705">
      <c r="A2705" s="6">
        <v>11.0</v>
      </c>
      <c r="B2705" s="6">
        <v>9.0</v>
      </c>
      <c r="C2705" s="6">
        <v>2011.0</v>
      </c>
      <c r="D2705" s="142">
        <f t="shared" si="1"/>
        <v>40856</v>
      </c>
      <c r="E2705" s="6">
        <v>0.24</v>
      </c>
      <c r="F2705" s="6">
        <v>0.88</v>
      </c>
      <c r="G2705" s="6">
        <v>2.0</v>
      </c>
    </row>
    <row r="2706">
      <c r="A2706" s="6">
        <v>11.0</v>
      </c>
      <c r="B2706" s="6">
        <v>10.0</v>
      </c>
      <c r="C2706" s="6">
        <v>2011.0</v>
      </c>
      <c r="D2706" s="142">
        <f t="shared" si="1"/>
        <v>40857</v>
      </c>
      <c r="E2706" s="6">
        <v>0.24</v>
      </c>
      <c r="F2706" s="6">
        <v>0.9</v>
      </c>
      <c r="G2706" s="6">
        <v>2.04</v>
      </c>
    </row>
    <row r="2707">
      <c r="A2707" s="6">
        <v>11.0</v>
      </c>
      <c r="B2707" s="6">
        <v>14.0</v>
      </c>
      <c r="C2707" s="6">
        <v>2011.0</v>
      </c>
      <c r="D2707" s="142">
        <f t="shared" si="1"/>
        <v>40861</v>
      </c>
      <c r="E2707" s="6">
        <v>0.24</v>
      </c>
      <c r="F2707" s="6">
        <v>0.91</v>
      </c>
      <c r="G2707" s="6">
        <v>2.04</v>
      </c>
    </row>
    <row r="2708">
      <c r="A2708" s="6">
        <v>11.0</v>
      </c>
      <c r="B2708" s="6">
        <v>15.0</v>
      </c>
      <c r="C2708" s="6">
        <v>2011.0</v>
      </c>
      <c r="D2708" s="142">
        <f t="shared" si="1"/>
        <v>40862</v>
      </c>
      <c r="E2708" s="6">
        <v>0.26</v>
      </c>
      <c r="F2708" s="6">
        <v>0.93</v>
      </c>
      <c r="G2708" s="6">
        <v>2.06</v>
      </c>
    </row>
    <row r="2709">
      <c r="A2709" s="6">
        <v>11.0</v>
      </c>
      <c r="B2709" s="6">
        <v>16.0</v>
      </c>
      <c r="C2709" s="6">
        <v>2011.0</v>
      </c>
      <c r="D2709" s="142">
        <f t="shared" si="1"/>
        <v>40863</v>
      </c>
      <c r="E2709" s="6">
        <v>0.26</v>
      </c>
      <c r="F2709" s="6">
        <v>0.9</v>
      </c>
      <c r="G2709" s="6">
        <v>2.01</v>
      </c>
    </row>
    <row r="2710">
      <c r="A2710" s="6">
        <v>11.0</v>
      </c>
      <c r="B2710" s="6">
        <v>17.0</v>
      </c>
      <c r="C2710" s="6">
        <v>2011.0</v>
      </c>
      <c r="D2710" s="142">
        <f t="shared" si="1"/>
        <v>40864</v>
      </c>
      <c r="E2710" s="6">
        <v>0.27</v>
      </c>
      <c r="F2710" s="6">
        <v>0.88</v>
      </c>
      <c r="G2710" s="6">
        <v>1.96</v>
      </c>
    </row>
    <row r="2711">
      <c r="A2711" s="6">
        <v>11.0</v>
      </c>
      <c r="B2711" s="6">
        <v>18.0</v>
      </c>
      <c r="C2711" s="6">
        <v>2011.0</v>
      </c>
      <c r="D2711" s="142">
        <f t="shared" si="1"/>
        <v>40865</v>
      </c>
      <c r="E2711" s="6">
        <v>0.29</v>
      </c>
      <c r="F2711" s="6">
        <v>0.94</v>
      </c>
      <c r="G2711" s="6">
        <v>2.01</v>
      </c>
    </row>
    <row r="2712">
      <c r="A2712" s="6">
        <v>11.0</v>
      </c>
      <c r="B2712" s="6">
        <v>21.0</v>
      </c>
      <c r="C2712" s="6">
        <v>2011.0</v>
      </c>
      <c r="D2712" s="142">
        <f t="shared" si="1"/>
        <v>40868</v>
      </c>
      <c r="E2712" s="6">
        <v>0.27</v>
      </c>
      <c r="F2712" s="6">
        <v>0.92</v>
      </c>
      <c r="G2712" s="6">
        <v>1.97</v>
      </c>
    </row>
    <row r="2713">
      <c r="A2713" s="6">
        <v>11.0</v>
      </c>
      <c r="B2713" s="6">
        <v>22.0</v>
      </c>
      <c r="C2713" s="6">
        <v>2011.0</v>
      </c>
      <c r="D2713" s="142">
        <f t="shared" si="1"/>
        <v>40869</v>
      </c>
      <c r="E2713" s="6">
        <v>0.26</v>
      </c>
      <c r="F2713" s="6">
        <v>0.91</v>
      </c>
      <c r="G2713" s="6">
        <v>1.94</v>
      </c>
    </row>
    <row r="2714">
      <c r="A2714" s="6">
        <v>11.0</v>
      </c>
      <c r="B2714" s="6">
        <v>23.0</v>
      </c>
      <c r="C2714" s="6">
        <v>2011.0</v>
      </c>
      <c r="D2714" s="142">
        <f t="shared" si="1"/>
        <v>40870</v>
      </c>
      <c r="E2714" s="6">
        <v>0.26</v>
      </c>
      <c r="F2714" s="6">
        <v>0.88</v>
      </c>
      <c r="G2714" s="6">
        <v>1.89</v>
      </c>
    </row>
    <row r="2715">
      <c r="A2715" s="6">
        <v>11.0</v>
      </c>
      <c r="B2715" s="6">
        <v>25.0</v>
      </c>
      <c r="C2715" s="6">
        <v>2011.0</v>
      </c>
      <c r="D2715" s="142">
        <f t="shared" si="1"/>
        <v>40872</v>
      </c>
      <c r="E2715" s="6">
        <v>0.28</v>
      </c>
      <c r="F2715" s="6">
        <v>0.93</v>
      </c>
      <c r="G2715" s="6">
        <v>1.97</v>
      </c>
    </row>
    <row r="2716">
      <c r="A2716" s="6">
        <v>11.0</v>
      </c>
      <c r="B2716" s="6">
        <v>28.0</v>
      </c>
      <c r="C2716" s="6">
        <v>2011.0</v>
      </c>
      <c r="D2716" s="142">
        <f t="shared" si="1"/>
        <v>40875</v>
      </c>
      <c r="E2716" s="6">
        <v>0.26</v>
      </c>
      <c r="F2716" s="6">
        <v>0.91</v>
      </c>
      <c r="G2716" s="6">
        <v>1.97</v>
      </c>
    </row>
    <row r="2717">
      <c r="A2717" s="6">
        <v>11.0</v>
      </c>
      <c r="B2717" s="6">
        <v>29.0</v>
      </c>
      <c r="C2717" s="6">
        <v>2011.0</v>
      </c>
      <c r="D2717" s="142">
        <f t="shared" si="1"/>
        <v>40876</v>
      </c>
      <c r="E2717" s="6">
        <v>0.27</v>
      </c>
      <c r="F2717" s="6">
        <v>0.93</v>
      </c>
      <c r="G2717" s="6">
        <v>2.0</v>
      </c>
    </row>
    <row r="2718">
      <c r="A2718" s="6">
        <v>11.0</v>
      </c>
      <c r="B2718" s="6">
        <v>30.0</v>
      </c>
      <c r="C2718" s="6">
        <v>2011.0</v>
      </c>
      <c r="D2718" s="142">
        <f t="shared" si="1"/>
        <v>40877</v>
      </c>
      <c r="E2718" s="6">
        <v>0.25</v>
      </c>
      <c r="F2718" s="6">
        <v>0.96</v>
      </c>
      <c r="G2718" s="6">
        <v>2.08</v>
      </c>
    </row>
    <row r="2719">
      <c r="A2719" s="6">
        <v>12.0</v>
      </c>
      <c r="B2719" s="6">
        <v>1.0</v>
      </c>
      <c r="C2719" s="6">
        <v>2011.0</v>
      </c>
      <c r="D2719" s="142">
        <f t="shared" si="1"/>
        <v>40878</v>
      </c>
      <c r="E2719" s="6">
        <v>0.27</v>
      </c>
      <c r="F2719" s="6">
        <v>0.97</v>
      </c>
      <c r="G2719" s="6">
        <v>2.11</v>
      </c>
    </row>
    <row r="2720">
      <c r="A2720" s="6">
        <v>12.0</v>
      </c>
      <c r="B2720" s="6">
        <v>2.0</v>
      </c>
      <c r="C2720" s="6">
        <v>2011.0</v>
      </c>
      <c r="D2720" s="142">
        <f t="shared" si="1"/>
        <v>40879</v>
      </c>
      <c r="E2720" s="6">
        <v>0.25</v>
      </c>
      <c r="F2720" s="6">
        <v>0.92</v>
      </c>
      <c r="G2720" s="6">
        <v>2.05</v>
      </c>
    </row>
    <row r="2721">
      <c r="A2721" s="6">
        <v>12.0</v>
      </c>
      <c r="B2721" s="6">
        <v>5.0</v>
      </c>
      <c r="C2721" s="6">
        <v>2011.0</v>
      </c>
      <c r="D2721" s="142">
        <f t="shared" si="1"/>
        <v>40882</v>
      </c>
      <c r="E2721" s="6">
        <v>0.27</v>
      </c>
      <c r="F2721" s="6">
        <v>0.93</v>
      </c>
      <c r="G2721" s="6">
        <v>2.04</v>
      </c>
    </row>
    <row r="2722">
      <c r="A2722" s="6">
        <v>12.0</v>
      </c>
      <c r="B2722" s="6">
        <v>6.0</v>
      </c>
      <c r="C2722" s="6">
        <v>2011.0</v>
      </c>
      <c r="D2722" s="142">
        <f t="shared" si="1"/>
        <v>40883</v>
      </c>
      <c r="E2722" s="6">
        <v>0.25</v>
      </c>
      <c r="F2722" s="6">
        <v>0.94</v>
      </c>
      <c r="G2722" s="6">
        <v>2.08</v>
      </c>
    </row>
    <row r="2723">
      <c r="A2723" s="6">
        <v>12.0</v>
      </c>
      <c r="B2723" s="6">
        <v>7.0</v>
      </c>
      <c r="C2723" s="6">
        <v>2011.0</v>
      </c>
      <c r="D2723" s="142">
        <f t="shared" si="1"/>
        <v>40884</v>
      </c>
      <c r="E2723" s="6">
        <v>0.24</v>
      </c>
      <c r="F2723" s="6">
        <v>0.89</v>
      </c>
      <c r="G2723" s="6">
        <v>2.02</v>
      </c>
    </row>
    <row r="2724">
      <c r="A2724" s="6">
        <v>12.0</v>
      </c>
      <c r="B2724" s="6">
        <v>8.0</v>
      </c>
      <c r="C2724" s="6">
        <v>2011.0</v>
      </c>
      <c r="D2724" s="142">
        <f t="shared" si="1"/>
        <v>40885</v>
      </c>
      <c r="E2724" s="6">
        <v>0.22</v>
      </c>
      <c r="F2724" s="6">
        <v>0.86</v>
      </c>
      <c r="G2724" s="6">
        <v>1.99</v>
      </c>
    </row>
    <row r="2725">
      <c r="A2725" s="6">
        <v>12.0</v>
      </c>
      <c r="B2725" s="6">
        <v>9.0</v>
      </c>
      <c r="C2725" s="6">
        <v>2011.0</v>
      </c>
      <c r="D2725" s="142">
        <f t="shared" si="1"/>
        <v>40886</v>
      </c>
      <c r="E2725" s="6">
        <v>0.22</v>
      </c>
      <c r="F2725" s="6">
        <v>0.89</v>
      </c>
      <c r="G2725" s="6">
        <v>2.07</v>
      </c>
    </row>
    <row r="2726">
      <c r="A2726" s="6">
        <v>12.0</v>
      </c>
      <c r="B2726" s="6">
        <v>12.0</v>
      </c>
      <c r="C2726" s="6">
        <v>2011.0</v>
      </c>
      <c r="D2726" s="142">
        <f t="shared" si="1"/>
        <v>40889</v>
      </c>
      <c r="E2726" s="6">
        <v>0.24</v>
      </c>
      <c r="F2726" s="6">
        <v>0.87</v>
      </c>
      <c r="G2726" s="6">
        <v>2.03</v>
      </c>
    </row>
    <row r="2727">
      <c r="A2727" s="6">
        <v>12.0</v>
      </c>
      <c r="B2727" s="6">
        <v>13.0</v>
      </c>
      <c r="C2727" s="6">
        <v>2011.0</v>
      </c>
      <c r="D2727" s="142">
        <f t="shared" si="1"/>
        <v>40890</v>
      </c>
      <c r="E2727" s="6">
        <v>0.24</v>
      </c>
      <c r="F2727" s="6">
        <v>0.85</v>
      </c>
      <c r="G2727" s="6">
        <v>1.96</v>
      </c>
    </row>
    <row r="2728">
      <c r="A2728" s="6">
        <v>12.0</v>
      </c>
      <c r="B2728" s="6">
        <v>14.0</v>
      </c>
      <c r="C2728" s="6">
        <v>2011.0</v>
      </c>
      <c r="D2728" s="142">
        <f t="shared" si="1"/>
        <v>40891</v>
      </c>
      <c r="E2728" s="6">
        <v>0.25</v>
      </c>
      <c r="F2728" s="6">
        <v>0.86</v>
      </c>
      <c r="G2728" s="6">
        <v>1.92</v>
      </c>
    </row>
    <row r="2729">
      <c r="A2729" s="6">
        <v>12.0</v>
      </c>
      <c r="B2729" s="6">
        <v>15.0</v>
      </c>
      <c r="C2729" s="6">
        <v>2011.0</v>
      </c>
      <c r="D2729" s="142">
        <f t="shared" si="1"/>
        <v>40892</v>
      </c>
      <c r="E2729" s="6">
        <v>0.26</v>
      </c>
      <c r="F2729" s="6">
        <v>0.86</v>
      </c>
      <c r="G2729" s="6">
        <v>1.92</v>
      </c>
    </row>
    <row r="2730">
      <c r="A2730" s="6">
        <v>12.0</v>
      </c>
      <c r="B2730" s="6">
        <v>16.0</v>
      </c>
      <c r="C2730" s="6">
        <v>2011.0</v>
      </c>
      <c r="D2730" s="142">
        <f t="shared" si="1"/>
        <v>40893</v>
      </c>
      <c r="E2730" s="6">
        <v>0.24</v>
      </c>
      <c r="F2730" s="6">
        <v>0.81</v>
      </c>
      <c r="G2730" s="6">
        <v>1.86</v>
      </c>
    </row>
    <row r="2731">
      <c r="A2731" s="6">
        <v>12.0</v>
      </c>
      <c r="B2731" s="6">
        <v>19.0</v>
      </c>
      <c r="C2731" s="6">
        <v>2011.0</v>
      </c>
      <c r="D2731" s="142">
        <f t="shared" si="1"/>
        <v>40896</v>
      </c>
      <c r="E2731" s="6">
        <v>0.24</v>
      </c>
      <c r="F2731" s="6">
        <v>0.82</v>
      </c>
      <c r="G2731" s="6">
        <v>1.82</v>
      </c>
    </row>
    <row r="2732">
      <c r="A2732" s="6">
        <v>12.0</v>
      </c>
      <c r="B2732" s="6">
        <v>20.0</v>
      </c>
      <c r="C2732" s="6">
        <v>2011.0</v>
      </c>
      <c r="D2732" s="142">
        <f t="shared" si="1"/>
        <v>40897</v>
      </c>
      <c r="E2732" s="6">
        <v>0.26</v>
      </c>
      <c r="F2732" s="6">
        <v>0.88</v>
      </c>
      <c r="G2732" s="6">
        <v>1.94</v>
      </c>
    </row>
    <row r="2733">
      <c r="A2733" s="6">
        <v>12.0</v>
      </c>
      <c r="B2733" s="6">
        <v>21.0</v>
      </c>
      <c r="C2733" s="6">
        <v>2011.0</v>
      </c>
      <c r="D2733" s="142">
        <f t="shared" si="1"/>
        <v>40898</v>
      </c>
      <c r="E2733" s="6">
        <v>0.28</v>
      </c>
      <c r="F2733" s="6">
        <v>0.91</v>
      </c>
      <c r="G2733" s="6">
        <v>1.98</v>
      </c>
    </row>
    <row r="2734">
      <c r="A2734" s="6">
        <v>12.0</v>
      </c>
      <c r="B2734" s="6">
        <v>22.0</v>
      </c>
      <c r="C2734" s="6">
        <v>2011.0</v>
      </c>
      <c r="D2734" s="142">
        <f t="shared" si="1"/>
        <v>40899</v>
      </c>
      <c r="E2734" s="6">
        <v>0.28</v>
      </c>
      <c r="F2734" s="6">
        <v>0.91</v>
      </c>
      <c r="G2734" s="6">
        <v>1.97</v>
      </c>
    </row>
    <row r="2735">
      <c r="A2735" s="6">
        <v>12.0</v>
      </c>
      <c r="B2735" s="6">
        <v>23.0</v>
      </c>
      <c r="C2735" s="6">
        <v>2011.0</v>
      </c>
      <c r="D2735" s="142">
        <f t="shared" si="1"/>
        <v>40900</v>
      </c>
      <c r="E2735" s="6">
        <v>0.28</v>
      </c>
      <c r="F2735" s="6">
        <v>0.97</v>
      </c>
      <c r="G2735" s="6">
        <v>2.03</v>
      </c>
    </row>
    <row r="2736">
      <c r="A2736" s="6">
        <v>12.0</v>
      </c>
      <c r="B2736" s="6">
        <v>27.0</v>
      </c>
      <c r="C2736" s="6">
        <v>2011.0</v>
      </c>
      <c r="D2736" s="142">
        <f t="shared" si="1"/>
        <v>40904</v>
      </c>
      <c r="E2736" s="6">
        <v>0.3</v>
      </c>
      <c r="F2736" s="6">
        <v>0.96</v>
      </c>
      <c r="G2736" s="6">
        <v>2.02</v>
      </c>
    </row>
    <row r="2737">
      <c r="A2737" s="6">
        <v>12.0</v>
      </c>
      <c r="B2737" s="6">
        <v>28.0</v>
      </c>
      <c r="C2737" s="6">
        <v>2011.0</v>
      </c>
      <c r="D2737" s="142">
        <f t="shared" si="1"/>
        <v>40905</v>
      </c>
      <c r="E2737" s="6">
        <v>0.28</v>
      </c>
      <c r="F2737" s="6">
        <v>0.91</v>
      </c>
      <c r="G2737" s="6">
        <v>1.93</v>
      </c>
    </row>
    <row r="2738">
      <c r="A2738" s="6">
        <v>12.0</v>
      </c>
      <c r="B2738" s="6">
        <v>29.0</v>
      </c>
      <c r="C2738" s="6">
        <v>2011.0</v>
      </c>
      <c r="D2738" s="142">
        <f t="shared" si="1"/>
        <v>40906</v>
      </c>
      <c r="E2738" s="6">
        <v>0.28</v>
      </c>
      <c r="F2738" s="6">
        <v>0.88</v>
      </c>
      <c r="G2738" s="6">
        <v>1.91</v>
      </c>
    </row>
    <row r="2739">
      <c r="A2739" s="6">
        <v>12.0</v>
      </c>
      <c r="B2739" s="6">
        <v>30.0</v>
      </c>
      <c r="C2739" s="6">
        <v>2011.0</v>
      </c>
      <c r="D2739" s="142">
        <f t="shared" si="1"/>
        <v>40907</v>
      </c>
      <c r="E2739" s="6">
        <v>0.25</v>
      </c>
      <c r="F2739" s="6">
        <v>0.83</v>
      </c>
      <c r="G2739" s="6">
        <v>1.89</v>
      </c>
    </row>
    <row r="2740">
      <c r="A2740" s="6">
        <v>1.0</v>
      </c>
      <c r="B2740" s="6">
        <v>4.0</v>
      </c>
      <c r="C2740" s="6">
        <v>2010.0</v>
      </c>
      <c r="D2740" s="142">
        <f t="shared" si="1"/>
        <v>40182</v>
      </c>
      <c r="E2740" s="6">
        <v>1.09</v>
      </c>
      <c r="F2740" s="6">
        <v>2.65</v>
      </c>
      <c r="G2740" s="6">
        <v>3.85</v>
      </c>
    </row>
    <row r="2741">
      <c r="A2741" s="6">
        <v>1.0</v>
      </c>
      <c r="B2741" s="6">
        <v>5.0</v>
      </c>
      <c r="C2741" s="6">
        <v>2010.0</v>
      </c>
      <c r="D2741" s="142">
        <f t="shared" si="1"/>
        <v>40183</v>
      </c>
      <c r="E2741" s="6">
        <v>1.01</v>
      </c>
      <c r="F2741" s="6">
        <v>2.56</v>
      </c>
      <c r="G2741" s="6">
        <v>3.77</v>
      </c>
    </row>
    <row r="2742">
      <c r="A2742" s="6">
        <v>1.0</v>
      </c>
      <c r="B2742" s="6">
        <v>6.0</v>
      </c>
      <c r="C2742" s="6">
        <v>2010.0</v>
      </c>
      <c r="D2742" s="142">
        <f t="shared" si="1"/>
        <v>40184</v>
      </c>
      <c r="E2742" s="6">
        <v>1.01</v>
      </c>
      <c r="F2742" s="6">
        <v>2.6</v>
      </c>
      <c r="G2742" s="6">
        <v>3.85</v>
      </c>
    </row>
    <row r="2743">
      <c r="A2743" s="6">
        <v>1.0</v>
      </c>
      <c r="B2743" s="6">
        <v>7.0</v>
      </c>
      <c r="C2743" s="6">
        <v>2010.0</v>
      </c>
      <c r="D2743" s="142">
        <f t="shared" si="1"/>
        <v>40185</v>
      </c>
      <c r="E2743" s="6">
        <v>1.03</v>
      </c>
      <c r="F2743" s="6">
        <v>2.62</v>
      </c>
      <c r="G2743" s="6">
        <v>3.85</v>
      </c>
    </row>
    <row r="2744">
      <c r="A2744" s="6">
        <v>1.0</v>
      </c>
      <c r="B2744" s="6">
        <v>8.0</v>
      </c>
      <c r="C2744" s="6">
        <v>2010.0</v>
      </c>
      <c r="D2744" s="142">
        <f t="shared" si="1"/>
        <v>40186</v>
      </c>
      <c r="E2744" s="6">
        <v>0.96</v>
      </c>
      <c r="F2744" s="6">
        <v>2.57</v>
      </c>
      <c r="G2744" s="6">
        <v>3.83</v>
      </c>
    </row>
    <row r="2745">
      <c r="A2745" s="6">
        <v>1.0</v>
      </c>
      <c r="B2745" s="6">
        <v>11.0</v>
      </c>
      <c r="C2745" s="6">
        <v>2010.0</v>
      </c>
      <c r="D2745" s="142">
        <f t="shared" si="1"/>
        <v>40189</v>
      </c>
      <c r="E2745" s="6">
        <v>0.95</v>
      </c>
      <c r="F2745" s="6">
        <v>2.58</v>
      </c>
      <c r="G2745" s="6">
        <v>3.85</v>
      </c>
    </row>
    <row r="2746">
      <c r="A2746" s="6">
        <v>1.0</v>
      </c>
      <c r="B2746" s="6">
        <v>12.0</v>
      </c>
      <c r="C2746" s="6">
        <v>2010.0</v>
      </c>
      <c r="D2746" s="142">
        <f t="shared" si="1"/>
        <v>40190</v>
      </c>
      <c r="E2746" s="6">
        <v>0.92</v>
      </c>
      <c r="F2746" s="6">
        <v>2.49</v>
      </c>
      <c r="G2746" s="6">
        <v>3.74</v>
      </c>
    </row>
    <row r="2747">
      <c r="A2747" s="6">
        <v>1.0</v>
      </c>
      <c r="B2747" s="6">
        <v>13.0</v>
      </c>
      <c r="C2747" s="6">
        <v>2010.0</v>
      </c>
      <c r="D2747" s="142">
        <f t="shared" si="1"/>
        <v>40191</v>
      </c>
      <c r="E2747" s="6">
        <v>0.97</v>
      </c>
      <c r="F2747" s="6">
        <v>2.55</v>
      </c>
      <c r="G2747" s="6">
        <v>3.8</v>
      </c>
    </row>
    <row r="2748">
      <c r="A2748" s="6">
        <v>1.0</v>
      </c>
      <c r="B2748" s="6">
        <v>14.0</v>
      </c>
      <c r="C2748" s="6">
        <v>2010.0</v>
      </c>
      <c r="D2748" s="142">
        <f t="shared" si="1"/>
        <v>40192</v>
      </c>
      <c r="E2748" s="6">
        <v>0.94</v>
      </c>
      <c r="F2748" s="6">
        <v>2.51</v>
      </c>
      <c r="G2748" s="6">
        <v>3.76</v>
      </c>
    </row>
    <row r="2749">
      <c r="A2749" s="6">
        <v>1.0</v>
      </c>
      <c r="B2749" s="6">
        <v>15.0</v>
      </c>
      <c r="C2749" s="6">
        <v>2010.0</v>
      </c>
      <c r="D2749" s="142">
        <f t="shared" si="1"/>
        <v>40193</v>
      </c>
      <c r="E2749" s="6">
        <v>0.89</v>
      </c>
      <c r="F2749" s="6">
        <v>2.44</v>
      </c>
      <c r="G2749" s="6">
        <v>3.7</v>
      </c>
    </row>
    <row r="2750">
      <c r="A2750" s="6">
        <v>1.0</v>
      </c>
      <c r="B2750" s="6">
        <v>19.0</v>
      </c>
      <c r="C2750" s="6">
        <v>2010.0</v>
      </c>
      <c r="D2750" s="142">
        <f t="shared" si="1"/>
        <v>40197</v>
      </c>
      <c r="E2750" s="6">
        <v>0.93</v>
      </c>
      <c r="F2750" s="6">
        <v>2.48</v>
      </c>
      <c r="G2750" s="6">
        <v>3.73</v>
      </c>
    </row>
    <row r="2751">
      <c r="A2751" s="6">
        <v>1.0</v>
      </c>
      <c r="B2751" s="6">
        <v>20.0</v>
      </c>
      <c r="C2751" s="6">
        <v>2010.0</v>
      </c>
      <c r="D2751" s="142">
        <f t="shared" si="1"/>
        <v>40198</v>
      </c>
      <c r="E2751" s="6">
        <v>0.92</v>
      </c>
      <c r="F2751" s="6">
        <v>2.45</v>
      </c>
      <c r="G2751" s="6">
        <v>3.68</v>
      </c>
    </row>
    <row r="2752">
      <c r="A2752" s="6">
        <v>1.0</v>
      </c>
      <c r="B2752" s="6">
        <v>21.0</v>
      </c>
      <c r="C2752" s="6">
        <v>2010.0</v>
      </c>
      <c r="D2752" s="142">
        <f t="shared" si="1"/>
        <v>40199</v>
      </c>
      <c r="E2752" s="6">
        <v>0.87</v>
      </c>
      <c r="F2752" s="6">
        <v>2.38</v>
      </c>
      <c r="G2752" s="6">
        <v>3.62</v>
      </c>
    </row>
    <row r="2753">
      <c r="A2753" s="6">
        <v>1.0</v>
      </c>
      <c r="B2753" s="6">
        <v>22.0</v>
      </c>
      <c r="C2753" s="6">
        <v>2010.0</v>
      </c>
      <c r="D2753" s="142">
        <f t="shared" si="1"/>
        <v>40200</v>
      </c>
      <c r="E2753" s="6">
        <v>0.84</v>
      </c>
      <c r="F2753" s="6">
        <v>2.37</v>
      </c>
      <c r="G2753" s="6">
        <v>3.62</v>
      </c>
    </row>
    <row r="2754">
      <c r="A2754" s="6">
        <v>1.0</v>
      </c>
      <c r="B2754" s="6">
        <v>25.0</v>
      </c>
      <c r="C2754" s="6">
        <v>2010.0</v>
      </c>
      <c r="D2754" s="142">
        <f t="shared" si="1"/>
        <v>40203</v>
      </c>
      <c r="E2754" s="6">
        <v>0.86</v>
      </c>
      <c r="F2754" s="6">
        <v>2.39</v>
      </c>
      <c r="G2754" s="6">
        <v>3.66</v>
      </c>
    </row>
    <row r="2755">
      <c r="A2755" s="6">
        <v>1.0</v>
      </c>
      <c r="B2755" s="6">
        <v>26.0</v>
      </c>
      <c r="C2755" s="6">
        <v>2010.0</v>
      </c>
      <c r="D2755" s="142">
        <f t="shared" si="1"/>
        <v>40204</v>
      </c>
      <c r="E2755" s="6">
        <v>0.87</v>
      </c>
      <c r="F2755" s="6">
        <v>2.38</v>
      </c>
      <c r="G2755" s="6">
        <v>3.65</v>
      </c>
    </row>
    <row r="2756">
      <c r="A2756" s="6">
        <v>1.0</v>
      </c>
      <c r="B2756" s="6">
        <v>27.0</v>
      </c>
      <c r="C2756" s="6">
        <v>2010.0</v>
      </c>
      <c r="D2756" s="142">
        <f t="shared" si="1"/>
        <v>40205</v>
      </c>
      <c r="E2756" s="6">
        <v>0.9</v>
      </c>
      <c r="F2756" s="6">
        <v>2.43</v>
      </c>
      <c r="G2756" s="6">
        <v>3.66</v>
      </c>
    </row>
    <row r="2757">
      <c r="A2757" s="6">
        <v>1.0</v>
      </c>
      <c r="B2757" s="6">
        <v>28.0</v>
      </c>
      <c r="C2757" s="6">
        <v>2010.0</v>
      </c>
      <c r="D2757" s="142">
        <f t="shared" si="1"/>
        <v>40206</v>
      </c>
      <c r="E2757" s="6">
        <v>0.87</v>
      </c>
      <c r="F2757" s="6">
        <v>2.41</v>
      </c>
      <c r="G2757" s="6">
        <v>3.68</v>
      </c>
    </row>
    <row r="2758">
      <c r="A2758" s="6">
        <v>1.0</v>
      </c>
      <c r="B2758" s="6">
        <v>29.0</v>
      </c>
      <c r="C2758" s="6">
        <v>2010.0</v>
      </c>
      <c r="D2758" s="142">
        <f t="shared" si="1"/>
        <v>40207</v>
      </c>
      <c r="E2758" s="6">
        <v>0.82</v>
      </c>
      <c r="F2758" s="6">
        <v>2.34</v>
      </c>
      <c r="G2758" s="6">
        <v>3.63</v>
      </c>
    </row>
    <row r="2759">
      <c r="A2759" s="6">
        <v>2.0</v>
      </c>
      <c r="B2759" s="6">
        <v>1.0</v>
      </c>
      <c r="C2759" s="6">
        <v>2010.0</v>
      </c>
      <c r="D2759" s="142">
        <f t="shared" si="1"/>
        <v>40210</v>
      </c>
      <c r="E2759" s="6">
        <v>0.86</v>
      </c>
      <c r="F2759" s="6">
        <v>2.38</v>
      </c>
      <c r="G2759" s="6">
        <v>3.68</v>
      </c>
    </row>
    <row r="2760">
      <c r="A2760" s="6">
        <v>2.0</v>
      </c>
      <c r="B2760" s="6">
        <v>2.0</v>
      </c>
      <c r="C2760" s="6">
        <v>2010.0</v>
      </c>
      <c r="D2760" s="142">
        <f t="shared" si="1"/>
        <v>40211</v>
      </c>
      <c r="E2760" s="6">
        <v>0.86</v>
      </c>
      <c r="F2760" s="6">
        <v>2.37</v>
      </c>
      <c r="G2760" s="6">
        <v>3.67</v>
      </c>
    </row>
    <row r="2761">
      <c r="A2761" s="6">
        <v>2.0</v>
      </c>
      <c r="B2761" s="6">
        <v>3.0</v>
      </c>
      <c r="C2761" s="6">
        <v>2010.0</v>
      </c>
      <c r="D2761" s="142">
        <f t="shared" si="1"/>
        <v>40212</v>
      </c>
      <c r="E2761" s="6">
        <v>0.88</v>
      </c>
      <c r="F2761" s="6">
        <v>2.4</v>
      </c>
      <c r="G2761" s="6">
        <v>3.73</v>
      </c>
    </row>
    <row r="2762">
      <c r="A2762" s="6">
        <v>2.0</v>
      </c>
      <c r="B2762" s="6">
        <v>4.0</v>
      </c>
      <c r="C2762" s="6">
        <v>2010.0</v>
      </c>
      <c r="D2762" s="142">
        <f t="shared" si="1"/>
        <v>40213</v>
      </c>
      <c r="E2762" s="6">
        <v>0.8</v>
      </c>
      <c r="F2762" s="6">
        <v>2.29</v>
      </c>
      <c r="G2762" s="6">
        <v>3.62</v>
      </c>
    </row>
    <row r="2763">
      <c r="A2763" s="6">
        <v>2.0</v>
      </c>
      <c r="B2763" s="6">
        <v>5.0</v>
      </c>
      <c r="C2763" s="6">
        <v>2010.0</v>
      </c>
      <c r="D2763" s="142">
        <f t="shared" si="1"/>
        <v>40214</v>
      </c>
      <c r="E2763" s="6">
        <v>0.77</v>
      </c>
      <c r="F2763" s="6">
        <v>2.23</v>
      </c>
      <c r="G2763" s="6">
        <v>3.59</v>
      </c>
    </row>
    <row r="2764">
      <c r="A2764" s="6">
        <v>2.0</v>
      </c>
      <c r="B2764" s="6">
        <v>8.0</v>
      </c>
      <c r="C2764" s="6">
        <v>2010.0</v>
      </c>
      <c r="D2764" s="142">
        <f t="shared" si="1"/>
        <v>40217</v>
      </c>
      <c r="E2764" s="6">
        <v>0.79</v>
      </c>
      <c r="F2764" s="6">
        <v>2.26</v>
      </c>
      <c r="G2764" s="6">
        <v>3.62</v>
      </c>
    </row>
    <row r="2765">
      <c r="A2765" s="6">
        <v>2.0</v>
      </c>
      <c r="B2765" s="6">
        <v>9.0</v>
      </c>
      <c r="C2765" s="6">
        <v>2010.0</v>
      </c>
      <c r="D2765" s="142">
        <f t="shared" si="1"/>
        <v>40218</v>
      </c>
      <c r="E2765" s="6">
        <v>0.84</v>
      </c>
      <c r="F2765" s="6">
        <v>2.32</v>
      </c>
      <c r="G2765" s="6">
        <v>3.67</v>
      </c>
    </row>
    <row r="2766">
      <c r="A2766" s="6">
        <v>2.0</v>
      </c>
      <c r="B2766" s="6">
        <v>10.0</v>
      </c>
      <c r="C2766" s="6">
        <v>2010.0</v>
      </c>
      <c r="D2766" s="142">
        <f t="shared" si="1"/>
        <v>40219</v>
      </c>
      <c r="E2766" s="6">
        <v>0.91</v>
      </c>
      <c r="F2766" s="6">
        <v>2.39</v>
      </c>
      <c r="G2766" s="6">
        <v>3.72</v>
      </c>
    </row>
    <row r="2767">
      <c r="A2767" s="6">
        <v>2.0</v>
      </c>
      <c r="B2767" s="6">
        <v>11.0</v>
      </c>
      <c r="C2767" s="6">
        <v>2010.0</v>
      </c>
      <c r="D2767" s="142">
        <f t="shared" si="1"/>
        <v>40220</v>
      </c>
      <c r="E2767" s="6">
        <v>0.91</v>
      </c>
      <c r="F2767" s="6">
        <v>2.39</v>
      </c>
      <c r="G2767" s="6">
        <v>3.73</v>
      </c>
    </row>
    <row r="2768">
      <c r="A2768" s="6">
        <v>2.0</v>
      </c>
      <c r="B2768" s="6">
        <v>12.0</v>
      </c>
      <c r="C2768" s="6">
        <v>2010.0</v>
      </c>
      <c r="D2768" s="142">
        <f t="shared" si="1"/>
        <v>40221</v>
      </c>
      <c r="E2768" s="6">
        <v>0.84</v>
      </c>
      <c r="F2768" s="6">
        <v>2.35</v>
      </c>
      <c r="G2768" s="6">
        <v>3.69</v>
      </c>
    </row>
    <row r="2769">
      <c r="A2769" s="6">
        <v>2.0</v>
      </c>
      <c r="B2769" s="6">
        <v>16.0</v>
      </c>
      <c r="C2769" s="6">
        <v>2010.0</v>
      </c>
      <c r="D2769" s="142">
        <f t="shared" si="1"/>
        <v>40225</v>
      </c>
      <c r="E2769" s="6">
        <v>0.82</v>
      </c>
      <c r="F2769" s="6">
        <v>2.32</v>
      </c>
      <c r="G2769" s="6">
        <v>3.66</v>
      </c>
    </row>
    <row r="2770">
      <c r="A2770" s="6">
        <v>2.0</v>
      </c>
      <c r="B2770" s="6">
        <v>17.0</v>
      </c>
      <c r="C2770" s="6">
        <v>2010.0</v>
      </c>
      <c r="D2770" s="142">
        <f t="shared" si="1"/>
        <v>40226</v>
      </c>
      <c r="E2770" s="6">
        <v>0.87</v>
      </c>
      <c r="F2770" s="6">
        <v>2.4</v>
      </c>
      <c r="G2770" s="6">
        <v>3.74</v>
      </c>
    </row>
    <row r="2771">
      <c r="A2771" s="6">
        <v>2.0</v>
      </c>
      <c r="B2771" s="6">
        <v>18.0</v>
      </c>
      <c r="C2771" s="6">
        <v>2010.0</v>
      </c>
      <c r="D2771" s="142">
        <f t="shared" si="1"/>
        <v>40227</v>
      </c>
      <c r="E2771" s="6">
        <v>0.9</v>
      </c>
      <c r="F2771" s="6">
        <v>2.46</v>
      </c>
      <c r="G2771" s="6">
        <v>3.79</v>
      </c>
    </row>
    <row r="2772">
      <c r="A2772" s="6">
        <v>2.0</v>
      </c>
      <c r="B2772" s="6">
        <v>19.0</v>
      </c>
      <c r="C2772" s="6">
        <v>2010.0</v>
      </c>
      <c r="D2772" s="142">
        <f t="shared" si="1"/>
        <v>40228</v>
      </c>
      <c r="E2772" s="6">
        <v>0.95</v>
      </c>
      <c r="F2772" s="6">
        <v>2.48</v>
      </c>
      <c r="G2772" s="6">
        <v>3.78</v>
      </c>
    </row>
    <row r="2773">
      <c r="A2773" s="6">
        <v>2.0</v>
      </c>
      <c r="B2773" s="6">
        <v>22.0</v>
      </c>
      <c r="C2773" s="6">
        <v>2010.0</v>
      </c>
      <c r="D2773" s="142">
        <f t="shared" si="1"/>
        <v>40231</v>
      </c>
      <c r="E2773" s="6">
        <v>0.91</v>
      </c>
      <c r="F2773" s="6">
        <v>2.47</v>
      </c>
      <c r="G2773" s="6">
        <v>3.8</v>
      </c>
    </row>
    <row r="2774">
      <c r="A2774" s="6">
        <v>2.0</v>
      </c>
      <c r="B2774" s="6">
        <v>23.0</v>
      </c>
      <c r="C2774" s="6">
        <v>2010.0</v>
      </c>
      <c r="D2774" s="142">
        <f t="shared" si="1"/>
        <v>40232</v>
      </c>
      <c r="E2774" s="6">
        <v>0.87</v>
      </c>
      <c r="F2774" s="6">
        <v>2.37</v>
      </c>
      <c r="G2774" s="6">
        <v>3.69</v>
      </c>
    </row>
    <row r="2775">
      <c r="A2775" s="6">
        <v>2.0</v>
      </c>
      <c r="B2775" s="6">
        <v>24.0</v>
      </c>
      <c r="C2775" s="6">
        <v>2010.0</v>
      </c>
      <c r="D2775" s="142">
        <f t="shared" si="1"/>
        <v>40233</v>
      </c>
      <c r="E2775" s="6">
        <v>0.87</v>
      </c>
      <c r="F2775" s="6">
        <v>2.4</v>
      </c>
      <c r="G2775" s="6">
        <v>3.7</v>
      </c>
    </row>
    <row r="2776">
      <c r="A2776" s="6">
        <v>2.0</v>
      </c>
      <c r="B2776" s="6">
        <v>25.0</v>
      </c>
      <c r="C2776" s="6">
        <v>2010.0</v>
      </c>
      <c r="D2776" s="142">
        <f t="shared" si="1"/>
        <v>40234</v>
      </c>
      <c r="E2776" s="6">
        <v>0.82</v>
      </c>
      <c r="F2776" s="6">
        <v>2.33</v>
      </c>
      <c r="G2776" s="6">
        <v>3.64</v>
      </c>
    </row>
    <row r="2777">
      <c r="A2777" s="6">
        <v>2.0</v>
      </c>
      <c r="B2777" s="6">
        <v>26.0</v>
      </c>
      <c r="C2777" s="6">
        <v>2010.0</v>
      </c>
      <c r="D2777" s="142">
        <f t="shared" si="1"/>
        <v>40235</v>
      </c>
      <c r="E2777" s="6">
        <v>0.81</v>
      </c>
      <c r="F2777" s="6">
        <v>2.3</v>
      </c>
      <c r="G2777" s="6">
        <v>3.61</v>
      </c>
    </row>
    <row r="2778">
      <c r="A2778" s="6">
        <v>3.0</v>
      </c>
      <c r="B2778" s="6">
        <v>1.0</v>
      </c>
      <c r="C2778" s="6">
        <v>2010.0</v>
      </c>
      <c r="D2778" s="142">
        <f t="shared" si="1"/>
        <v>40238</v>
      </c>
      <c r="E2778" s="6">
        <v>0.8</v>
      </c>
      <c r="F2778" s="6">
        <v>2.28</v>
      </c>
      <c r="G2778" s="6">
        <v>3.61</v>
      </c>
    </row>
    <row r="2779">
      <c r="A2779" s="6">
        <v>3.0</v>
      </c>
      <c r="B2779" s="6">
        <v>2.0</v>
      </c>
      <c r="C2779" s="6">
        <v>2010.0</v>
      </c>
      <c r="D2779" s="142">
        <f t="shared" si="1"/>
        <v>40239</v>
      </c>
      <c r="E2779" s="6">
        <v>0.8</v>
      </c>
      <c r="F2779" s="6">
        <v>2.27</v>
      </c>
      <c r="G2779" s="6">
        <v>3.62</v>
      </c>
    </row>
    <row r="2780">
      <c r="A2780" s="6">
        <v>3.0</v>
      </c>
      <c r="B2780" s="6">
        <v>3.0</v>
      </c>
      <c r="C2780" s="6">
        <v>2010.0</v>
      </c>
      <c r="D2780" s="142">
        <f t="shared" si="1"/>
        <v>40240</v>
      </c>
      <c r="E2780" s="6">
        <v>0.82</v>
      </c>
      <c r="F2780" s="6">
        <v>2.27</v>
      </c>
      <c r="G2780" s="6">
        <v>3.63</v>
      </c>
    </row>
    <row r="2781">
      <c r="A2781" s="6">
        <v>3.0</v>
      </c>
      <c r="B2781" s="6">
        <v>4.0</v>
      </c>
      <c r="C2781" s="6">
        <v>2010.0</v>
      </c>
      <c r="D2781" s="142">
        <f t="shared" si="1"/>
        <v>40241</v>
      </c>
      <c r="E2781" s="6">
        <v>0.86</v>
      </c>
      <c r="F2781" s="6">
        <v>2.28</v>
      </c>
      <c r="G2781" s="6">
        <v>3.61</v>
      </c>
    </row>
    <row r="2782">
      <c r="A2782" s="6">
        <v>3.0</v>
      </c>
      <c r="B2782" s="6">
        <v>5.0</v>
      </c>
      <c r="C2782" s="6">
        <v>2010.0</v>
      </c>
      <c r="D2782" s="142">
        <f t="shared" si="1"/>
        <v>40242</v>
      </c>
      <c r="E2782" s="6">
        <v>0.91</v>
      </c>
      <c r="F2782" s="6">
        <v>2.35</v>
      </c>
      <c r="G2782" s="6">
        <v>3.69</v>
      </c>
    </row>
    <row r="2783">
      <c r="A2783" s="6">
        <v>3.0</v>
      </c>
      <c r="B2783" s="6">
        <v>8.0</v>
      </c>
      <c r="C2783" s="6">
        <v>2010.0</v>
      </c>
      <c r="D2783" s="142">
        <f t="shared" si="1"/>
        <v>40245</v>
      </c>
      <c r="E2783" s="6">
        <v>0.9</v>
      </c>
      <c r="F2783" s="6">
        <v>2.36</v>
      </c>
      <c r="G2783" s="6">
        <v>3.72</v>
      </c>
    </row>
    <row r="2784">
      <c r="A2784" s="6">
        <v>3.0</v>
      </c>
      <c r="B2784" s="6">
        <v>9.0</v>
      </c>
      <c r="C2784" s="6">
        <v>2010.0</v>
      </c>
      <c r="D2784" s="142">
        <f t="shared" si="1"/>
        <v>40246</v>
      </c>
      <c r="E2784" s="6">
        <v>0.89</v>
      </c>
      <c r="F2784" s="6">
        <v>2.34</v>
      </c>
      <c r="G2784" s="6">
        <v>3.71</v>
      </c>
    </row>
    <row r="2785">
      <c r="A2785" s="6">
        <v>3.0</v>
      </c>
      <c r="B2785" s="6">
        <v>10.0</v>
      </c>
      <c r="C2785" s="6">
        <v>2010.0</v>
      </c>
      <c r="D2785" s="142">
        <f t="shared" si="1"/>
        <v>40247</v>
      </c>
      <c r="E2785" s="6">
        <v>0.92</v>
      </c>
      <c r="F2785" s="6">
        <v>2.39</v>
      </c>
      <c r="G2785" s="6">
        <v>3.73</v>
      </c>
    </row>
    <row r="2786">
      <c r="A2786" s="6">
        <v>3.0</v>
      </c>
      <c r="B2786" s="6">
        <v>11.0</v>
      </c>
      <c r="C2786" s="6">
        <v>2010.0</v>
      </c>
      <c r="D2786" s="142">
        <f t="shared" si="1"/>
        <v>40248</v>
      </c>
      <c r="E2786" s="6">
        <v>0.97</v>
      </c>
      <c r="F2786" s="6">
        <v>2.43</v>
      </c>
      <c r="G2786" s="6">
        <v>3.73</v>
      </c>
    </row>
    <row r="2787">
      <c r="A2787" s="6">
        <v>3.0</v>
      </c>
      <c r="B2787" s="6">
        <v>12.0</v>
      </c>
      <c r="C2787" s="6">
        <v>2010.0</v>
      </c>
      <c r="D2787" s="142">
        <f t="shared" si="1"/>
        <v>40249</v>
      </c>
      <c r="E2787" s="6">
        <v>0.97</v>
      </c>
      <c r="F2787" s="6">
        <v>2.42</v>
      </c>
      <c r="G2787" s="6">
        <v>3.71</v>
      </c>
    </row>
    <row r="2788">
      <c r="A2788" s="6">
        <v>3.0</v>
      </c>
      <c r="B2788" s="6">
        <v>15.0</v>
      </c>
      <c r="C2788" s="6">
        <v>2010.0</v>
      </c>
      <c r="D2788" s="142">
        <f t="shared" si="1"/>
        <v>40252</v>
      </c>
      <c r="E2788" s="6">
        <v>0.96</v>
      </c>
      <c r="F2788" s="6">
        <v>2.42</v>
      </c>
      <c r="G2788" s="6">
        <v>3.71</v>
      </c>
    </row>
    <row r="2789">
      <c r="A2789" s="6">
        <v>3.0</v>
      </c>
      <c r="B2789" s="6">
        <v>16.0</v>
      </c>
      <c r="C2789" s="6">
        <v>2010.0</v>
      </c>
      <c r="D2789" s="142">
        <f t="shared" si="1"/>
        <v>40253</v>
      </c>
      <c r="E2789" s="6">
        <v>0.93</v>
      </c>
      <c r="F2789" s="6">
        <v>2.37</v>
      </c>
      <c r="G2789" s="6">
        <v>3.66</v>
      </c>
    </row>
    <row r="2790">
      <c r="A2790" s="6">
        <v>3.0</v>
      </c>
      <c r="B2790" s="6">
        <v>17.0</v>
      </c>
      <c r="C2790" s="6">
        <v>2010.0</v>
      </c>
      <c r="D2790" s="142">
        <f t="shared" si="1"/>
        <v>40254</v>
      </c>
      <c r="E2790" s="6">
        <v>0.95</v>
      </c>
      <c r="F2790" s="6">
        <v>2.38</v>
      </c>
      <c r="G2790" s="6">
        <v>3.65</v>
      </c>
    </row>
    <row r="2791">
      <c r="A2791" s="6">
        <v>3.0</v>
      </c>
      <c r="B2791" s="6">
        <v>18.0</v>
      </c>
      <c r="C2791" s="6">
        <v>2010.0</v>
      </c>
      <c r="D2791" s="142">
        <f t="shared" si="1"/>
        <v>40255</v>
      </c>
      <c r="E2791" s="6">
        <v>0.98</v>
      </c>
      <c r="F2791" s="6">
        <v>2.44</v>
      </c>
      <c r="G2791" s="6">
        <v>3.68</v>
      </c>
    </row>
    <row r="2792">
      <c r="A2792" s="6">
        <v>3.0</v>
      </c>
      <c r="B2792" s="6">
        <v>19.0</v>
      </c>
      <c r="C2792" s="6">
        <v>2010.0</v>
      </c>
      <c r="D2792" s="142">
        <f t="shared" si="1"/>
        <v>40256</v>
      </c>
      <c r="E2792" s="6">
        <v>1.02</v>
      </c>
      <c r="F2792" s="6">
        <v>2.48</v>
      </c>
      <c r="G2792" s="6">
        <v>3.7</v>
      </c>
    </row>
    <row r="2793">
      <c r="A2793" s="6">
        <v>3.0</v>
      </c>
      <c r="B2793" s="6">
        <v>22.0</v>
      </c>
      <c r="C2793" s="6">
        <v>2010.0</v>
      </c>
      <c r="D2793" s="142">
        <f t="shared" si="1"/>
        <v>40259</v>
      </c>
      <c r="E2793" s="6">
        <v>1.01</v>
      </c>
      <c r="F2793" s="6">
        <v>2.43</v>
      </c>
      <c r="G2793" s="6">
        <v>3.67</v>
      </c>
    </row>
    <row r="2794">
      <c r="A2794" s="6">
        <v>3.0</v>
      </c>
      <c r="B2794" s="6">
        <v>23.0</v>
      </c>
      <c r="C2794" s="6">
        <v>2010.0</v>
      </c>
      <c r="D2794" s="142">
        <f t="shared" si="1"/>
        <v>40260</v>
      </c>
      <c r="E2794" s="6">
        <v>1.02</v>
      </c>
      <c r="F2794" s="6">
        <v>2.44</v>
      </c>
      <c r="G2794" s="6">
        <v>3.69</v>
      </c>
    </row>
    <row r="2795">
      <c r="A2795" s="6">
        <v>3.0</v>
      </c>
      <c r="B2795" s="6">
        <v>24.0</v>
      </c>
      <c r="C2795" s="6">
        <v>2010.0</v>
      </c>
      <c r="D2795" s="142">
        <f t="shared" si="1"/>
        <v>40261</v>
      </c>
      <c r="E2795" s="6">
        <v>1.08</v>
      </c>
      <c r="F2795" s="6">
        <v>2.62</v>
      </c>
      <c r="G2795" s="6">
        <v>3.84</v>
      </c>
    </row>
    <row r="2796">
      <c r="A2796" s="6">
        <v>3.0</v>
      </c>
      <c r="B2796" s="6">
        <v>25.0</v>
      </c>
      <c r="C2796" s="6">
        <v>2010.0</v>
      </c>
      <c r="D2796" s="142">
        <f t="shared" si="1"/>
        <v>40262</v>
      </c>
      <c r="E2796" s="6">
        <v>1.1</v>
      </c>
      <c r="F2796" s="6">
        <v>2.65</v>
      </c>
      <c r="G2796" s="6">
        <v>3.91</v>
      </c>
    </row>
    <row r="2797">
      <c r="A2797" s="6">
        <v>3.0</v>
      </c>
      <c r="B2797" s="6">
        <v>26.0</v>
      </c>
      <c r="C2797" s="6">
        <v>2010.0</v>
      </c>
      <c r="D2797" s="142">
        <f t="shared" si="1"/>
        <v>40263</v>
      </c>
      <c r="E2797" s="6">
        <v>1.04</v>
      </c>
      <c r="F2797" s="6">
        <v>2.59</v>
      </c>
      <c r="G2797" s="6">
        <v>3.86</v>
      </c>
    </row>
    <row r="2798">
      <c r="A2798" s="6">
        <v>3.0</v>
      </c>
      <c r="B2798" s="6">
        <v>29.0</v>
      </c>
      <c r="C2798" s="6">
        <v>2010.0</v>
      </c>
      <c r="D2798" s="142">
        <f t="shared" si="1"/>
        <v>40266</v>
      </c>
      <c r="E2798" s="6">
        <v>1.04</v>
      </c>
      <c r="F2798" s="6">
        <v>2.6</v>
      </c>
      <c r="G2798" s="6">
        <v>3.88</v>
      </c>
    </row>
    <row r="2799">
      <c r="A2799" s="6">
        <v>3.0</v>
      </c>
      <c r="B2799" s="6">
        <v>30.0</v>
      </c>
      <c r="C2799" s="6">
        <v>2010.0</v>
      </c>
      <c r="D2799" s="142">
        <f t="shared" si="1"/>
        <v>40267</v>
      </c>
      <c r="E2799" s="6">
        <v>1.06</v>
      </c>
      <c r="F2799" s="6">
        <v>2.6</v>
      </c>
      <c r="G2799" s="6">
        <v>3.88</v>
      </c>
    </row>
    <row r="2800">
      <c r="A2800" s="6">
        <v>3.0</v>
      </c>
      <c r="B2800" s="6">
        <v>31.0</v>
      </c>
      <c r="C2800" s="6">
        <v>2010.0</v>
      </c>
      <c r="D2800" s="142">
        <f t="shared" si="1"/>
        <v>40268</v>
      </c>
      <c r="E2800" s="6">
        <v>1.02</v>
      </c>
      <c r="F2800" s="6">
        <v>2.55</v>
      </c>
      <c r="G2800" s="6">
        <v>3.84</v>
      </c>
    </row>
    <row r="2801">
      <c r="A2801" s="6">
        <v>4.0</v>
      </c>
      <c r="B2801" s="6">
        <v>1.0</v>
      </c>
      <c r="C2801" s="6">
        <v>2010.0</v>
      </c>
      <c r="D2801" s="142">
        <f t="shared" si="1"/>
        <v>40269</v>
      </c>
      <c r="E2801" s="6">
        <v>1.05</v>
      </c>
      <c r="F2801" s="6">
        <v>2.59</v>
      </c>
      <c r="G2801" s="6">
        <v>3.89</v>
      </c>
    </row>
    <row r="2802">
      <c r="A2802" s="6">
        <v>4.0</v>
      </c>
      <c r="B2802" s="6">
        <v>2.0</v>
      </c>
      <c r="C2802" s="6">
        <v>2010.0</v>
      </c>
      <c r="D2802" s="142">
        <f t="shared" si="1"/>
        <v>40270</v>
      </c>
      <c r="E2802" s="6">
        <v>1.11</v>
      </c>
      <c r="F2802" s="6">
        <v>2.67</v>
      </c>
      <c r="G2802" s="6">
        <v>3.96</v>
      </c>
    </row>
    <row r="2803">
      <c r="A2803" s="6">
        <v>4.0</v>
      </c>
      <c r="B2803" s="6">
        <v>5.0</v>
      </c>
      <c r="C2803" s="6">
        <v>2010.0</v>
      </c>
      <c r="D2803" s="142">
        <f t="shared" si="1"/>
        <v>40273</v>
      </c>
      <c r="E2803" s="6">
        <v>1.18</v>
      </c>
      <c r="F2803" s="6">
        <v>2.75</v>
      </c>
      <c r="G2803" s="6">
        <v>4.01</v>
      </c>
    </row>
    <row r="2804">
      <c r="A2804" s="6">
        <v>4.0</v>
      </c>
      <c r="B2804" s="6">
        <v>6.0</v>
      </c>
      <c r="C2804" s="6">
        <v>2010.0</v>
      </c>
      <c r="D2804" s="142">
        <f t="shared" si="1"/>
        <v>40274</v>
      </c>
      <c r="E2804" s="6">
        <v>1.14</v>
      </c>
      <c r="F2804" s="6">
        <v>2.71</v>
      </c>
      <c r="G2804" s="6">
        <v>3.98</v>
      </c>
    </row>
    <row r="2805">
      <c r="A2805" s="6">
        <v>4.0</v>
      </c>
      <c r="B2805" s="6">
        <v>7.0</v>
      </c>
      <c r="C2805" s="6">
        <v>2010.0</v>
      </c>
      <c r="D2805" s="142">
        <f t="shared" si="1"/>
        <v>40275</v>
      </c>
      <c r="E2805" s="6">
        <v>1.06</v>
      </c>
      <c r="F2805" s="6">
        <v>2.62</v>
      </c>
      <c r="G2805" s="6">
        <v>3.89</v>
      </c>
    </row>
    <row r="2806">
      <c r="A2806" s="6">
        <v>4.0</v>
      </c>
      <c r="B2806" s="6">
        <v>8.0</v>
      </c>
      <c r="C2806" s="6">
        <v>2010.0</v>
      </c>
      <c r="D2806" s="142">
        <f t="shared" si="1"/>
        <v>40276</v>
      </c>
      <c r="E2806" s="6">
        <v>1.09</v>
      </c>
      <c r="F2806" s="6">
        <v>2.64</v>
      </c>
      <c r="G2806" s="6">
        <v>3.91</v>
      </c>
    </row>
    <row r="2807">
      <c r="A2807" s="6">
        <v>4.0</v>
      </c>
      <c r="B2807" s="6">
        <v>9.0</v>
      </c>
      <c r="C2807" s="6">
        <v>2010.0</v>
      </c>
      <c r="D2807" s="142">
        <f t="shared" si="1"/>
        <v>40277</v>
      </c>
      <c r="E2807" s="6">
        <v>1.08</v>
      </c>
      <c r="F2807" s="6">
        <v>2.65</v>
      </c>
      <c r="G2807" s="6">
        <v>3.9</v>
      </c>
    </row>
    <row r="2808">
      <c r="A2808" s="6">
        <v>4.0</v>
      </c>
      <c r="B2808" s="6">
        <v>12.0</v>
      </c>
      <c r="C2808" s="6">
        <v>2010.0</v>
      </c>
      <c r="D2808" s="142">
        <f t="shared" si="1"/>
        <v>40280</v>
      </c>
      <c r="E2808" s="6">
        <v>1.07</v>
      </c>
      <c r="F2808" s="6">
        <v>2.6</v>
      </c>
      <c r="G2808" s="6">
        <v>3.87</v>
      </c>
    </row>
    <row r="2809">
      <c r="A2809" s="6">
        <v>4.0</v>
      </c>
      <c r="B2809" s="6">
        <v>13.0</v>
      </c>
      <c r="C2809" s="6">
        <v>2010.0</v>
      </c>
      <c r="D2809" s="142">
        <f t="shared" si="1"/>
        <v>40281</v>
      </c>
      <c r="E2809" s="6">
        <v>1.07</v>
      </c>
      <c r="F2809" s="6">
        <v>2.58</v>
      </c>
      <c r="G2809" s="6">
        <v>3.84</v>
      </c>
    </row>
    <row r="2810">
      <c r="A2810" s="6">
        <v>4.0</v>
      </c>
      <c r="B2810" s="6">
        <v>14.0</v>
      </c>
      <c r="C2810" s="6">
        <v>2010.0</v>
      </c>
      <c r="D2810" s="142">
        <f t="shared" si="1"/>
        <v>40282</v>
      </c>
      <c r="E2810" s="6">
        <v>1.07</v>
      </c>
      <c r="F2810" s="6">
        <v>2.61</v>
      </c>
      <c r="G2810" s="6">
        <v>3.88</v>
      </c>
    </row>
    <row r="2811">
      <c r="A2811" s="6">
        <v>4.0</v>
      </c>
      <c r="B2811" s="6">
        <v>15.0</v>
      </c>
      <c r="C2811" s="6">
        <v>2010.0</v>
      </c>
      <c r="D2811" s="142">
        <f t="shared" si="1"/>
        <v>40283</v>
      </c>
      <c r="E2811" s="6">
        <v>1.04</v>
      </c>
      <c r="F2811" s="6">
        <v>2.57</v>
      </c>
      <c r="G2811" s="6">
        <v>3.86</v>
      </c>
    </row>
    <row r="2812">
      <c r="A2812" s="6">
        <v>4.0</v>
      </c>
      <c r="B2812" s="6">
        <v>16.0</v>
      </c>
      <c r="C2812" s="6">
        <v>2010.0</v>
      </c>
      <c r="D2812" s="142">
        <f t="shared" si="1"/>
        <v>40284</v>
      </c>
      <c r="E2812" s="6">
        <v>0.98</v>
      </c>
      <c r="F2812" s="6">
        <v>2.49</v>
      </c>
      <c r="G2812" s="6">
        <v>3.79</v>
      </c>
    </row>
    <row r="2813">
      <c r="A2813" s="6">
        <v>4.0</v>
      </c>
      <c r="B2813" s="6">
        <v>19.0</v>
      </c>
      <c r="C2813" s="6">
        <v>2010.0</v>
      </c>
      <c r="D2813" s="142">
        <f t="shared" si="1"/>
        <v>40287</v>
      </c>
      <c r="E2813" s="6">
        <v>1.01</v>
      </c>
      <c r="F2813" s="6">
        <v>2.54</v>
      </c>
      <c r="G2813" s="6">
        <v>3.83</v>
      </c>
    </row>
    <row r="2814">
      <c r="A2814" s="6">
        <v>4.0</v>
      </c>
      <c r="B2814" s="6">
        <v>20.0</v>
      </c>
      <c r="C2814" s="6">
        <v>2010.0</v>
      </c>
      <c r="D2814" s="142">
        <f t="shared" si="1"/>
        <v>40288</v>
      </c>
      <c r="E2814" s="6">
        <v>1.05</v>
      </c>
      <c r="F2814" s="6">
        <v>2.56</v>
      </c>
      <c r="G2814" s="6">
        <v>3.82</v>
      </c>
    </row>
    <row r="2815">
      <c r="A2815" s="6">
        <v>4.0</v>
      </c>
      <c r="B2815" s="6">
        <v>21.0</v>
      </c>
      <c r="C2815" s="6">
        <v>2010.0</v>
      </c>
      <c r="D2815" s="142">
        <f t="shared" si="1"/>
        <v>40289</v>
      </c>
      <c r="E2815" s="6">
        <v>1.03</v>
      </c>
      <c r="F2815" s="6">
        <v>2.52</v>
      </c>
      <c r="G2815" s="6">
        <v>3.77</v>
      </c>
    </row>
    <row r="2816">
      <c r="A2816" s="6">
        <v>4.0</v>
      </c>
      <c r="B2816" s="6">
        <v>22.0</v>
      </c>
      <c r="C2816" s="6">
        <v>2010.0</v>
      </c>
      <c r="D2816" s="142">
        <f t="shared" si="1"/>
        <v>40290</v>
      </c>
      <c r="E2816" s="6">
        <v>1.07</v>
      </c>
      <c r="F2816" s="6">
        <v>2.57</v>
      </c>
      <c r="G2816" s="6">
        <v>3.8</v>
      </c>
    </row>
    <row r="2817">
      <c r="A2817" s="6">
        <v>4.0</v>
      </c>
      <c r="B2817" s="6">
        <v>23.0</v>
      </c>
      <c r="C2817" s="6">
        <v>2010.0</v>
      </c>
      <c r="D2817" s="142">
        <f t="shared" si="1"/>
        <v>40291</v>
      </c>
      <c r="E2817" s="6">
        <v>1.1</v>
      </c>
      <c r="F2817" s="6">
        <v>2.61</v>
      </c>
      <c r="G2817" s="6">
        <v>3.84</v>
      </c>
    </row>
    <row r="2818">
      <c r="A2818" s="6">
        <v>4.0</v>
      </c>
      <c r="B2818" s="6">
        <v>26.0</v>
      </c>
      <c r="C2818" s="6">
        <v>2010.0</v>
      </c>
      <c r="D2818" s="142">
        <f t="shared" si="1"/>
        <v>40294</v>
      </c>
      <c r="E2818" s="6">
        <v>1.09</v>
      </c>
      <c r="F2818" s="6">
        <v>2.6</v>
      </c>
      <c r="G2818" s="6">
        <v>3.83</v>
      </c>
    </row>
    <row r="2819">
      <c r="A2819" s="6">
        <v>4.0</v>
      </c>
      <c r="B2819" s="6">
        <v>27.0</v>
      </c>
      <c r="C2819" s="6">
        <v>2010.0</v>
      </c>
      <c r="D2819" s="142">
        <f t="shared" si="1"/>
        <v>40295</v>
      </c>
      <c r="E2819" s="6">
        <v>1.03</v>
      </c>
      <c r="F2819" s="6">
        <v>2.46</v>
      </c>
      <c r="G2819" s="6">
        <v>3.71</v>
      </c>
    </row>
    <row r="2820">
      <c r="A2820" s="6">
        <v>4.0</v>
      </c>
      <c r="B2820" s="6">
        <v>28.0</v>
      </c>
      <c r="C2820" s="6">
        <v>2010.0</v>
      </c>
      <c r="D2820" s="142">
        <f t="shared" si="1"/>
        <v>40296</v>
      </c>
      <c r="E2820" s="6">
        <v>1.03</v>
      </c>
      <c r="F2820" s="6">
        <v>2.53</v>
      </c>
      <c r="G2820" s="6">
        <v>3.8</v>
      </c>
    </row>
    <row r="2821">
      <c r="A2821" s="6">
        <v>4.0</v>
      </c>
      <c r="B2821" s="6">
        <v>29.0</v>
      </c>
      <c r="C2821" s="6">
        <v>2010.0</v>
      </c>
      <c r="D2821" s="142">
        <f t="shared" si="1"/>
        <v>40297</v>
      </c>
      <c r="E2821" s="6">
        <v>1.01</v>
      </c>
      <c r="F2821" s="6">
        <v>2.49</v>
      </c>
      <c r="G2821" s="6">
        <v>3.76</v>
      </c>
    </row>
    <row r="2822">
      <c r="A2822" s="6">
        <v>4.0</v>
      </c>
      <c r="B2822" s="6">
        <v>30.0</v>
      </c>
      <c r="C2822" s="6">
        <v>2010.0</v>
      </c>
      <c r="D2822" s="142">
        <f t="shared" si="1"/>
        <v>40298</v>
      </c>
      <c r="E2822" s="6">
        <v>0.97</v>
      </c>
      <c r="F2822" s="6">
        <v>2.43</v>
      </c>
      <c r="G2822" s="6">
        <v>3.69</v>
      </c>
    </row>
    <row r="2823">
      <c r="A2823" s="6">
        <v>5.0</v>
      </c>
      <c r="B2823" s="6">
        <v>3.0</v>
      </c>
      <c r="C2823" s="6">
        <v>2010.0</v>
      </c>
      <c r="D2823" s="142">
        <f t="shared" si="1"/>
        <v>40301</v>
      </c>
      <c r="E2823" s="6">
        <v>1.0</v>
      </c>
      <c r="F2823" s="6">
        <v>2.47</v>
      </c>
      <c r="G2823" s="6">
        <v>3.72</v>
      </c>
    </row>
    <row r="2824">
      <c r="A2824" s="6">
        <v>5.0</v>
      </c>
      <c r="B2824" s="6">
        <v>4.0</v>
      </c>
      <c r="C2824" s="6">
        <v>2010.0</v>
      </c>
      <c r="D2824" s="142">
        <f t="shared" si="1"/>
        <v>40302</v>
      </c>
      <c r="E2824" s="6">
        <v>0.96</v>
      </c>
      <c r="F2824" s="6">
        <v>2.38</v>
      </c>
      <c r="G2824" s="6">
        <v>3.63</v>
      </c>
    </row>
    <row r="2825">
      <c r="A2825" s="6">
        <v>5.0</v>
      </c>
      <c r="B2825" s="6">
        <v>5.0</v>
      </c>
      <c r="C2825" s="6">
        <v>2010.0</v>
      </c>
      <c r="D2825" s="142">
        <f t="shared" si="1"/>
        <v>40303</v>
      </c>
      <c r="E2825" s="6">
        <v>0.88</v>
      </c>
      <c r="F2825" s="6">
        <v>2.31</v>
      </c>
      <c r="G2825" s="6">
        <v>3.58</v>
      </c>
    </row>
    <row r="2826">
      <c r="A2826" s="6">
        <v>5.0</v>
      </c>
      <c r="B2826" s="6">
        <v>6.0</v>
      </c>
      <c r="C2826" s="6">
        <v>2010.0</v>
      </c>
      <c r="D2826" s="142">
        <f t="shared" si="1"/>
        <v>40304</v>
      </c>
      <c r="E2826" s="6">
        <v>0.75</v>
      </c>
      <c r="F2826" s="6">
        <v>2.13</v>
      </c>
      <c r="G2826" s="6">
        <v>3.41</v>
      </c>
    </row>
    <row r="2827">
      <c r="A2827" s="6">
        <v>5.0</v>
      </c>
      <c r="B2827" s="6">
        <v>7.0</v>
      </c>
      <c r="C2827" s="6">
        <v>2010.0</v>
      </c>
      <c r="D2827" s="142">
        <f t="shared" si="1"/>
        <v>40305</v>
      </c>
      <c r="E2827" s="6">
        <v>0.83</v>
      </c>
      <c r="F2827" s="6">
        <v>2.17</v>
      </c>
      <c r="G2827" s="6">
        <v>3.45</v>
      </c>
    </row>
    <row r="2828">
      <c r="A2828" s="6">
        <v>5.0</v>
      </c>
      <c r="B2828" s="6">
        <v>10.0</v>
      </c>
      <c r="C2828" s="6">
        <v>2010.0</v>
      </c>
      <c r="D2828" s="142">
        <f t="shared" si="1"/>
        <v>40308</v>
      </c>
      <c r="E2828" s="6">
        <v>0.87</v>
      </c>
      <c r="F2828" s="6">
        <v>2.27</v>
      </c>
      <c r="G2828" s="6">
        <v>3.57</v>
      </c>
    </row>
    <row r="2829">
      <c r="A2829" s="6">
        <v>5.0</v>
      </c>
      <c r="B2829" s="6">
        <v>11.0</v>
      </c>
      <c r="C2829" s="6">
        <v>2010.0</v>
      </c>
      <c r="D2829" s="142">
        <f t="shared" si="1"/>
        <v>40309</v>
      </c>
      <c r="E2829" s="6">
        <v>0.85</v>
      </c>
      <c r="F2829" s="6">
        <v>2.26</v>
      </c>
      <c r="G2829" s="6">
        <v>3.56</v>
      </c>
    </row>
    <row r="2830">
      <c r="A2830" s="6">
        <v>5.0</v>
      </c>
      <c r="B2830" s="6">
        <v>12.0</v>
      </c>
      <c r="C2830" s="6">
        <v>2010.0</v>
      </c>
      <c r="D2830" s="142">
        <f t="shared" si="1"/>
        <v>40310</v>
      </c>
      <c r="E2830" s="6">
        <v>0.89</v>
      </c>
      <c r="F2830" s="6">
        <v>2.29</v>
      </c>
      <c r="G2830" s="6">
        <v>3.56</v>
      </c>
    </row>
    <row r="2831">
      <c r="A2831" s="6">
        <v>5.0</v>
      </c>
      <c r="B2831" s="6">
        <v>13.0</v>
      </c>
      <c r="C2831" s="6">
        <v>2010.0</v>
      </c>
      <c r="D2831" s="142">
        <f t="shared" si="1"/>
        <v>40311</v>
      </c>
      <c r="E2831" s="6">
        <v>0.87</v>
      </c>
      <c r="F2831" s="6">
        <v>2.27</v>
      </c>
      <c r="G2831" s="6">
        <v>3.55</v>
      </c>
    </row>
    <row r="2832">
      <c r="A2832" s="6">
        <v>5.0</v>
      </c>
      <c r="B2832" s="6">
        <v>14.0</v>
      </c>
      <c r="C2832" s="6">
        <v>2010.0</v>
      </c>
      <c r="D2832" s="142">
        <f t="shared" si="1"/>
        <v>40312</v>
      </c>
      <c r="E2832" s="6">
        <v>0.79</v>
      </c>
      <c r="F2832" s="6">
        <v>2.16</v>
      </c>
      <c r="G2832" s="6">
        <v>3.44</v>
      </c>
    </row>
    <row r="2833">
      <c r="A2833" s="6">
        <v>5.0</v>
      </c>
      <c r="B2833" s="6">
        <v>17.0</v>
      </c>
      <c r="C2833" s="6">
        <v>2010.0</v>
      </c>
      <c r="D2833" s="142">
        <f t="shared" si="1"/>
        <v>40315</v>
      </c>
      <c r="E2833" s="6">
        <v>0.81</v>
      </c>
      <c r="F2833" s="6">
        <v>2.2</v>
      </c>
      <c r="G2833" s="6">
        <v>3.47</v>
      </c>
    </row>
    <row r="2834">
      <c r="A2834" s="6">
        <v>5.0</v>
      </c>
      <c r="B2834" s="6">
        <v>18.0</v>
      </c>
      <c r="C2834" s="6">
        <v>2010.0</v>
      </c>
      <c r="D2834" s="142">
        <f t="shared" si="1"/>
        <v>40316</v>
      </c>
      <c r="E2834" s="6">
        <v>0.76</v>
      </c>
      <c r="F2834" s="6">
        <v>2.11</v>
      </c>
      <c r="G2834" s="6">
        <v>3.38</v>
      </c>
    </row>
    <row r="2835">
      <c r="A2835" s="6">
        <v>5.0</v>
      </c>
      <c r="B2835" s="6">
        <v>19.0</v>
      </c>
      <c r="C2835" s="6">
        <v>2010.0</v>
      </c>
      <c r="D2835" s="142">
        <f t="shared" si="1"/>
        <v>40317</v>
      </c>
      <c r="E2835" s="6">
        <v>0.8</v>
      </c>
      <c r="F2835" s="6">
        <v>2.13</v>
      </c>
      <c r="G2835" s="6">
        <v>3.36</v>
      </c>
    </row>
    <row r="2836">
      <c r="A2836" s="6">
        <v>5.0</v>
      </c>
      <c r="B2836" s="6">
        <v>20.0</v>
      </c>
      <c r="C2836" s="6">
        <v>2010.0</v>
      </c>
      <c r="D2836" s="142">
        <f t="shared" si="1"/>
        <v>40318</v>
      </c>
      <c r="E2836" s="6">
        <v>0.76</v>
      </c>
      <c r="F2836" s="6">
        <v>2.04</v>
      </c>
      <c r="G2836" s="6">
        <v>3.25</v>
      </c>
    </row>
    <row r="2837">
      <c r="A2837" s="6">
        <v>5.0</v>
      </c>
      <c r="B2837" s="6">
        <v>21.0</v>
      </c>
      <c r="C2837" s="6">
        <v>2010.0</v>
      </c>
      <c r="D2837" s="142">
        <f t="shared" si="1"/>
        <v>40319</v>
      </c>
      <c r="E2837" s="6">
        <v>0.76</v>
      </c>
      <c r="F2837" s="6">
        <v>2.02</v>
      </c>
      <c r="G2837" s="6">
        <v>3.2</v>
      </c>
    </row>
    <row r="2838">
      <c r="A2838" s="6">
        <v>5.0</v>
      </c>
      <c r="B2838" s="6">
        <v>24.0</v>
      </c>
      <c r="C2838" s="6">
        <v>2010.0</v>
      </c>
      <c r="D2838" s="142">
        <f t="shared" si="1"/>
        <v>40322</v>
      </c>
      <c r="E2838" s="6">
        <v>0.77</v>
      </c>
      <c r="F2838" s="6">
        <v>2.04</v>
      </c>
      <c r="G2838" s="6">
        <v>3.23</v>
      </c>
    </row>
    <row r="2839">
      <c r="A2839" s="6">
        <v>5.0</v>
      </c>
      <c r="B2839" s="6">
        <v>25.0</v>
      </c>
      <c r="C2839" s="6">
        <v>2010.0</v>
      </c>
      <c r="D2839" s="142">
        <f t="shared" si="1"/>
        <v>40323</v>
      </c>
      <c r="E2839" s="6">
        <v>0.81</v>
      </c>
      <c r="F2839" s="6">
        <v>2.01</v>
      </c>
      <c r="G2839" s="6">
        <v>3.18</v>
      </c>
    </row>
    <row r="2840">
      <c r="A2840" s="6">
        <v>5.0</v>
      </c>
      <c r="B2840" s="6">
        <v>26.0</v>
      </c>
      <c r="C2840" s="6">
        <v>2010.0</v>
      </c>
      <c r="D2840" s="142">
        <f t="shared" si="1"/>
        <v>40324</v>
      </c>
      <c r="E2840" s="6">
        <v>0.82</v>
      </c>
      <c r="F2840" s="6">
        <v>2.06</v>
      </c>
      <c r="G2840" s="6">
        <v>3.21</v>
      </c>
    </row>
    <row r="2841">
      <c r="A2841" s="6">
        <v>5.0</v>
      </c>
      <c r="B2841" s="6">
        <v>27.0</v>
      </c>
      <c r="C2841" s="6">
        <v>2010.0</v>
      </c>
      <c r="D2841" s="142">
        <f t="shared" si="1"/>
        <v>40325</v>
      </c>
      <c r="E2841" s="6">
        <v>0.87</v>
      </c>
      <c r="F2841" s="6">
        <v>2.18</v>
      </c>
      <c r="G2841" s="6">
        <v>3.34</v>
      </c>
    </row>
    <row r="2842">
      <c r="A2842" s="6">
        <v>5.0</v>
      </c>
      <c r="B2842" s="6">
        <v>28.0</v>
      </c>
      <c r="C2842" s="6">
        <v>2010.0</v>
      </c>
      <c r="D2842" s="142">
        <f t="shared" si="1"/>
        <v>40326</v>
      </c>
      <c r="E2842" s="6">
        <v>0.76</v>
      </c>
      <c r="F2842" s="6">
        <v>2.1</v>
      </c>
      <c r="G2842" s="6">
        <v>3.31</v>
      </c>
    </row>
    <row r="2843">
      <c r="A2843" s="6">
        <v>6.0</v>
      </c>
      <c r="B2843" s="6">
        <v>1.0</v>
      </c>
      <c r="C2843" s="6">
        <v>2010.0</v>
      </c>
      <c r="D2843" s="142">
        <f t="shared" si="1"/>
        <v>40330</v>
      </c>
      <c r="E2843" s="6">
        <v>0.78</v>
      </c>
      <c r="F2843" s="6">
        <v>2.09</v>
      </c>
      <c r="G2843" s="6">
        <v>3.29</v>
      </c>
    </row>
    <row r="2844">
      <c r="A2844" s="6">
        <v>6.0</v>
      </c>
      <c r="B2844" s="6">
        <v>2.0</v>
      </c>
      <c r="C2844" s="6">
        <v>2010.0</v>
      </c>
      <c r="D2844" s="142">
        <f t="shared" si="1"/>
        <v>40331</v>
      </c>
      <c r="E2844" s="6">
        <v>0.82</v>
      </c>
      <c r="F2844" s="6">
        <v>2.14</v>
      </c>
      <c r="G2844" s="6">
        <v>3.35</v>
      </c>
    </row>
    <row r="2845">
      <c r="A2845" s="6">
        <v>6.0</v>
      </c>
      <c r="B2845" s="6">
        <v>3.0</v>
      </c>
      <c r="C2845" s="6">
        <v>2010.0</v>
      </c>
      <c r="D2845" s="142">
        <f t="shared" si="1"/>
        <v>40332</v>
      </c>
      <c r="E2845" s="6">
        <v>0.82</v>
      </c>
      <c r="F2845" s="6">
        <v>2.17</v>
      </c>
      <c r="G2845" s="6">
        <v>3.39</v>
      </c>
    </row>
    <row r="2846">
      <c r="A2846" s="6">
        <v>6.0</v>
      </c>
      <c r="B2846" s="6">
        <v>4.0</v>
      </c>
      <c r="C2846" s="6">
        <v>2010.0</v>
      </c>
      <c r="D2846" s="142">
        <f t="shared" si="1"/>
        <v>40333</v>
      </c>
      <c r="E2846" s="6">
        <v>0.72</v>
      </c>
      <c r="F2846" s="6">
        <v>1.98</v>
      </c>
      <c r="G2846" s="6">
        <v>3.2</v>
      </c>
    </row>
    <row r="2847">
      <c r="A2847" s="6">
        <v>6.0</v>
      </c>
      <c r="B2847" s="6">
        <v>7.0</v>
      </c>
      <c r="C2847" s="6">
        <v>2010.0</v>
      </c>
      <c r="D2847" s="142">
        <f t="shared" si="1"/>
        <v>40336</v>
      </c>
      <c r="E2847" s="6">
        <v>0.74</v>
      </c>
      <c r="F2847" s="6">
        <v>1.95</v>
      </c>
      <c r="G2847" s="6">
        <v>3.17</v>
      </c>
    </row>
    <row r="2848">
      <c r="A2848" s="6">
        <v>6.0</v>
      </c>
      <c r="B2848" s="6">
        <v>8.0</v>
      </c>
      <c r="C2848" s="6">
        <v>2010.0</v>
      </c>
      <c r="D2848" s="142">
        <f t="shared" si="1"/>
        <v>40337</v>
      </c>
      <c r="E2848" s="6">
        <v>0.74</v>
      </c>
      <c r="F2848" s="6">
        <v>1.98</v>
      </c>
      <c r="G2848" s="6">
        <v>3.18</v>
      </c>
    </row>
    <row r="2849">
      <c r="A2849" s="6">
        <v>6.0</v>
      </c>
      <c r="B2849" s="6">
        <v>9.0</v>
      </c>
      <c r="C2849" s="6">
        <v>2010.0</v>
      </c>
      <c r="D2849" s="142">
        <f t="shared" si="1"/>
        <v>40338</v>
      </c>
      <c r="E2849" s="6">
        <v>0.74</v>
      </c>
      <c r="F2849" s="6">
        <v>1.99</v>
      </c>
      <c r="G2849" s="6">
        <v>3.2</v>
      </c>
    </row>
    <row r="2850">
      <c r="A2850" s="6">
        <v>6.0</v>
      </c>
      <c r="B2850" s="6">
        <v>10.0</v>
      </c>
      <c r="C2850" s="6">
        <v>2010.0</v>
      </c>
      <c r="D2850" s="142">
        <f t="shared" si="1"/>
        <v>40339</v>
      </c>
      <c r="E2850" s="6">
        <v>0.79</v>
      </c>
      <c r="F2850" s="6">
        <v>2.12</v>
      </c>
      <c r="G2850" s="6">
        <v>3.33</v>
      </c>
    </row>
    <row r="2851">
      <c r="A2851" s="6">
        <v>6.0</v>
      </c>
      <c r="B2851" s="6">
        <v>11.0</v>
      </c>
      <c r="C2851" s="6">
        <v>2010.0</v>
      </c>
      <c r="D2851" s="142">
        <f t="shared" si="1"/>
        <v>40340</v>
      </c>
      <c r="E2851" s="6">
        <v>0.75</v>
      </c>
      <c r="F2851" s="6">
        <v>2.03</v>
      </c>
      <c r="G2851" s="6">
        <v>3.24</v>
      </c>
    </row>
    <row r="2852">
      <c r="A2852" s="6">
        <v>6.0</v>
      </c>
      <c r="B2852" s="6">
        <v>14.0</v>
      </c>
      <c r="C2852" s="6">
        <v>2010.0</v>
      </c>
      <c r="D2852" s="142">
        <f t="shared" si="1"/>
        <v>40343</v>
      </c>
      <c r="E2852" s="6">
        <v>0.77</v>
      </c>
      <c r="F2852" s="6">
        <v>2.07</v>
      </c>
      <c r="G2852" s="6">
        <v>3.28</v>
      </c>
    </row>
    <row r="2853">
      <c r="A2853" s="6">
        <v>6.0</v>
      </c>
      <c r="B2853" s="6">
        <v>15.0</v>
      </c>
      <c r="C2853" s="6">
        <v>2010.0</v>
      </c>
      <c r="D2853" s="142">
        <f t="shared" si="1"/>
        <v>40344</v>
      </c>
      <c r="E2853" s="6">
        <v>0.79</v>
      </c>
      <c r="F2853" s="6">
        <v>2.1</v>
      </c>
      <c r="G2853" s="6">
        <v>3.32</v>
      </c>
    </row>
    <row r="2854">
      <c r="A2854" s="6">
        <v>6.0</v>
      </c>
      <c r="B2854" s="6">
        <v>16.0</v>
      </c>
      <c r="C2854" s="6">
        <v>2010.0</v>
      </c>
      <c r="D2854" s="142">
        <f t="shared" si="1"/>
        <v>40345</v>
      </c>
      <c r="E2854" s="6">
        <v>0.75</v>
      </c>
      <c r="F2854" s="6">
        <v>2.06</v>
      </c>
      <c r="G2854" s="6">
        <v>3.27</v>
      </c>
    </row>
    <row r="2855">
      <c r="A2855" s="6">
        <v>6.0</v>
      </c>
      <c r="B2855" s="6">
        <v>17.0</v>
      </c>
      <c r="C2855" s="6">
        <v>2010.0</v>
      </c>
      <c r="D2855" s="142">
        <f t="shared" si="1"/>
        <v>40346</v>
      </c>
      <c r="E2855" s="6">
        <v>0.72</v>
      </c>
      <c r="F2855" s="6">
        <v>2.01</v>
      </c>
      <c r="G2855" s="6">
        <v>3.21</v>
      </c>
    </row>
    <row r="2856">
      <c r="A2856" s="6">
        <v>6.0</v>
      </c>
      <c r="B2856" s="6">
        <v>18.0</v>
      </c>
      <c r="C2856" s="6">
        <v>2010.0</v>
      </c>
      <c r="D2856" s="142">
        <f t="shared" si="1"/>
        <v>40347</v>
      </c>
      <c r="E2856" s="6">
        <v>0.74</v>
      </c>
      <c r="F2856" s="6">
        <v>2.04</v>
      </c>
      <c r="G2856" s="6">
        <v>3.24</v>
      </c>
    </row>
    <row r="2857">
      <c r="A2857" s="6">
        <v>6.0</v>
      </c>
      <c r="B2857" s="6">
        <v>21.0</v>
      </c>
      <c r="C2857" s="6">
        <v>2010.0</v>
      </c>
      <c r="D2857" s="142">
        <f t="shared" si="1"/>
        <v>40350</v>
      </c>
      <c r="E2857" s="6">
        <v>0.74</v>
      </c>
      <c r="F2857" s="6">
        <v>2.05</v>
      </c>
      <c r="G2857" s="6">
        <v>3.26</v>
      </c>
    </row>
    <row r="2858">
      <c r="A2858" s="6">
        <v>6.0</v>
      </c>
      <c r="B2858" s="6">
        <v>22.0</v>
      </c>
      <c r="C2858" s="6">
        <v>2010.0</v>
      </c>
      <c r="D2858" s="142">
        <f t="shared" si="1"/>
        <v>40351</v>
      </c>
      <c r="E2858" s="6">
        <v>0.71</v>
      </c>
      <c r="F2858" s="6">
        <v>1.98</v>
      </c>
      <c r="G2858" s="6">
        <v>3.18</v>
      </c>
    </row>
    <row r="2859">
      <c r="A2859" s="6">
        <v>6.0</v>
      </c>
      <c r="B2859" s="6">
        <v>23.0</v>
      </c>
      <c r="C2859" s="6">
        <v>2010.0</v>
      </c>
      <c r="D2859" s="142">
        <f t="shared" si="1"/>
        <v>40352</v>
      </c>
      <c r="E2859" s="6">
        <v>0.66</v>
      </c>
      <c r="F2859" s="6">
        <v>1.93</v>
      </c>
      <c r="G2859" s="6">
        <v>3.13</v>
      </c>
    </row>
    <row r="2860">
      <c r="A2860" s="6">
        <v>6.0</v>
      </c>
      <c r="B2860" s="6">
        <v>24.0</v>
      </c>
      <c r="C2860" s="6">
        <v>2010.0</v>
      </c>
      <c r="D2860" s="142">
        <f t="shared" si="1"/>
        <v>40353</v>
      </c>
      <c r="E2860" s="6">
        <v>0.67</v>
      </c>
      <c r="F2860" s="6">
        <v>1.93</v>
      </c>
      <c r="G2860" s="6">
        <v>3.14</v>
      </c>
    </row>
    <row r="2861">
      <c r="A2861" s="6">
        <v>6.0</v>
      </c>
      <c r="B2861" s="6">
        <v>25.0</v>
      </c>
      <c r="C2861" s="6">
        <v>2010.0</v>
      </c>
      <c r="D2861" s="142">
        <f t="shared" si="1"/>
        <v>40354</v>
      </c>
      <c r="E2861" s="6">
        <v>0.65</v>
      </c>
      <c r="F2861" s="6">
        <v>1.9</v>
      </c>
      <c r="G2861" s="6">
        <v>3.12</v>
      </c>
    </row>
    <row r="2862">
      <c r="A2862" s="6">
        <v>6.0</v>
      </c>
      <c r="B2862" s="6">
        <v>28.0</v>
      </c>
      <c r="C2862" s="6">
        <v>2010.0</v>
      </c>
      <c r="D2862" s="142">
        <f t="shared" si="1"/>
        <v>40357</v>
      </c>
      <c r="E2862" s="6">
        <v>0.62</v>
      </c>
      <c r="F2862" s="6">
        <v>1.83</v>
      </c>
      <c r="G2862" s="6">
        <v>3.05</v>
      </c>
    </row>
    <row r="2863">
      <c r="A2863" s="6">
        <v>6.0</v>
      </c>
      <c r="B2863" s="6">
        <v>29.0</v>
      </c>
      <c r="C2863" s="6">
        <v>2010.0</v>
      </c>
      <c r="D2863" s="142">
        <f t="shared" si="1"/>
        <v>40358</v>
      </c>
      <c r="E2863" s="6">
        <v>0.61</v>
      </c>
      <c r="F2863" s="6">
        <v>1.78</v>
      </c>
      <c r="G2863" s="6">
        <v>2.97</v>
      </c>
    </row>
    <row r="2864">
      <c r="A2864" s="6">
        <v>6.0</v>
      </c>
      <c r="B2864" s="6">
        <v>30.0</v>
      </c>
      <c r="C2864" s="6">
        <v>2010.0</v>
      </c>
      <c r="D2864" s="142">
        <f t="shared" si="1"/>
        <v>40359</v>
      </c>
      <c r="E2864" s="6">
        <v>0.61</v>
      </c>
      <c r="F2864" s="6">
        <v>1.79</v>
      </c>
      <c r="G2864" s="6">
        <v>2.97</v>
      </c>
    </row>
    <row r="2865">
      <c r="A2865" s="6">
        <v>7.0</v>
      </c>
      <c r="B2865" s="6">
        <v>1.0</v>
      </c>
      <c r="C2865" s="6">
        <v>2010.0</v>
      </c>
      <c r="D2865" s="142">
        <f t="shared" si="1"/>
        <v>40360</v>
      </c>
      <c r="E2865" s="6">
        <v>0.63</v>
      </c>
      <c r="F2865" s="6">
        <v>1.8</v>
      </c>
      <c r="G2865" s="6">
        <v>2.96</v>
      </c>
    </row>
    <row r="2866">
      <c r="A2866" s="6">
        <v>7.0</v>
      </c>
      <c r="B2866" s="6">
        <v>2.0</v>
      </c>
      <c r="C2866" s="6">
        <v>2010.0</v>
      </c>
      <c r="D2866" s="142">
        <f t="shared" si="1"/>
        <v>40361</v>
      </c>
      <c r="E2866" s="6">
        <v>0.63</v>
      </c>
      <c r="F2866" s="6">
        <v>1.82</v>
      </c>
      <c r="G2866" s="6">
        <v>3.0</v>
      </c>
    </row>
    <row r="2867">
      <c r="A2867" s="6">
        <v>7.0</v>
      </c>
      <c r="B2867" s="6">
        <v>6.0</v>
      </c>
      <c r="C2867" s="6">
        <v>2010.0</v>
      </c>
      <c r="D2867" s="142">
        <f t="shared" si="1"/>
        <v>40365</v>
      </c>
      <c r="E2867" s="6">
        <v>0.62</v>
      </c>
      <c r="F2867" s="6">
        <v>1.76</v>
      </c>
      <c r="G2867" s="6">
        <v>2.95</v>
      </c>
    </row>
    <row r="2868">
      <c r="A2868" s="6">
        <v>7.0</v>
      </c>
      <c r="B2868" s="6">
        <v>7.0</v>
      </c>
      <c r="C2868" s="6">
        <v>2010.0</v>
      </c>
      <c r="D2868" s="142">
        <f t="shared" si="1"/>
        <v>40366</v>
      </c>
      <c r="E2868" s="6">
        <v>0.63</v>
      </c>
      <c r="F2868" s="6">
        <v>1.79</v>
      </c>
      <c r="G2868" s="6">
        <v>3.0</v>
      </c>
    </row>
    <row r="2869">
      <c r="A2869" s="6">
        <v>7.0</v>
      </c>
      <c r="B2869" s="6">
        <v>8.0</v>
      </c>
      <c r="C2869" s="6">
        <v>2010.0</v>
      </c>
      <c r="D2869" s="142">
        <f t="shared" si="1"/>
        <v>40367</v>
      </c>
      <c r="E2869" s="6">
        <v>0.63</v>
      </c>
      <c r="F2869" s="6">
        <v>1.8</v>
      </c>
      <c r="G2869" s="6">
        <v>3.04</v>
      </c>
    </row>
    <row r="2870">
      <c r="A2870" s="6">
        <v>7.0</v>
      </c>
      <c r="B2870" s="6">
        <v>9.0</v>
      </c>
      <c r="C2870" s="6">
        <v>2010.0</v>
      </c>
      <c r="D2870" s="142">
        <f t="shared" si="1"/>
        <v>40368</v>
      </c>
      <c r="E2870" s="6">
        <v>0.63</v>
      </c>
      <c r="F2870" s="6">
        <v>1.85</v>
      </c>
      <c r="G2870" s="6">
        <v>3.07</v>
      </c>
    </row>
    <row r="2871">
      <c r="A2871" s="6">
        <v>7.0</v>
      </c>
      <c r="B2871" s="6">
        <v>12.0</v>
      </c>
      <c r="C2871" s="6">
        <v>2010.0</v>
      </c>
      <c r="D2871" s="142">
        <f t="shared" si="1"/>
        <v>40371</v>
      </c>
      <c r="E2871" s="6">
        <v>0.65</v>
      </c>
      <c r="F2871" s="6">
        <v>1.85</v>
      </c>
      <c r="G2871" s="6">
        <v>3.08</v>
      </c>
    </row>
    <row r="2872">
      <c r="A2872" s="6">
        <v>7.0</v>
      </c>
      <c r="B2872" s="6">
        <v>13.0</v>
      </c>
      <c r="C2872" s="6">
        <v>2010.0</v>
      </c>
      <c r="D2872" s="142">
        <f t="shared" si="1"/>
        <v>40372</v>
      </c>
      <c r="E2872" s="6">
        <v>0.67</v>
      </c>
      <c r="F2872" s="6">
        <v>1.9</v>
      </c>
      <c r="G2872" s="6">
        <v>3.15</v>
      </c>
    </row>
    <row r="2873">
      <c r="A2873" s="6">
        <v>7.0</v>
      </c>
      <c r="B2873" s="6">
        <v>14.0</v>
      </c>
      <c r="C2873" s="6">
        <v>2010.0</v>
      </c>
      <c r="D2873" s="142">
        <f t="shared" si="1"/>
        <v>40373</v>
      </c>
      <c r="E2873" s="6">
        <v>0.62</v>
      </c>
      <c r="F2873" s="6">
        <v>1.82</v>
      </c>
      <c r="G2873" s="6">
        <v>3.07</v>
      </c>
    </row>
    <row r="2874">
      <c r="A2874" s="6">
        <v>7.0</v>
      </c>
      <c r="B2874" s="6">
        <v>15.0</v>
      </c>
      <c r="C2874" s="6">
        <v>2010.0</v>
      </c>
      <c r="D2874" s="142">
        <f t="shared" si="1"/>
        <v>40374</v>
      </c>
      <c r="E2874" s="6">
        <v>0.61</v>
      </c>
      <c r="F2874" s="6">
        <v>1.76</v>
      </c>
      <c r="G2874" s="6">
        <v>3.0</v>
      </c>
    </row>
    <row r="2875">
      <c r="A2875" s="6">
        <v>7.0</v>
      </c>
      <c r="B2875" s="6">
        <v>16.0</v>
      </c>
      <c r="C2875" s="6">
        <v>2010.0</v>
      </c>
      <c r="D2875" s="142">
        <f t="shared" si="1"/>
        <v>40375</v>
      </c>
      <c r="E2875" s="6">
        <v>0.61</v>
      </c>
      <c r="F2875" s="6">
        <v>1.7</v>
      </c>
      <c r="G2875" s="6">
        <v>2.96</v>
      </c>
    </row>
    <row r="2876">
      <c r="A2876" s="6">
        <v>7.0</v>
      </c>
      <c r="B2876" s="6">
        <v>19.0</v>
      </c>
      <c r="C2876" s="6">
        <v>2010.0</v>
      </c>
      <c r="D2876" s="142">
        <f t="shared" si="1"/>
        <v>40378</v>
      </c>
      <c r="E2876" s="6">
        <v>0.61</v>
      </c>
      <c r="F2876" s="6">
        <v>1.73</v>
      </c>
      <c r="G2876" s="6">
        <v>2.99</v>
      </c>
    </row>
    <row r="2877">
      <c r="A2877" s="6">
        <v>7.0</v>
      </c>
      <c r="B2877" s="6">
        <v>20.0</v>
      </c>
      <c r="C2877" s="6">
        <v>2010.0</v>
      </c>
      <c r="D2877" s="142">
        <f t="shared" si="1"/>
        <v>40379</v>
      </c>
      <c r="E2877" s="6">
        <v>0.61</v>
      </c>
      <c r="F2877" s="6">
        <v>1.71</v>
      </c>
      <c r="G2877" s="6">
        <v>2.98</v>
      </c>
    </row>
    <row r="2878">
      <c r="A2878" s="6">
        <v>7.0</v>
      </c>
      <c r="B2878" s="6">
        <v>21.0</v>
      </c>
      <c r="C2878" s="6">
        <v>2010.0</v>
      </c>
      <c r="D2878" s="142">
        <f t="shared" si="1"/>
        <v>40380</v>
      </c>
      <c r="E2878" s="6">
        <v>0.58</v>
      </c>
      <c r="F2878" s="6">
        <v>1.66</v>
      </c>
      <c r="G2878" s="6">
        <v>2.9</v>
      </c>
    </row>
    <row r="2879">
      <c r="A2879" s="6">
        <v>7.0</v>
      </c>
      <c r="B2879" s="6">
        <v>22.0</v>
      </c>
      <c r="C2879" s="6">
        <v>2010.0</v>
      </c>
      <c r="D2879" s="142">
        <f t="shared" si="1"/>
        <v>40381</v>
      </c>
      <c r="E2879" s="6">
        <v>0.6</v>
      </c>
      <c r="F2879" s="6">
        <v>1.69</v>
      </c>
      <c r="G2879" s="6">
        <v>2.96</v>
      </c>
    </row>
    <row r="2880">
      <c r="A2880" s="6">
        <v>7.0</v>
      </c>
      <c r="B2880" s="6">
        <v>23.0</v>
      </c>
      <c r="C2880" s="6">
        <v>2010.0</v>
      </c>
      <c r="D2880" s="142">
        <f t="shared" si="1"/>
        <v>40382</v>
      </c>
      <c r="E2880" s="6">
        <v>0.6</v>
      </c>
      <c r="F2880" s="6">
        <v>1.75</v>
      </c>
      <c r="G2880" s="6">
        <v>3.02</v>
      </c>
    </row>
    <row r="2881">
      <c r="A2881" s="6">
        <v>7.0</v>
      </c>
      <c r="B2881" s="6">
        <v>26.0</v>
      </c>
      <c r="C2881" s="6">
        <v>2010.0</v>
      </c>
      <c r="D2881" s="142">
        <f t="shared" si="1"/>
        <v>40385</v>
      </c>
      <c r="E2881" s="6">
        <v>0.62</v>
      </c>
      <c r="F2881" s="6">
        <v>1.76</v>
      </c>
      <c r="G2881" s="6">
        <v>3.03</v>
      </c>
    </row>
    <row r="2882">
      <c r="A2882" s="6">
        <v>7.0</v>
      </c>
      <c r="B2882" s="6">
        <v>27.0</v>
      </c>
      <c r="C2882" s="6">
        <v>2010.0</v>
      </c>
      <c r="D2882" s="142">
        <f t="shared" si="1"/>
        <v>40386</v>
      </c>
      <c r="E2882" s="6">
        <v>0.65</v>
      </c>
      <c r="F2882" s="6">
        <v>1.82</v>
      </c>
      <c r="G2882" s="6">
        <v>3.08</v>
      </c>
    </row>
    <row r="2883">
      <c r="A2883" s="6">
        <v>7.0</v>
      </c>
      <c r="B2883" s="6">
        <v>28.0</v>
      </c>
      <c r="C2883" s="6">
        <v>2010.0</v>
      </c>
      <c r="D2883" s="142">
        <f t="shared" si="1"/>
        <v>40387</v>
      </c>
      <c r="E2883" s="6">
        <v>0.61</v>
      </c>
      <c r="F2883" s="6">
        <v>1.75</v>
      </c>
      <c r="G2883" s="6">
        <v>3.03</v>
      </c>
    </row>
    <row r="2884">
      <c r="A2884" s="6">
        <v>7.0</v>
      </c>
      <c r="B2884" s="6">
        <v>29.0</v>
      </c>
      <c r="C2884" s="6">
        <v>2010.0</v>
      </c>
      <c r="D2884" s="142">
        <f t="shared" si="1"/>
        <v>40388</v>
      </c>
      <c r="E2884" s="6">
        <v>0.59</v>
      </c>
      <c r="F2884" s="6">
        <v>1.7</v>
      </c>
      <c r="G2884" s="6">
        <v>3.03</v>
      </c>
    </row>
    <row r="2885">
      <c r="A2885" s="6">
        <v>7.0</v>
      </c>
      <c r="B2885" s="6">
        <v>30.0</v>
      </c>
      <c r="C2885" s="6">
        <v>2010.0</v>
      </c>
      <c r="D2885" s="142">
        <f t="shared" si="1"/>
        <v>40389</v>
      </c>
      <c r="E2885" s="6">
        <v>0.55</v>
      </c>
      <c r="F2885" s="6">
        <v>1.6</v>
      </c>
      <c r="G2885" s="6">
        <v>2.94</v>
      </c>
    </row>
    <row r="2886">
      <c r="A2886" s="6">
        <v>8.0</v>
      </c>
      <c r="B2886" s="6">
        <v>2.0</v>
      </c>
      <c r="C2886" s="6">
        <v>2010.0</v>
      </c>
      <c r="D2886" s="142">
        <f t="shared" si="1"/>
        <v>40392</v>
      </c>
      <c r="E2886" s="6">
        <v>0.56</v>
      </c>
      <c r="F2886" s="6">
        <v>1.64</v>
      </c>
      <c r="G2886" s="6">
        <v>2.99</v>
      </c>
    </row>
    <row r="2887">
      <c r="A2887" s="6">
        <v>8.0</v>
      </c>
      <c r="B2887" s="6">
        <v>3.0</v>
      </c>
      <c r="C2887" s="6">
        <v>2010.0</v>
      </c>
      <c r="D2887" s="142">
        <f t="shared" si="1"/>
        <v>40393</v>
      </c>
      <c r="E2887" s="6">
        <v>0.53</v>
      </c>
      <c r="F2887" s="6">
        <v>1.55</v>
      </c>
      <c r="G2887" s="6">
        <v>2.94</v>
      </c>
    </row>
    <row r="2888">
      <c r="A2888" s="6">
        <v>8.0</v>
      </c>
      <c r="B2888" s="6">
        <v>4.0</v>
      </c>
      <c r="C2888" s="6">
        <v>2010.0</v>
      </c>
      <c r="D2888" s="142">
        <f t="shared" si="1"/>
        <v>40394</v>
      </c>
      <c r="E2888" s="6">
        <v>0.56</v>
      </c>
      <c r="F2888" s="6">
        <v>1.62</v>
      </c>
      <c r="G2888" s="6">
        <v>2.98</v>
      </c>
    </row>
    <row r="2889">
      <c r="A2889" s="6">
        <v>8.0</v>
      </c>
      <c r="B2889" s="6">
        <v>5.0</v>
      </c>
      <c r="C2889" s="6">
        <v>2010.0</v>
      </c>
      <c r="D2889" s="142">
        <f t="shared" si="1"/>
        <v>40395</v>
      </c>
      <c r="E2889" s="6">
        <v>0.53</v>
      </c>
      <c r="F2889" s="6">
        <v>1.57</v>
      </c>
      <c r="G2889" s="6">
        <v>2.94</v>
      </c>
    </row>
    <row r="2890">
      <c r="A2890" s="6">
        <v>8.0</v>
      </c>
      <c r="B2890" s="6">
        <v>6.0</v>
      </c>
      <c r="C2890" s="6">
        <v>2010.0</v>
      </c>
      <c r="D2890" s="142">
        <f t="shared" si="1"/>
        <v>40396</v>
      </c>
      <c r="E2890" s="6">
        <v>0.5</v>
      </c>
      <c r="F2890" s="6">
        <v>1.51</v>
      </c>
      <c r="G2890" s="6">
        <v>2.86</v>
      </c>
    </row>
    <row r="2891">
      <c r="A2891" s="6">
        <v>8.0</v>
      </c>
      <c r="B2891" s="6">
        <v>9.0</v>
      </c>
      <c r="C2891" s="6">
        <v>2010.0</v>
      </c>
      <c r="D2891" s="142">
        <f t="shared" si="1"/>
        <v>40399</v>
      </c>
      <c r="E2891" s="6">
        <v>0.54</v>
      </c>
      <c r="F2891" s="6">
        <v>1.54</v>
      </c>
      <c r="G2891" s="6">
        <v>2.86</v>
      </c>
    </row>
    <row r="2892">
      <c r="A2892" s="6">
        <v>8.0</v>
      </c>
      <c r="B2892" s="6">
        <v>10.0</v>
      </c>
      <c r="C2892" s="6">
        <v>2010.0</v>
      </c>
      <c r="D2892" s="142">
        <f t="shared" si="1"/>
        <v>40400</v>
      </c>
      <c r="E2892" s="6">
        <v>0.52</v>
      </c>
      <c r="F2892" s="6">
        <v>1.46</v>
      </c>
      <c r="G2892" s="6">
        <v>2.79</v>
      </c>
    </row>
    <row r="2893">
      <c r="A2893" s="6">
        <v>8.0</v>
      </c>
      <c r="B2893" s="6">
        <v>11.0</v>
      </c>
      <c r="C2893" s="6">
        <v>2010.0</v>
      </c>
      <c r="D2893" s="142">
        <f t="shared" si="1"/>
        <v>40401</v>
      </c>
      <c r="E2893" s="6">
        <v>0.54</v>
      </c>
      <c r="F2893" s="6">
        <v>1.44</v>
      </c>
      <c r="G2893" s="6">
        <v>2.72</v>
      </c>
    </row>
    <row r="2894">
      <c r="A2894" s="6">
        <v>8.0</v>
      </c>
      <c r="B2894" s="6">
        <v>12.0</v>
      </c>
      <c r="C2894" s="6">
        <v>2010.0</v>
      </c>
      <c r="D2894" s="142">
        <f t="shared" si="1"/>
        <v>40402</v>
      </c>
      <c r="E2894" s="6">
        <v>0.55</v>
      </c>
      <c r="F2894" s="6">
        <v>1.48</v>
      </c>
      <c r="G2894" s="6">
        <v>2.74</v>
      </c>
    </row>
    <row r="2895">
      <c r="A2895" s="6">
        <v>8.0</v>
      </c>
      <c r="B2895" s="6">
        <v>13.0</v>
      </c>
      <c r="C2895" s="6">
        <v>2010.0</v>
      </c>
      <c r="D2895" s="142">
        <f t="shared" si="1"/>
        <v>40403</v>
      </c>
      <c r="E2895" s="6">
        <v>0.54</v>
      </c>
      <c r="F2895" s="6">
        <v>1.47</v>
      </c>
      <c r="G2895" s="6">
        <v>2.68</v>
      </c>
    </row>
    <row r="2896">
      <c r="A2896" s="6">
        <v>8.0</v>
      </c>
      <c r="B2896" s="6">
        <v>16.0</v>
      </c>
      <c r="C2896" s="6">
        <v>2010.0</v>
      </c>
      <c r="D2896" s="142">
        <f t="shared" si="1"/>
        <v>40406</v>
      </c>
      <c r="E2896" s="6">
        <v>0.51</v>
      </c>
      <c r="F2896" s="6">
        <v>1.4</v>
      </c>
      <c r="G2896" s="6">
        <v>2.58</v>
      </c>
    </row>
    <row r="2897">
      <c r="A2897" s="6">
        <v>8.0</v>
      </c>
      <c r="B2897" s="6">
        <v>17.0</v>
      </c>
      <c r="C2897" s="6">
        <v>2010.0</v>
      </c>
      <c r="D2897" s="142">
        <f t="shared" si="1"/>
        <v>40407</v>
      </c>
      <c r="E2897" s="6">
        <v>0.52</v>
      </c>
      <c r="F2897" s="6">
        <v>1.44</v>
      </c>
      <c r="G2897" s="6">
        <v>2.64</v>
      </c>
    </row>
    <row r="2898">
      <c r="A2898" s="6">
        <v>8.0</v>
      </c>
      <c r="B2898" s="6">
        <v>18.0</v>
      </c>
      <c r="C2898" s="6">
        <v>2010.0</v>
      </c>
      <c r="D2898" s="142">
        <f t="shared" si="1"/>
        <v>40408</v>
      </c>
      <c r="E2898" s="6">
        <v>0.51</v>
      </c>
      <c r="F2898" s="6">
        <v>1.46</v>
      </c>
      <c r="G2898" s="6">
        <v>2.64</v>
      </c>
    </row>
    <row r="2899">
      <c r="A2899" s="6">
        <v>8.0</v>
      </c>
      <c r="B2899" s="6">
        <v>19.0</v>
      </c>
      <c r="C2899" s="6">
        <v>2010.0</v>
      </c>
      <c r="D2899" s="142">
        <f t="shared" si="1"/>
        <v>40409</v>
      </c>
      <c r="E2899" s="6">
        <v>0.49</v>
      </c>
      <c r="F2899" s="6">
        <v>1.41</v>
      </c>
      <c r="G2899" s="6">
        <v>2.58</v>
      </c>
    </row>
    <row r="2900">
      <c r="A2900" s="6">
        <v>8.0</v>
      </c>
      <c r="B2900" s="6">
        <v>20.0</v>
      </c>
      <c r="C2900" s="6">
        <v>2010.0</v>
      </c>
      <c r="D2900" s="142">
        <f t="shared" si="1"/>
        <v>40410</v>
      </c>
      <c r="E2900" s="6">
        <v>0.49</v>
      </c>
      <c r="F2900" s="6">
        <v>1.47</v>
      </c>
      <c r="G2900" s="6">
        <v>2.62</v>
      </c>
    </row>
    <row r="2901">
      <c r="A2901" s="6">
        <v>8.0</v>
      </c>
      <c r="B2901" s="6">
        <v>23.0</v>
      </c>
      <c r="C2901" s="6">
        <v>2010.0</v>
      </c>
      <c r="D2901" s="142">
        <f t="shared" si="1"/>
        <v>40413</v>
      </c>
      <c r="E2901" s="6">
        <v>0.49</v>
      </c>
      <c r="F2901" s="6">
        <v>1.43</v>
      </c>
      <c r="G2901" s="6">
        <v>2.6</v>
      </c>
    </row>
    <row r="2902">
      <c r="A2902" s="6">
        <v>8.0</v>
      </c>
      <c r="B2902" s="6">
        <v>24.0</v>
      </c>
      <c r="C2902" s="6">
        <v>2010.0</v>
      </c>
      <c r="D2902" s="142">
        <f t="shared" si="1"/>
        <v>40414</v>
      </c>
      <c r="E2902" s="6">
        <v>0.5</v>
      </c>
      <c r="F2902" s="6">
        <v>1.36</v>
      </c>
      <c r="G2902" s="6">
        <v>2.5</v>
      </c>
    </row>
    <row r="2903">
      <c r="A2903" s="6">
        <v>8.0</v>
      </c>
      <c r="B2903" s="6">
        <v>25.0</v>
      </c>
      <c r="C2903" s="6">
        <v>2010.0</v>
      </c>
      <c r="D2903" s="142">
        <f t="shared" si="1"/>
        <v>40415</v>
      </c>
      <c r="E2903" s="6">
        <v>0.53</v>
      </c>
      <c r="F2903" s="6">
        <v>1.4</v>
      </c>
      <c r="G2903" s="6">
        <v>2.54</v>
      </c>
    </row>
    <row r="2904">
      <c r="A2904" s="6">
        <v>8.0</v>
      </c>
      <c r="B2904" s="6">
        <v>26.0</v>
      </c>
      <c r="C2904" s="6">
        <v>2010.0</v>
      </c>
      <c r="D2904" s="142">
        <f t="shared" si="1"/>
        <v>40416</v>
      </c>
      <c r="E2904" s="6">
        <v>0.51</v>
      </c>
      <c r="F2904" s="6">
        <v>1.38</v>
      </c>
      <c r="G2904" s="6">
        <v>2.5</v>
      </c>
    </row>
    <row r="2905">
      <c r="A2905" s="6">
        <v>8.0</v>
      </c>
      <c r="B2905" s="6">
        <v>27.0</v>
      </c>
      <c r="C2905" s="6">
        <v>2010.0</v>
      </c>
      <c r="D2905" s="142">
        <f t="shared" si="1"/>
        <v>40417</v>
      </c>
      <c r="E2905" s="6">
        <v>0.56</v>
      </c>
      <c r="F2905" s="6">
        <v>1.49</v>
      </c>
      <c r="G2905" s="6">
        <v>2.66</v>
      </c>
    </row>
    <row r="2906">
      <c r="A2906" s="6">
        <v>8.0</v>
      </c>
      <c r="B2906" s="6">
        <v>30.0</v>
      </c>
      <c r="C2906" s="6">
        <v>2010.0</v>
      </c>
      <c r="D2906" s="142">
        <f t="shared" si="1"/>
        <v>40420</v>
      </c>
      <c r="E2906" s="6">
        <v>0.5</v>
      </c>
      <c r="F2906" s="6">
        <v>1.39</v>
      </c>
      <c r="G2906" s="6">
        <v>2.54</v>
      </c>
    </row>
    <row r="2907">
      <c r="A2907" s="6">
        <v>8.0</v>
      </c>
      <c r="B2907" s="6">
        <v>31.0</v>
      </c>
      <c r="C2907" s="6">
        <v>2010.0</v>
      </c>
      <c r="D2907" s="142">
        <f t="shared" si="1"/>
        <v>40421</v>
      </c>
      <c r="E2907" s="6">
        <v>0.47</v>
      </c>
      <c r="F2907" s="6">
        <v>1.33</v>
      </c>
      <c r="G2907" s="6">
        <v>2.47</v>
      </c>
    </row>
    <row r="2908">
      <c r="A2908" s="6">
        <v>9.0</v>
      </c>
      <c r="B2908" s="6">
        <v>1.0</v>
      </c>
      <c r="C2908" s="6">
        <v>2010.0</v>
      </c>
      <c r="D2908" s="142">
        <f t="shared" si="1"/>
        <v>40422</v>
      </c>
      <c r="E2908" s="6">
        <v>0.5</v>
      </c>
      <c r="F2908" s="6">
        <v>1.41</v>
      </c>
      <c r="G2908" s="6">
        <v>2.58</v>
      </c>
    </row>
    <row r="2909">
      <c r="A2909" s="6">
        <v>9.0</v>
      </c>
      <c r="B2909" s="6">
        <v>2.0</v>
      </c>
      <c r="C2909" s="6">
        <v>2010.0</v>
      </c>
      <c r="D2909" s="142">
        <f t="shared" si="1"/>
        <v>40423</v>
      </c>
      <c r="E2909" s="6">
        <v>0.5</v>
      </c>
      <c r="F2909" s="6">
        <v>1.43</v>
      </c>
      <c r="G2909" s="6">
        <v>2.63</v>
      </c>
    </row>
    <row r="2910">
      <c r="A2910" s="6">
        <v>9.0</v>
      </c>
      <c r="B2910" s="6">
        <v>3.0</v>
      </c>
      <c r="C2910" s="6">
        <v>2010.0</v>
      </c>
      <c r="D2910" s="142">
        <f t="shared" si="1"/>
        <v>40424</v>
      </c>
      <c r="E2910" s="6">
        <v>0.52</v>
      </c>
      <c r="F2910" s="6">
        <v>1.49</v>
      </c>
      <c r="G2910" s="6">
        <v>2.72</v>
      </c>
    </row>
    <row r="2911">
      <c r="A2911" s="6">
        <v>9.0</v>
      </c>
      <c r="B2911" s="6">
        <v>7.0</v>
      </c>
      <c r="C2911" s="6">
        <v>2010.0</v>
      </c>
      <c r="D2911" s="142">
        <f t="shared" si="1"/>
        <v>40428</v>
      </c>
      <c r="E2911" s="6">
        <v>0.49</v>
      </c>
      <c r="F2911" s="6">
        <v>1.41</v>
      </c>
      <c r="G2911" s="6">
        <v>2.61</v>
      </c>
    </row>
    <row r="2912">
      <c r="A2912" s="6">
        <v>9.0</v>
      </c>
      <c r="B2912" s="6">
        <v>8.0</v>
      </c>
      <c r="C2912" s="6">
        <v>2010.0</v>
      </c>
      <c r="D2912" s="142">
        <f t="shared" si="1"/>
        <v>40429</v>
      </c>
      <c r="E2912" s="6">
        <v>0.52</v>
      </c>
      <c r="F2912" s="6">
        <v>1.46</v>
      </c>
      <c r="G2912" s="6">
        <v>2.66</v>
      </c>
    </row>
    <row r="2913">
      <c r="A2913" s="6">
        <v>9.0</v>
      </c>
      <c r="B2913" s="6">
        <v>9.0</v>
      </c>
      <c r="C2913" s="6">
        <v>2010.0</v>
      </c>
      <c r="D2913" s="142">
        <f t="shared" si="1"/>
        <v>40430</v>
      </c>
      <c r="E2913" s="6">
        <v>0.57</v>
      </c>
      <c r="F2913" s="6">
        <v>1.57</v>
      </c>
      <c r="G2913" s="6">
        <v>2.77</v>
      </c>
    </row>
    <row r="2914">
      <c r="A2914" s="6">
        <v>9.0</v>
      </c>
      <c r="B2914" s="6">
        <v>10.0</v>
      </c>
      <c r="C2914" s="6">
        <v>2010.0</v>
      </c>
      <c r="D2914" s="142">
        <f t="shared" si="1"/>
        <v>40431</v>
      </c>
      <c r="E2914" s="6">
        <v>0.58</v>
      </c>
      <c r="F2914" s="6">
        <v>1.59</v>
      </c>
      <c r="G2914" s="6">
        <v>2.81</v>
      </c>
    </row>
    <row r="2915">
      <c r="A2915" s="6">
        <v>9.0</v>
      </c>
      <c r="B2915" s="6">
        <v>13.0</v>
      </c>
      <c r="C2915" s="6">
        <v>2010.0</v>
      </c>
      <c r="D2915" s="142">
        <f t="shared" si="1"/>
        <v>40434</v>
      </c>
      <c r="E2915" s="6">
        <v>0.53</v>
      </c>
      <c r="F2915" s="6">
        <v>1.51</v>
      </c>
      <c r="G2915" s="6">
        <v>2.74</v>
      </c>
    </row>
    <row r="2916">
      <c r="A2916" s="6">
        <v>9.0</v>
      </c>
      <c r="B2916" s="6">
        <v>14.0</v>
      </c>
      <c r="C2916" s="6">
        <v>2010.0</v>
      </c>
      <c r="D2916" s="142">
        <f t="shared" si="1"/>
        <v>40435</v>
      </c>
      <c r="E2916" s="6">
        <v>0.5</v>
      </c>
      <c r="F2916" s="6">
        <v>1.43</v>
      </c>
      <c r="G2916" s="6">
        <v>2.68</v>
      </c>
    </row>
    <row r="2917">
      <c r="A2917" s="6">
        <v>9.0</v>
      </c>
      <c r="B2917" s="6">
        <v>15.0</v>
      </c>
      <c r="C2917" s="6">
        <v>2010.0</v>
      </c>
      <c r="D2917" s="142">
        <f t="shared" si="1"/>
        <v>40436</v>
      </c>
      <c r="E2917" s="6">
        <v>0.5</v>
      </c>
      <c r="F2917" s="6">
        <v>1.46</v>
      </c>
      <c r="G2917" s="6">
        <v>2.74</v>
      </c>
    </row>
    <row r="2918">
      <c r="A2918" s="6">
        <v>9.0</v>
      </c>
      <c r="B2918" s="6">
        <v>16.0</v>
      </c>
      <c r="C2918" s="6">
        <v>2010.0</v>
      </c>
      <c r="D2918" s="142">
        <f t="shared" si="1"/>
        <v>40437</v>
      </c>
      <c r="E2918" s="6">
        <v>0.48</v>
      </c>
      <c r="F2918" s="6">
        <v>1.48</v>
      </c>
      <c r="G2918" s="6">
        <v>2.77</v>
      </c>
    </row>
    <row r="2919">
      <c r="A2919" s="6">
        <v>9.0</v>
      </c>
      <c r="B2919" s="6">
        <v>17.0</v>
      </c>
      <c r="C2919" s="6">
        <v>2010.0</v>
      </c>
      <c r="D2919" s="142">
        <f t="shared" si="1"/>
        <v>40438</v>
      </c>
      <c r="E2919" s="6">
        <v>0.48</v>
      </c>
      <c r="F2919" s="6">
        <v>1.46</v>
      </c>
      <c r="G2919" s="6">
        <v>2.75</v>
      </c>
    </row>
    <row r="2920">
      <c r="A2920" s="6">
        <v>9.0</v>
      </c>
      <c r="B2920" s="6">
        <v>20.0</v>
      </c>
      <c r="C2920" s="6">
        <v>2010.0</v>
      </c>
      <c r="D2920" s="142">
        <f t="shared" si="1"/>
        <v>40441</v>
      </c>
      <c r="E2920" s="6">
        <v>0.47</v>
      </c>
      <c r="F2920" s="6">
        <v>1.43</v>
      </c>
      <c r="G2920" s="6">
        <v>2.72</v>
      </c>
    </row>
    <row r="2921">
      <c r="A2921" s="6">
        <v>9.0</v>
      </c>
      <c r="B2921" s="6">
        <v>21.0</v>
      </c>
      <c r="C2921" s="6">
        <v>2010.0</v>
      </c>
      <c r="D2921" s="142">
        <f t="shared" si="1"/>
        <v>40442</v>
      </c>
      <c r="E2921" s="6">
        <v>0.43</v>
      </c>
      <c r="F2921" s="6">
        <v>1.34</v>
      </c>
      <c r="G2921" s="6">
        <v>2.61</v>
      </c>
    </row>
    <row r="2922">
      <c r="A2922" s="6">
        <v>9.0</v>
      </c>
      <c r="B2922" s="6">
        <v>22.0</v>
      </c>
      <c r="C2922" s="6">
        <v>2010.0</v>
      </c>
      <c r="D2922" s="142">
        <f t="shared" si="1"/>
        <v>40443</v>
      </c>
      <c r="E2922" s="6">
        <v>0.44</v>
      </c>
      <c r="F2922" s="6">
        <v>1.33</v>
      </c>
      <c r="G2922" s="6">
        <v>2.56</v>
      </c>
    </row>
    <row r="2923">
      <c r="A2923" s="6">
        <v>9.0</v>
      </c>
      <c r="B2923" s="6">
        <v>23.0</v>
      </c>
      <c r="C2923" s="6">
        <v>2010.0</v>
      </c>
      <c r="D2923" s="142">
        <f t="shared" si="1"/>
        <v>40444</v>
      </c>
      <c r="E2923" s="6">
        <v>0.45</v>
      </c>
      <c r="F2923" s="6">
        <v>1.34</v>
      </c>
      <c r="G2923" s="6">
        <v>2.56</v>
      </c>
    </row>
    <row r="2924">
      <c r="A2924" s="6">
        <v>9.0</v>
      </c>
      <c r="B2924" s="6">
        <v>24.0</v>
      </c>
      <c r="C2924" s="6">
        <v>2010.0</v>
      </c>
      <c r="D2924" s="142">
        <f t="shared" si="1"/>
        <v>40445</v>
      </c>
      <c r="E2924" s="6">
        <v>0.45</v>
      </c>
      <c r="F2924" s="6">
        <v>1.37</v>
      </c>
      <c r="G2924" s="6">
        <v>2.62</v>
      </c>
    </row>
    <row r="2925">
      <c r="A2925" s="6">
        <v>9.0</v>
      </c>
      <c r="B2925" s="6">
        <v>27.0</v>
      </c>
      <c r="C2925" s="6">
        <v>2010.0</v>
      </c>
      <c r="D2925" s="142">
        <f t="shared" si="1"/>
        <v>40448</v>
      </c>
      <c r="E2925" s="6">
        <v>0.44</v>
      </c>
      <c r="F2925" s="6">
        <v>1.31</v>
      </c>
      <c r="G2925" s="6">
        <v>2.54</v>
      </c>
    </row>
    <row r="2926">
      <c r="A2926" s="6">
        <v>9.0</v>
      </c>
      <c r="B2926" s="6">
        <v>28.0</v>
      </c>
      <c r="C2926" s="6">
        <v>2010.0</v>
      </c>
      <c r="D2926" s="142">
        <f t="shared" si="1"/>
        <v>40449</v>
      </c>
      <c r="E2926" s="6">
        <v>0.37</v>
      </c>
      <c r="F2926" s="6">
        <v>1.25</v>
      </c>
      <c r="G2926" s="6">
        <v>2.48</v>
      </c>
    </row>
    <row r="2927">
      <c r="A2927" s="6">
        <v>9.0</v>
      </c>
      <c r="B2927" s="6">
        <v>29.0</v>
      </c>
      <c r="C2927" s="6">
        <v>2010.0</v>
      </c>
      <c r="D2927" s="142">
        <f t="shared" si="1"/>
        <v>40450</v>
      </c>
      <c r="E2927" s="6">
        <v>0.44</v>
      </c>
      <c r="F2927" s="6">
        <v>1.28</v>
      </c>
      <c r="G2927" s="6">
        <v>2.52</v>
      </c>
    </row>
    <row r="2928">
      <c r="A2928" s="6">
        <v>9.0</v>
      </c>
      <c r="B2928" s="6">
        <v>30.0</v>
      </c>
      <c r="C2928" s="6">
        <v>2010.0</v>
      </c>
      <c r="D2928" s="142">
        <f t="shared" si="1"/>
        <v>40451</v>
      </c>
      <c r="E2928" s="6">
        <v>0.42</v>
      </c>
      <c r="F2928" s="6">
        <v>1.27</v>
      </c>
      <c r="G2928" s="6">
        <v>2.53</v>
      </c>
    </row>
    <row r="2929">
      <c r="A2929" s="6">
        <v>10.0</v>
      </c>
      <c r="B2929" s="6">
        <v>1.0</v>
      </c>
      <c r="C2929" s="6">
        <v>2010.0</v>
      </c>
      <c r="D2929" s="142">
        <f t="shared" si="1"/>
        <v>40452</v>
      </c>
      <c r="E2929" s="6">
        <v>0.42</v>
      </c>
      <c r="F2929" s="6">
        <v>1.26</v>
      </c>
      <c r="G2929" s="6">
        <v>2.54</v>
      </c>
    </row>
    <row r="2930">
      <c r="A2930" s="6">
        <v>10.0</v>
      </c>
      <c r="B2930" s="6">
        <v>4.0</v>
      </c>
      <c r="C2930" s="6">
        <v>2010.0</v>
      </c>
      <c r="D2930" s="142">
        <f t="shared" si="1"/>
        <v>40455</v>
      </c>
      <c r="E2930" s="6">
        <v>0.41</v>
      </c>
      <c r="F2930" s="6">
        <v>1.23</v>
      </c>
      <c r="G2930" s="6">
        <v>2.5</v>
      </c>
    </row>
    <row r="2931">
      <c r="A2931" s="6">
        <v>10.0</v>
      </c>
      <c r="B2931" s="6">
        <v>5.0</v>
      </c>
      <c r="C2931" s="6">
        <v>2010.0</v>
      </c>
      <c r="D2931" s="142">
        <f t="shared" si="1"/>
        <v>40456</v>
      </c>
      <c r="E2931" s="6">
        <v>0.41</v>
      </c>
      <c r="F2931" s="6">
        <v>1.21</v>
      </c>
      <c r="G2931" s="6">
        <v>2.5</v>
      </c>
    </row>
    <row r="2932">
      <c r="A2932" s="6">
        <v>10.0</v>
      </c>
      <c r="B2932" s="6">
        <v>6.0</v>
      </c>
      <c r="C2932" s="6">
        <v>2010.0</v>
      </c>
      <c r="D2932" s="142">
        <f t="shared" si="1"/>
        <v>40457</v>
      </c>
      <c r="E2932" s="6">
        <v>0.38</v>
      </c>
      <c r="F2932" s="6">
        <v>1.16</v>
      </c>
      <c r="G2932" s="6">
        <v>2.41</v>
      </c>
    </row>
    <row r="2933">
      <c r="A2933" s="6">
        <v>10.0</v>
      </c>
      <c r="B2933" s="6">
        <v>7.0</v>
      </c>
      <c r="C2933" s="6">
        <v>2010.0</v>
      </c>
      <c r="D2933" s="142">
        <f t="shared" si="1"/>
        <v>40458</v>
      </c>
      <c r="E2933" s="6">
        <v>0.36</v>
      </c>
      <c r="F2933" s="6">
        <v>1.14</v>
      </c>
      <c r="G2933" s="6">
        <v>2.41</v>
      </c>
    </row>
    <row r="2934">
      <c r="A2934" s="6">
        <v>10.0</v>
      </c>
      <c r="B2934" s="6">
        <v>8.0</v>
      </c>
      <c r="C2934" s="6">
        <v>2010.0</v>
      </c>
      <c r="D2934" s="142">
        <f t="shared" si="1"/>
        <v>40459</v>
      </c>
      <c r="E2934" s="6">
        <v>0.35</v>
      </c>
      <c r="F2934" s="6">
        <v>1.11</v>
      </c>
      <c r="G2934" s="6">
        <v>2.41</v>
      </c>
    </row>
    <row r="2935">
      <c r="A2935" s="6">
        <v>10.0</v>
      </c>
      <c r="B2935" s="6">
        <v>11.0</v>
      </c>
      <c r="C2935" s="6">
        <v>2010.0</v>
      </c>
      <c r="D2935" s="142">
        <f t="shared" si="1"/>
        <v>40462</v>
      </c>
      <c r="E2935" s="6" t="s">
        <v>3795</v>
      </c>
      <c r="F2935" s="6" t="s">
        <v>3795</v>
      </c>
      <c r="G2935" s="6" t="s">
        <v>3795</v>
      </c>
    </row>
    <row r="2936">
      <c r="A2936" s="6">
        <v>10.0</v>
      </c>
      <c r="B2936" s="6">
        <v>12.0</v>
      </c>
      <c r="C2936" s="6">
        <v>2010.0</v>
      </c>
      <c r="D2936" s="142">
        <f t="shared" si="1"/>
        <v>40463</v>
      </c>
      <c r="E2936" s="6">
        <v>0.37</v>
      </c>
      <c r="F2936" s="6">
        <v>1.14</v>
      </c>
      <c r="G2936" s="6">
        <v>2.44</v>
      </c>
    </row>
    <row r="2937">
      <c r="A2937" s="6">
        <v>10.0</v>
      </c>
      <c r="B2937" s="6">
        <v>13.0</v>
      </c>
      <c r="C2937" s="6">
        <v>2010.0</v>
      </c>
      <c r="D2937" s="142">
        <f t="shared" si="1"/>
        <v>40464</v>
      </c>
      <c r="E2937" s="6">
        <v>0.37</v>
      </c>
      <c r="F2937" s="6">
        <v>1.13</v>
      </c>
      <c r="G2937" s="6">
        <v>2.46</v>
      </c>
    </row>
    <row r="2938">
      <c r="A2938" s="6">
        <v>10.0</v>
      </c>
      <c r="B2938" s="6">
        <v>14.0</v>
      </c>
      <c r="C2938" s="6">
        <v>2010.0</v>
      </c>
      <c r="D2938" s="142">
        <f t="shared" si="1"/>
        <v>40465</v>
      </c>
      <c r="E2938" s="6">
        <v>0.38</v>
      </c>
      <c r="F2938" s="6">
        <v>1.18</v>
      </c>
      <c r="G2938" s="6">
        <v>2.52</v>
      </c>
    </row>
    <row r="2939">
      <c r="A2939" s="6">
        <v>10.0</v>
      </c>
      <c r="B2939" s="6">
        <v>15.0</v>
      </c>
      <c r="C2939" s="6">
        <v>2010.0</v>
      </c>
      <c r="D2939" s="142">
        <f t="shared" si="1"/>
        <v>40466</v>
      </c>
      <c r="E2939" s="6">
        <v>0.37</v>
      </c>
      <c r="F2939" s="6">
        <v>1.2</v>
      </c>
      <c r="G2939" s="6">
        <v>2.59</v>
      </c>
    </row>
    <row r="2940">
      <c r="A2940" s="6">
        <v>10.0</v>
      </c>
      <c r="B2940" s="6">
        <v>18.0</v>
      </c>
      <c r="C2940" s="6">
        <v>2010.0</v>
      </c>
      <c r="D2940" s="142">
        <f t="shared" si="1"/>
        <v>40469</v>
      </c>
      <c r="E2940" s="6">
        <v>0.38</v>
      </c>
      <c r="F2940" s="6">
        <v>1.14</v>
      </c>
      <c r="G2940" s="6">
        <v>2.52</v>
      </c>
    </row>
    <row r="2941">
      <c r="A2941" s="6">
        <v>10.0</v>
      </c>
      <c r="B2941" s="6">
        <v>19.0</v>
      </c>
      <c r="C2941" s="6">
        <v>2010.0</v>
      </c>
      <c r="D2941" s="142">
        <f t="shared" si="1"/>
        <v>40470</v>
      </c>
      <c r="E2941" s="6">
        <v>0.37</v>
      </c>
      <c r="F2941" s="6">
        <v>1.11</v>
      </c>
      <c r="G2941" s="6">
        <v>2.5</v>
      </c>
    </row>
    <row r="2942">
      <c r="A2942" s="6">
        <v>10.0</v>
      </c>
      <c r="B2942" s="6">
        <v>20.0</v>
      </c>
      <c r="C2942" s="6">
        <v>2010.0</v>
      </c>
      <c r="D2942" s="142">
        <f t="shared" si="1"/>
        <v>40471</v>
      </c>
      <c r="E2942" s="6">
        <v>0.35</v>
      </c>
      <c r="F2942" s="6">
        <v>1.11</v>
      </c>
      <c r="G2942" s="6">
        <v>2.51</v>
      </c>
    </row>
    <row r="2943">
      <c r="A2943" s="6">
        <v>10.0</v>
      </c>
      <c r="B2943" s="6">
        <v>21.0</v>
      </c>
      <c r="C2943" s="6">
        <v>2010.0</v>
      </c>
      <c r="D2943" s="142">
        <f t="shared" si="1"/>
        <v>40472</v>
      </c>
      <c r="E2943" s="6">
        <v>0.37</v>
      </c>
      <c r="F2943" s="6">
        <v>1.15</v>
      </c>
      <c r="G2943" s="6">
        <v>2.57</v>
      </c>
    </row>
    <row r="2944">
      <c r="A2944" s="6">
        <v>10.0</v>
      </c>
      <c r="B2944" s="6">
        <v>22.0</v>
      </c>
      <c r="C2944" s="6">
        <v>2010.0</v>
      </c>
      <c r="D2944" s="142">
        <f t="shared" si="1"/>
        <v>40473</v>
      </c>
      <c r="E2944" s="6">
        <v>0.35</v>
      </c>
      <c r="F2944" s="6">
        <v>1.17</v>
      </c>
      <c r="G2944" s="6">
        <v>2.59</v>
      </c>
    </row>
    <row r="2945">
      <c r="A2945" s="6">
        <v>10.0</v>
      </c>
      <c r="B2945" s="6">
        <v>25.0</v>
      </c>
      <c r="C2945" s="6">
        <v>2010.0</v>
      </c>
      <c r="D2945" s="142">
        <f t="shared" si="1"/>
        <v>40476</v>
      </c>
      <c r="E2945" s="6">
        <v>0.37</v>
      </c>
      <c r="F2945" s="6">
        <v>1.2</v>
      </c>
      <c r="G2945" s="6">
        <v>2.59</v>
      </c>
    </row>
    <row r="2946">
      <c r="A2946" s="6">
        <v>10.0</v>
      </c>
      <c r="B2946" s="6">
        <v>26.0</v>
      </c>
      <c r="C2946" s="6">
        <v>2010.0</v>
      </c>
      <c r="D2946" s="142">
        <f t="shared" si="1"/>
        <v>40477</v>
      </c>
      <c r="E2946" s="6">
        <v>0.4</v>
      </c>
      <c r="F2946" s="6">
        <v>1.27</v>
      </c>
      <c r="G2946" s="6">
        <v>2.67</v>
      </c>
    </row>
    <row r="2947">
      <c r="A2947" s="6">
        <v>10.0</v>
      </c>
      <c r="B2947" s="6">
        <v>27.0</v>
      </c>
      <c r="C2947" s="6">
        <v>2010.0</v>
      </c>
      <c r="D2947" s="142">
        <f t="shared" si="1"/>
        <v>40478</v>
      </c>
      <c r="E2947" s="6">
        <v>0.4</v>
      </c>
      <c r="F2947" s="6">
        <v>1.34</v>
      </c>
      <c r="G2947" s="6">
        <v>2.75</v>
      </c>
    </row>
    <row r="2948">
      <c r="A2948" s="6">
        <v>10.0</v>
      </c>
      <c r="B2948" s="6">
        <v>28.0</v>
      </c>
      <c r="C2948" s="6">
        <v>2010.0</v>
      </c>
      <c r="D2948" s="142">
        <f t="shared" si="1"/>
        <v>40479</v>
      </c>
      <c r="E2948" s="6">
        <v>0.37</v>
      </c>
      <c r="F2948" s="6">
        <v>1.23</v>
      </c>
      <c r="G2948" s="6">
        <v>2.69</v>
      </c>
    </row>
    <row r="2949">
      <c r="A2949" s="6">
        <v>10.0</v>
      </c>
      <c r="B2949" s="6">
        <v>29.0</v>
      </c>
      <c r="C2949" s="6">
        <v>2010.0</v>
      </c>
      <c r="D2949" s="142">
        <f t="shared" si="1"/>
        <v>40480</v>
      </c>
      <c r="E2949" s="6">
        <v>0.34</v>
      </c>
      <c r="F2949" s="6">
        <v>1.17</v>
      </c>
      <c r="G2949" s="6">
        <v>2.63</v>
      </c>
    </row>
    <row r="2950">
      <c r="A2950" s="6">
        <v>11.0</v>
      </c>
      <c r="B2950" s="6">
        <v>1.0</v>
      </c>
      <c r="C2950" s="6">
        <v>2010.0</v>
      </c>
      <c r="D2950" s="142">
        <f t="shared" si="1"/>
        <v>40483</v>
      </c>
      <c r="E2950" s="6">
        <v>0.34</v>
      </c>
      <c r="F2950" s="6">
        <v>1.17</v>
      </c>
      <c r="G2950" s="6">
        <v>2.66</v>
      </c>
    </row>
    <row r="2951">
      <c r="A2951" s="6">
        <v>11.0</v>
      </c>
      <c r="B2951" s="6">
        <v>2.0</v>
      </c>
      <c r="C2951" s="6">
        <v>2010.0</v>
      </c>
      <c r="D2951" s="142">
        <f t="shared" si="1"/>
        <v>40484</v>
      </c>
      <c r="E2951" s="6">
        <v>0.34</v>
      </c>
      <c r="F2951" s="6">
        <v>1.15</v>
      </c>
      <c r="G2951" s="6">
        <v>2.63</v>
      </c>
    </row>
    <row r="2952">
      <c r="A2952" s="6">
        <v>11.0</v>
      </c>
      <c r="B2952" s="6">
        <v>3.0</v>
      </c>
      <c r="C2952" s="6">
        <v>2010.0</v>
      </c>
      <c r="D2952" s="142">
        <f t="shared" si="1"/>
        <v>40485</v>
      </c>
      <c r="E2952" s="6">
        <v>0.34</v>
      </c>
      <c r="F2952" s="6">
        <v>1.11</v>
      </c>
      <c r="G2952" s="6">
        <v>2.67</v>
      </c>
    </row>
    <row r="2953">
      <c r="A2953" s="6">
        <v>11.0</v>
      </c>
      <c r="B2953" s="6">
        <v>4.0</v>
      </c>
      <c r="C2953" s="6">
        <v>2010.0</v>
      </c>
      <c r="D2953" s="142">
        <f t="shared" si="1"/>
        <v>40486</v>
      </c>
      <c r="E2953" s="6">
        <v>0.33</v>
      </c>
      <c r="F2953" s="6">
        <v>1.04</v>
      </c>
      <c r="G2953" s="6">
        <v>2.53</v>
      </c>
    </row>
    <row r="2954">
      <c r="A2954" s="6">
        <v>11.0</v>
      </c>
      <c r="B2954" s="6">
        <v>5.0</v>
      </c>
      <c r="C2954" s="6">
        <v>2010.0</v>
      </c>
      <c r="D2954" s="142">
        <f t="shared" si="1"/>
        <v>40487</v>
      </c>
      <c r="E2954" s="6">
        <v>0.38</v>
      </c>
      <c r="F2954" s="6">
        <v>1.1</v>
      </c>
      <c r="G2954" s="6">
        <v>2.58</v>
      </c>
    </row>
    <row r="2955">
      <c r="A2955" s="6">
        <v>11.0</v>
      </c>
      <c r="B2955" s="6">
        <v>8.0</v>
      </c>
      <c r="C2955" s="6">
        <v>2010.0</v>
      </c>
      <c r="D2955" s="142">
        <f t="shared" si="1"/>
        <v>40490</v>
      </c>
      <c r="E2955" s="6">
        <v>0.41</v>
      </c>
      <c r="F2955" s="6">
        <v>1.13</v>
      </c>
      <c r="G2955" s="6">
        <v>2.6</v>
      </c>
    </row>
    <row r="2956">
      <c r="A2956" s="6">
        <v>11.0</v>
      </c>
      <c r="B2956" s="6">
        <v>9.0</v>
      </c>
      <c r="C2956" s="6">
        <v>2010.0</v>
      </c>
      <c r="D2956" s="142">
        <f t="shared" si="1"/>
        <v>40491</v>
      </c>
      <c r="E2956" s="6">
        <v>0.46</v>
      </c>
      <c r="F2956" s="6">
        <v>1.27</v>
      </c>
      <c r="G2956" s="6">
        <v>2.72</v>
      </c>
    </row>
    <row r="2957">
      <c r="A2957" s="6">
        <v>11.0</v>
      </c>
      <c r="B2957" s="6">
        <v>10.0</v>
      </c>
      <c r="C2957" s="6">
        <v>2010.0</v>
      </c>
      <c r="D2957" s="142">
        <f t="shared" si="1"/>
        <v>40492</v>
      </c>
      <c r="E2957" s="6">
        <v>0.44</v>
      </c>
      <c r="F2957" s="6">
        <v>1.23</v>
      </c>
      <c r="G2957" s="6">
        <v>2.65</v>
      </c>
    </row>
    <row r="2958">
      <c r="A2958" s="6">
        <v>11.0</v>
      </c>
      <c r="B2958" s="6">
        <v>12.0</v>
      </c>
      <c r="C2958" s="6">
        <v>2010.0</v>
      </c>
      <c r="D2958" s="142">
        <f t="shared" si="1"/>
        <v>40494</v>
      </c>
      <c r="E2958" s="6">
        <v>0.51</v>
      </c>
      <c r="F2958" s="6">
        <v>1.35</v>
      </c>
      <c r="G2958" s="6">
        <v>2.76</v>
      </c>
    </row>
    <row r="2959">
      <c r="A2959" s="6">
        <v>11.0</v>
      </c>
      <c r="B2959" s="6">
        <v>15.0</v>
      </c>
      <c r="C2959" s="6">
        <v>2010.0</v>
      </c>
      <c r="D2959" s="142">
        <f t="shared" si="1"/>
        <v>40497</v>
      </c>
      <c r="E2959" s="6">
        <v>0.53</v>
      </c>
      <c r="F2959" s="6">
        <v>1.51</v>
      </c>
      <c r="G2959" s="6">
        <v>2.92</v>
      </c>
    </row>
    <row r="2960">
      <c r="A2960" s="6">
        <v>11.0</v>
      </c>
      <c r="B2960" s="6">
        <v>16.0</v>
      </c>
      <c r="C2960" s="6">
        <v>2010.0</v>
      </c>
      <c r="D2960" s="142">
        <f t="shared" si="1"/>
        <v>40498</v>
      </c>
      <c r="E2960" s="6">
        <v>0.51</v>
      </c>
      <c r="F2960" s="6">
        <v>1.49</v>
      </c>
      <c r="G2960" s="6">
        <v>2.85</v>
      </c>
    </row>
    <row r="2961">
      <c r="A2961" s="6">
        <v>11.0</v>
      </c>
      <c r="B2961" s="6">
        <v>17.0</v>
      </c>
      <c r="C2961" s="6">
        <v>2010.0</v>
      </c>
      <c r="D2961" s="142">
        <f t="shared" si="1"/>
        <v>40499</v>
      </c>
      <c r="E2961" s="6">
        <v>0.5</v>
      </c>
      <c r="F2961" s="6">
        <v>1.49</v>
      </c>
      <c r="G2961" s="6">
        <v>2.89</v>
      </c>
    </row>
    <row r="2962">
      <c r="A2962" s="6">
        <v>11.0</v>
      </c>
      <c r="B2962" s="6">
        <v>18.0</v>
      </c>
      <c r="C2962" s="6">
        <v>2010.0</v>
      </c>
      <c r="D2962" s="142">
        <f t="shared" si="1"/>
        <v>40500</v>
      </c>
      <c r="E2962" s="6">
        <v>0.52</v>
      </c>
      <c r="F2962" s="6">
        <v>1.51</v>
      </c>
      <c r="G2962" s="6">
        <v>2.9</v>
      </c>
    </row>
    <row r="2963">
      <c r="A2963" s="6">
        <v>11.0</v>
      </c>
      <c r="B2963" s="6">
        <v>19.0</v>
      </c>
      <c r="C2963" s="6">
        <v>2010.0</v>
      </c>
      <c r="D2963" s="142">
        <f t="shared" si="1"/>
        <v>40501</v>
      </c>
      <c r="E2963" s="6">
        <v>0.52</v>
      </c>
      <c r="F2963" s="6">
        <v>1.54</v>
      </c>
      <c r="G2963" s="6">
        <v>2.88</v>
      </c>
    </row>
    <row r="2964">
      <c r="A2964" s="6">
        <v>11.0</v>
      </c>
      <c r="B2964" s="6">
        <v>22.0</v>
      </c>
      <c r="C2964" s="6">
        <v>2010.0</v>
      </c>
      <c r="D2964" s="142">
        <f t="shared" si="1"/>
        <v>40504</v>
      </c>
      <c r="E2964" s="6">
        <v>0.49</v>
      </c>
      <c r="F2964" s="6">
        <v>1.44</v>
      </c>
      <c r="G2964" s="6">
        <v>2.8</v>
      </c>
    </row>
    <row r="2965">
      <c r="A2965" s="6">
        <v>11.0</v>
      </c>
      <c r="B2965" s="6">
        <v>23.0</v>
      </c>
      <c r="C2965" s="6">
        <v>2010.0</v>
      </c>
      <c r="D2965" s="142">
        <f t="shared" si="1"/>
        <v>40505</v>
      </c>
      <c r="E2965" s="6">
        <v>0.45</v>
      </c>
      <c r="F2965" s="6">
        <v>1.4</v>
      </c>
      <c r="G2965" s="6">
        <v>2.77</v>
      </c>
    </row>
    <row r="2966">
      <c r="A2966" s="6">
        <v>11.0</v>
      </c>
      <c r="B2966" s="6">
        <v>24.0</v>
      </c>
      <c r="C2966" s="6">
        <v>2010.0</v>
      </c>
      <c r="D2966" s="142">
        <f t="shared" si="1"/>
        <v>40506</v>
      </c>
      <c r="E2966" s="6">
        <v>0.53</v>
      </c>
      <c r="F2966" s="6">
        <v>1.56</v>
      </c>
      <c r="G2966" s="6">
        <v>2.93</v>
      </c>
    </row>
    <row r="2967">
      <c r="A2967" s="6">
        <v>11.0</v>
      </c>
      <c r="B2967" s="6">
        <v>26.0</v>
      </c>
      <c r="C2967" s="6">
        <v>2010.0</v>
      </c>
      <c r="D2967" s="142">
        <f t="shared" si="1"/>
        <v>40508</v>
      </c>
      <c r="E2967" s="6">
        <v>0.51</v>
      </c>
      <c r="F2967" s="6">
        <v>1.53</v>
      </c>
      <c r="G2967" s="6">
        <v>2.87</v>
      </c>
    </row>
    <row r="2968">
      <c r="A2968" s="6">
        <v>11.0</v>
      </c>
      <c r="B2968" s="6">
        <v>29.0</v>
      </c>
      <c r="C2968" s="6">
        <v>2010.0</v>
      </c>
      <c r="D2968" s="142">
        <f t="shared" si="1"/>
        <v>40511</v>
      </c>
      <c r="E2968" s="6">
        <v>0.52</v>
      </c>
      <c r="F2968" s="6">
        <v>1.51</v>
      </c>
      <c r="G2968" s="6">
        <v>2.84</v>
      </c>
    </row>
    <row r="2969">
      <c r="A2969" s="6">
        <v>11.0</v>
      </c>
      <c r="B2969" s="6">
        <v>30.0</v>
      </c>
      <c r="C2969" s="6">
        <v>2010.0</v>
      </c>
      <c r="D2969" s="142">
        <f t="shared" si="1"/>
        <v>40512</v>
      </c>
      <c r="E2969" s="6">
        <v>0.45</v>
      </c>
      <c r="F2969" s="6">
        <v>1.47</v>
      </c>
      <c r="G2969" s="6">
        <v>2.81</v>
      </c>
    </row>
    <row r="2970">
      <c r="A2970" s="6">
        <v>12.0</v>
      </c>
      <c r="B2970" s="6">
        <v>1.0</v>
      </c>
      <c r="C2970" s="6">
        <v>2010.0</v>
      </c>
      <c r="D2970" s="142">
        <f t="shared" si="1"/>
        <v>40513</v>
      </c>
      <c r="E2970" s="6">
        <v>0.53</v>
      </c>
      <c r="F2970" s="6">
        <v>1.64</v>
      </c>
      <c r="G2970" s="6">
        <v>2.97</v>
      </c>
    </row>
    <row r="2971">
      <c r="A2971" s="6">
        <v>12.0</v>
      </c>
      <c r="B2971" s="6">
        <v>2.0</v>
      </c>
      <c r="C2971" s="6">
        <v>2010.0</v>
      </c>
      <c r="D2971" s="142">
        <f t="shared" si="1"/>
        <v>40514</v>
      </c>
      <c r="E2971" s="6">
        <v>0.55</v>
      </c>
      <c r="F2971" s="6">
        <v>1.68</v>
      </c>
      <c r="G2971" s="6">
        <v>3.01</v>
      </c>
    </row>
    <row r="2972">
      <c r="A2972" s="6">
        <v>12.0</v>
      </c>
      <c r="B2972" s="6">
        <v>3.0</v>
      </c>
      <c r="C2972" s="6">
        <v>2010.0</v>
      </c>
      <c r="D2972" s="142">
        <f t="shared" si="1"/>
        <v>40515</v>
      </c>
      <c r="E2972" s="6">
        <v>0.49</v>
      </c>
      <c r="F2972" s="6">
        <v>1.64</v>
      </c>
      <c r="G2972" s="6">
        <v>3.03</v>
      </c>
    </row>
    <row r="2973">
      <c r="A2973" s="6">
        <v>12.0</v>
      </c>
      <c r="B2973" s="6">
        <v>6.0</v>
      </c>
      <c r="C2973" s="6">
        <v>2010.0</v>
      </c>
      <c r="D2973" s="142">
        <f t="shared" si="1"/>
        <v>40518</v>
      </c>
      <c r="E2973" s="6">
        <v>0.42</v>
      </c>
      <c r="F2973" s="6">
        <v>1.53</v>
      </c>
      <c r="G2973" s="6">
        <v>2.95</v>
      </c>
    </row>
    <row r="2974">
      <c r="A2974" s="6">
        <v>12.0</v>
      </c>
      <c r="B2974" s="6">
        <v>7.0</v>
      </c>
      <c r="C2974" s="6">
        <v>2010.0</v>
      </c>
      <c r="D2974" s="142">
        <f t="shared" si="1"/>
        <v>40519</v>
      </c>
      <c r="E2974" s="6">
        <v>0.54</v>
      </c>
      <c r="F2974" s="6">
        <v>1.74</v>
      </c>
      <c r="G2974" s="6">
        <v>3.15</v>
      </c>
    </row>
    <row r="2975">
      <c r="A2975" s="6">
        <v>12.0</v>
      </c>
      <c r="B2975" s="6">
        <v>8.0</v>
      </c>
      <c r="C2975" s="6">
        <v>2010.0</v>
      </c>
      <c r="D2975" s="142">
        <f t="shared" si="1"/>
        <v>40520</v>
      </c>
      <c r="E2975" s="6">
        <v>0.63</v>
      </c>
      <c r="F2975" s="6">
        <v>1.87</v>
      </c>
      <c r="G2975" s="6">
        <v>3.26</v>
      </c>
    </row>
    <row r="2976">
      <c r="A2976" s="6">
        <v>12.0</v>
      </c>
      <c r="B2976" s="6">
        <v>9.0</v>
      </c>
      <c r="C2976" s="6">
        <v>2010.0</v>
      </c>
      <c r="D2976" s="142">
        <f t="shared" si="1"/>
        <v>40521</v>
      </c>
      <c r="E2976" s="6">
        <v>0.64</v>
      </c>
      <c r="F2976" s="6">
        <v>1.9</v>
      </c>
      <c r="G2976" s="6">
        <v>3.23</v>
      </c>
    </row>
    <row r="2977">
      <c r="A2977" s="6">
        <v>12.0</v>
      </c>
      <c r="B2977" s="6">
        <v>10.0</v>
      </c>
      <c r="C2977" s="6">
        <v>2010.0</v>
      </c>
      <c r="D2977" s="142">
        <f t="shared" si="1"/>
        <v>40522</v>
      </c>
      <c r="E2977" s="6">
        <v>0.64</v>
      </c>
      <c r="F2977" s="6">
        <v>1.98</v>
      </c>
      <c r="G2977" s="6">
        <v>3.32</v>
      </c>
    </row>
    <row r="2978">
      <c r="A2978" s="6">
        <v>12.0</v>
      </c>
      <c r="B2978" s="6">
        <v>13.0</v>
      </c>
      <c r="C2978" s="6">
        <v>2010.0</v>
      </c>
      <c r="D2978" s="142">
        <f t="shared" si="1"/>
        <v>40525</v>
      </c>
      <c r="E2978" s="6">
        <v>0.61</v>
      </c>
      <c r="F2978" s="6">
        <v>1.91</v>
      </c>
      <c r="G2978" s="6">
        <v>3.29</v>
      </c>
    </row>
    <row r="2979">
      <c r="A2979" s="6">
        <v>12.0</v>
      </c>
      <c r="B2979" s="6">
        <v>14.0</v>
      </c>
      <c r="C2979" s="6">
        <v>2010.0</v>
      </c>
      <c r="D2979" s="142">
        <f t="shared" si="1"/>
        <v>40526</v>
      </c>
      <c r="E2979" s="6">
        <v>0.66</v>
      </c>
      <c r="F2979" s="6">
        <v>2.08</v>
      </c>
      <c r="G2979" s="6">
        <v>3.49</v>
      </c>
    </row>
    <row r="2980">
      <c r="A2980" s="6">
        <v>12.0</v>
      </c>
      <c r="B2980" s="6">
        <v>15.0</v>
      </c>
      <c r="C2980" s="6">
        <v>2010.0</v>
      </c>
      <c r="D2980" s="142">
        <f t="shared" si="1"/>
        <v>40527</v>
      </c>
      <c r="E2980" s="6">
        <v>0.68</v>
      </c>
      <c r="F2980" s="6">
        <v>2.11</v>
      </c>
      <c r="G2980" s="6">
        <v>3.53</v>
      </c>
    </row>
    <row r="2981">
      <c r="A2981" s="6">
        <v>12.0</v>
      </c>
      <c r="B2981" s="6">
        <v>16.0</v>
      </c>
      <c r="C2981" s="6">
        <v>2010.0</v>
      </c>
      <c r="D2981" s="142">
        <f t="shared" si="1"/>
        <v>40528</v>
      </c>
      <c r="E2981" s="6">
        <v>0.66</v>
      </c>
      <c r="F2981" s="6">
        <v>2.06</v>
      </c>
      <c r="G2981" s="6">
        <v>3.47</v>
      </c>
    </row>
    <row r="2982">
      <c r="A2982" s="6">
        <v>12.0</v>
      </c>
      <c r="B2982" s="6">
        <v>17.0</v>
      </c>
      <c r="C2982" s="6">
        <v>2010.0</v>
      </c>
      <c r="D2982" s="142">
        <f t="shared" si="1"/>
        <v>40529</v>
      </c>
      <c r="E2982" s="6">
        <v>0.61</v>
      </c>
      <c r="F2982" s="6">
        <v>1.97</v>
      </c>
      <c r="G2982" s="6">
        <v>3.33</v>
      </c>
    </row>
    <row r="2983">
      <c r="A2983" s="6">
        <v>12.0</v>
      </c>
      <c r="B2983" s="6">
        <v>20.0</v>
      </c>
      <c r="C2983" s="6">
        <v>2010.0</v>
      </c>
      <c r="D2983" s="142">
        <f t="shared" si="1"/>
        <v>40532</v>
      </c>
      <c r="E2983" s="6">
        <v>0.62</v>
      </c>
      <c r="F2983" s="6">
        <v>1.99</v>
      </c>
      <c r="G2983" s="6">
        <v>3.36</v>
      </c>
    </row>
    <row r="2984">
      <c r="A2984" s="6">
        <v>12.0</v>
      </c>
      <c r="B2984" s="6">
        <v>21.0</v>
      </c>
      <c r="C2984" s="6">
        <v>2010.0</v>
      </c>
      <c r="D2984" s="142">
        <f t="shared" si="1"/>
        <v>40533</v>
      </c>
      <c r="E2984" s="6">
        <v>0.63</v>
      </c>
      <c r="F2984" s="6">
        <v>1.99</v>
      </c>
      <c r="G2984" s="6">
        <v>3.35</v>
      </c>
    </row>
    <row r="2985">
      <c r="A2985" s="6">
        <v>12.0</v>
      </c>
      <c r="B2985" s="6">
        <v>22.0</v>
      </c>
      <c r="C2985" s="6">
        <v>2010.0</v>
      </c>
      <c r="D2985" s="142">
        <f t="shared" si="1"/>
        <v>40534</v>
      </c>
      <c r="E2985" s="6">
        <v>0.65</v>
      </c>
      <c r="F2985" s="6">
        <v>2.02</v>
      </c>
      <c r="G2985" s="6">
        <v>3.36</v>
      </c>
    </row>
    <row r="2986">
      <c r="A2986" s="6">
        <v>12.0</v>
      </c>
      <c r="B2986" s="6">
        <v>23.0</v>
      </c>
      <c r="C2986" s="6">
        <v>2010.0</v>
      </c>
      <c r="D2986" s="142">
        <f t="shared" si="1"/>
        <v>40535</v>
      </c>
      <c r="E2986" s="6">
        <v>0.67</v>
      </c>
      <c r="F2986" s="6">
        <v>2.09</v>
      </c>
      <c r="G2986" s="6">
        <v>3.41</v>
      </c>
    </row>
    <row r="2987">
      <c r="A2987" s="6">
        <v>12.0</v>
      </c>
      <c r="B2987" s="6">
        <v>27.0</v>
      </c>
      <c r="C2987" s="6">
        <v>2010.0</v>
      </c>
      <c r="D2987" s="142">
        <f t="shared" si="1"/>
        <v>40539</v>
      </c>
      <c r="E2987" s="6">
        <v>0.71</v>
      </c>
      <c r="F2987" s="6">
        <v>2.08</v>
      </c>
      <c r="G2987" s="6">
        <v>3.36</v>
      </c>
    </row>
    <row r="2988">
      <c r="A2988" s="6">
        <v>12.0</v>
      </c>
      <c r="B2988" s="6">
        <v>28.0</v>
      </c>
      <c r="C2988" s="6">
        <v>2010.0</v>
      </c>
      <c r="D2988" s="142">
        <f t="shared" si="1"/>
        <v>40540</v>
      </c>
      <c r="E2988" s="6">
        <v>0.75</v>
      </c>
      <c r="F2988" s="6">
        <v>2.18</v>
      </c>
      <c r="G2988" s="6">
        <v>3.5</v>
      </c>
    </row>
    <row r="2989">
      <c r="A2989" s="6">
        <v>12.0</v>
      </c>
      <c r="B2989" s="6">
        <v>29.0</v>
      </c>
      <c r="C2989" s="6">
        <v>2010.0</v>
      </c>
      <c r="D2989" s="142">
        <f t="shared" si="1"/>
        <v>40541</v>
      </c>
      <c r="E2989" s="6">
        <v>0.64</v>
      </c>
      <c r="F2989" s="6">
        <v>2.03</v>
      </c>
      <c r="G2989" s="6">
        <v>3.35</v>
      </c>
    </row>
    <row r="2990">
      <c r="A2990" s="6">
        <v>12.0</v>
      </c>
      <c r="B2990" s="6">
        <v>30.0</v>
      </c>
      <c r="C2990" s="6">
        <v>2010.0</v>
      </c>
      <c r="D2990" s="142">
        <f t="shared" si="1"/>
        <v>40542</v>
      </c>
      <c r="E2990" s="6">
        <v>0.66</v>
      </c>
      <c r="F2990" s="6">
        <v>2.06</v>
      </c>
      <c r="G2990" s="6">
        <v>3.38</v>
      </c>
    </row>
    <row r="2991">
      <c r="A2991" s="6">
        <v>12.0</v>
      </c>
      <c r="B2991" s="6">
        <v>31.0</v>
      </c>
      <c r="C2991" s="6">
        <v>2010.0</v>
      </c>
      <c r="D2991" s="142">
        <f t="shared" si="1"/>
        <v>40543</v>
      </c>
      <c r="E2991" s="6">
        <v>0.61</v>
      </c>
      <c r="F2991" s="6">
        <v>2.01</v>
      </c>
      <c r="G2991" s="6">
        <v>3.3</v>
      </c>
    </row>
    <row r="2992">
      <c r="A2992" s="6">
        <v>1.0</v>
      </c>
      <c r="B2992" s="6">
        <v>2.0</v>
      </c>
      <c r="C2992" s="6">
        <v>2009.0</v>
      </c>
      <c r="D2992" s="142">
        <f t="shared" si="1"/>
        <v>39815</v>
      </c>
      <c r="E2992" s="6">
        <v>0.88</v>
      </c>
      <c r="F2992" s="6">
        <v>1.72</v>
      </c>
      <c r="G2992" s="6">
        <v>2.46</v>
      </c>
    </row>
    <row r="2993">
      <c r="A2993" s="6">
        <v>1.0</v>
      </c>
      <c r="B2993" s="6">
        <v>5.0</v>
      </c>
      <c r="C2993" s="6">
        <v>2009.0</v>
      </c>
      <c r="D2993" s="142">
        <f t="shared" si="1"/>
        <v>39818</v>
      </c>
      <c r="E2993" s="6">
        <v>0.78</v>
      </c>
      <c r="F2993" s="6">
        <v>1.67</v>
      </c>
      <c r="G2993" s="6">
        <v>2.49</v>
      </c>
    </row>
    <row r="2994">
      <c r="A2994" s="6">
        <v>1.0</v>
      </c>
      <c r="B2994" s="6">
        <v>6.0</v>
      </c>
      <c r="C2994" s="6">
        <v>2009.0</v>
      </c>
      <c r="D2994" s="142">
        <f t="shared" si="1"/>
        <v>39819</v>
      </c>
      <c r="E2994" s="6">
        <v>0.8</v>
      </c>
      <c r="F2994" s="6">
        <v>1.68</v>
      </c>
      <c r="G2994" s="6">
        <v>2.51</v>
      </c>
    </row>
    <row r="2995">
      <c r="A2995" s="6">
        <v>1.0</v>
      </c>
      <c r="B2995" s="6">
        <v>7.0</v>
      </c>
      <c r="C2995" s="6">
        <v>2009.0</v>
      </c>
      <c r="D2995" s="142">
        <f t="shared" si="1"/>
        <v>39820</v>
      </c>
      <c r="E2995" s="6">
        <v>0.82</v>
      </c>
      <c r="F2995" s="6">
        <v>1.66</v>
      </c>
      <c r="G2995" s="6">
        <v>2.52</v>
      </c>
    </row>
    <row r="2996">
      <c r="A2996" s="6">
        <v>1.0</v>
      </c>
      <c r="B2996" s="6">
        <v>8.0</v>
      </c>
      <c r="C2996" s="6">
        <v>2009.0</v>
      </c>
      <c r="D2996" s="142">
        <f t="shared" si="1"/>
        <v>39821</v>
      </c>
      <c r="E2996" s="6">
        <v>0.83</v>
      </c>
      <c r="F2996" s="6">
        <v>1.6</v>
      </c>
      <c r="G2996" s="6">
        <v>2.47</v>
      </c>
    </row>
    <row r="2997">
      <c r="A2997" s="6">
        <v>1.0</v>
      </c>
      <c r="B2997" s="6">
        <v>9.0</v>
      </c>
      <c r="C2997" s="6">
        <v>2009.0</v>
      </c>
      <c r="D2997" s="142">
        <f t="shared" si="1"/>
        <v>39822</v>
      </c>
      <c r="E2997" s="6">
        <v>0.75</v>
      </c>
      <c r="F2997" s="6">
        <v>1.51</v>
      </c>
      <c r="G2997" s="6">
        <v>2.43</v>
      </c>
    </row>
    <row r="2998">
      <c r="A2998" s="6">
        <v>1.0</v>
      </c>
      <c r="B2998" s="6">
        <v>12.0</v>
      </c>
      <c r="C2998" s="6">
        <v>2009.0</v>
      </c>
      <c r="D2998" s="142">
        <f t="shared" si="1"/>
        <v>39825</v>
      </c>
      <c r="E2998" s="6">
        <v>0.74</v>
      </c>
      <c r="F2998" s="6">
        <v>1.45</v>
      </c>
      <c r="G2998" s="6">
        <v>2.34</v>
      </c>
    </row>
    <row r="2999">
      <c r="A2999" s="6">
        <v>1.0</v>
      </c>
      <c r="B2999" s="6">
        <v>13.0</v>
      </c>
      <c r="C2999" s="6">
        <v>2009.0</v>
      </c>
      <c r="D2999" s="142">
        <f t="shared" si="1"/>
        <v>39826</v>
      </c>
      <c r="E2999" s="6">
        <v>0.76</v>
      </c>
      <c r="F2999" s="6">
        <v>1.44</v>
      </c>
      <c r="G2999" s="6">
        <v>2.33</v>
      </c>
    </row>
    <row r="3000">
      <c r="A3000" s="6">
        <v>1.0</v>
      </c>
      <c r="B3000" s="6">
        <v>14.0</v>
      </c>
      <c r="C3000" s="6">
        <v>2009.0</v>
      </c>
      <c r="D3000" s="142">
        <f t="shared" si="1"/>
        <v>39827</v>
      </c>
      <c r="E3000" s="6">
        <v>0.73</v>
      </c>
      <c r="F3000" s="6">
        <v>1.36</v>
      </c>
      <c r="G3000" s="6">
        <v>2.24</v>
      </c>
    </row>
    <row r="3001">
      <c r="A3001" s="6">
        <v>1.0</v>
      </c>
      <c r="B3001" s="6">
        <v>15.0</v>
      </c>
      <c r="C3001" s="6">
        <v>2009.0</v>
      </c>
      <c r="D3001" s="142">
        <f t="shared" si="1"/>
        <v>39828</v>
      </c>
      <c r="E3001" s="6">
        <v>0.73</v>
      </c>
      <c r="F3001" s="6">
        <v>1.36</v>
      </c>
      <c r="G3001" s="6">
        <v>2.23</v>
      </c>
    </row>
    <row r="3002">
      <c r="A3002" s="6">
        <v>1.0</v>
      </c>
      <c r="B3002" s="6">
        <v>16.0</v>
      </c>
      <c r="C3002" s="6">
        <v>2009.0</v>
      </c>
      <c r="D3002" s="142">
        <f t="shared" si="1"/>
        <v>39829</v>
      </c>
      <c r="E3002" s="6">
        <v>0.73</v>
      </c>
      <c r="F3002" s="6">
        <v>1.47</v>
      </c>
      <c r="G3002" s="6">
        <v>2.36</v>
      </c>
    </row>
    <row r="3003">
      <c r="A3003" s="6">
        <v>1.0</v>
      </c>
      <c r="B3003" s="6">
        <v>20.0</v>
      </c>
      <c r="C3003" s="6">
        <v>2009.0</v>
      </c>
      <c r="D3003" s="142">
        <f t="shared" si="1"/>
        <v>39833</v>
      </c>
      <c r="E3003" s="6">
        <v>0.73</v>
      </c>
      <c r="F3003" s="6">
        <v>1.48</v>
      </c>
      <c r="G3003" s="6">
        <v>2.4</v>
      </c>
    </row>
    <row r="3004">
      <c r="A3004" s="6">
        <v>1.0</v>
      </c>
      <c r="B3004" s="6">
        <v>21.0</v>
      </c>
      <c r="C3004" s="6">
        <v>2009.0</v>
      </c>
      <c r="D3004" s="142">
        <f t="shared" si="1"/>
        <v>39834</v>
      </c>
      <c r="E3004" s="6">
        <v>0.78</v>
      </c>
      <c r="F3004" s="6">
        <v>1.6</v>
      </c>
      <c r="G3004" s="6">
        <v>2.56</v>
      </c>
    </row>
    <row r="3005">
      <c r="A3005" s="6">
        <v>1.0</v>
      </c>
      <c r="B3005" s="6">
        <v>22.0</v>
      </c>
      <c r="C3005" s="6">
        <v>2009.0</v>
      </c>
      <c r="D3005" s="142">
        <f t="shared" si="1"/>
        <v>39835</v>
      </c>
      <c r="E3005" s="6">
        <v>0.75</v>
      </c>
      <c r="F3005" s="6">
        <v>1.61</v>
      </c>
      <c r="G3005" s="6">
        <v>2.62</v>
      </c>
    </row>
    <row r="3006">
      <c r="A3006" s="6">
        <v>1.0</v>
      </c>
      <c r="B3006" s="6">
        <v>23.0</v>
      </c>
      <c r="C3006" s="6">
        <v>2009.0</v>
      </c>
      <c r="D3006" s="142">
        <f t="shared" si="1"/>
        <v>39836</v>
      </c>
      <c r="E3006" s="6">
        <v>0.83</v>
      </c>
      <c r="F3006" s="6">
        <v>1.64</v>
      </c>
      <c r="G3006" s="6">
        <v>2.65</v>
      </c>
    </row>
    <row r="3007">
      <c r="A3007" s="6">
        <v>1.0</v>
      </c>
      <c r="B3007" s="6">
        <v>26.0</v>
      </c>
      <c r="C3007" s="6">
        <v>2009.0</v>
      </c>
      <c r="D3007" s="142">
        <f t="shared" si="1"/>
        <v>39839</v>
      </c>
      <c r="E3007" s="6">
        <v>0.85</v>
      </c>
      <c r="F3007" s="6">
        <v>1.67</v>
      </c>
      <c r="G3007" s="6">
        <v>2.7</v>
      </c>
    </row>
    <row r="3008">
      <c r="A3008" s="6">
        <v>1.0</v>
      </c>
      <c r="B3008" s="6">
        <v>27.0</v>
      </c>
      <c r="C3008" s="6">
        <v>2009.0</v>
      </c>
      <c r="D3008" s="142">
        <f t="shared" si="1"/>
        <v>39840</v>
      </c>
      <c r="E3008" s="6">
        <v>0.87</v>
      </c>
      <c r="F3008" s="6">
        <v>1.59</v>
      </c>
      <c r="G3008" s="6">
        <v>2.59</v>
      </c>
    </row>
    <row r="3009">
      <c r="A3009" s="6">
        <v>1.0</v>
      </c>
      <c r="B3009" s="6">
        <v>28.0</v>
      </c>
      <c r="C3009" s="6">
        <v>2009.0</v>
      </c>
      <c r="D3009" s="142">
        <f t="shared" si="1"/>
        <v>39841</v>
      </c>
      <c r="E3009" s="6">
        <v>0.89</v>
      </c>
      <c r="F3009" s="6">
        <v>1.7</v>
      </c>
      <c r="G3009" s="6">
        <v>2.71</v>
      </c>
    </row>
    <row r="3010">
      <c r="A3010" s="6">
        <v>1.0</v>
      </c>
      <c r="B3010" s="6">
        <v>29.0</v>
      </c>
      <c r="C3010" s="6">
        <v>2009.0</v>
      </c>
      <c r="D3010" s="142">
        <f t="shared" si="1"/>
        <v>39842</v>
      </c>
      <c r="E3010" s="6">
        <v>0.95</v>
      </c>
      <c r="F3010" s="6">
        <v>1.87</v>
      </c>
      <c r="G3010" s="6">
        <v>2.87</v>
      </c>
    </row>
    <row r="3011">
      <c r="A3011" s="6">
        <v>1.0</v>
      </c>
      <c r="B3011" s="6">
        <v>30.0</v>
      </c>
      <c r="C3011" s="6">
        <v>2009.0</v>
      </c>
      <c r="D3011" s="142">
        <f t="shared" si="1"/>
        <v>39843</v>
      </c>
      <c r="E3011" s="6">
        <v>0.94</v>
      </c>
      <c r="F3011" s="6">
        <v>1.85</v>
      </c>
      <c r="G3011" s="6">
        <v>2.87</v>
      </c>
    </row>
    <row r="3012">
      <c r="A3012" s="6">
        <v>2.0</v>
      </c>
      <c r="B3012" s="6">
        <v>2.0</v>
      </c>
      <c r="C3012" s="6">
        <v>2009.0</v>
      </c>
      <c r="D3012" s="142">
        <f t="shared" si="1"/>
        <v>39846</v>
      </c>
      <c r="E3012" s="6">
        <v>0.89</v>
      </c>
      <c r="F3012" s="6">
        <v>1.75</v>
      </c>
      <c r="G3012" s="6">
        <v>2.76</v>
      </c>
    </row>
    <row r="3013">
      <c r="A3013" s="6">
        <v>2.0</v>
      </c>
      <c r="B3013" s="6">
        <v>3.0</v>
      </c>
      <c r="C3013" s="6">
        <v>2009.0</v>
      </c>
      <c r="D3013" s="142">
        <f t="shared" si="1"/>
        <v>39847</v>
      </c>
      <c r="E3013" s="6">
        <v>0.96</v>
      </c>
      <c r="F3013" s="6">
        <v>1.88</v>
      </c>
      <c r="G3013" s="6">
        <v>2.89</v>
      </c>
    </row>
    <row r="3014">
      <c r="A3014" s="6">
        <v>2.0</v>
      </c>
      <c r="B3014" s="6">
        <v>4.0</v>
      </c>
      <c r="C3014" s="6">
        <v>2009.0</v>
      </c>
      <c r="D3014" s="142">
        <f t="shared" si="1"/>
        <v>39848</v>
      </c>
      <c r="E3014" s="6">
        <v>0.98</v>
      </c>
      <c r="F3014" s="6">
        <v>1.91</v>
      </c>
      <c r="G3014" s="6">
        <v>2.95</v>
      </c>
    </row>
    <row r="3015">
      <c r="A3015" s="6">
        <v>2.0</v>
      </c>
      <c r="B3015" s="6">
        <v>5.0</v>
      </c>
      <c r="C3015" s="6">
        <v>2009.0</v>
      </c>
      <c r="D3015" s="142">
        <f t="shared" si="1"/>
        <v>39849</v>
      </c>
      <c r="E3015" s="6">
        <v>0.98</v>
      </c>
      <c r="F3015" s="6">
        <v>1.89</v>
      </c>
      <c r="G3015" s="6">
        <v>2.95</v>
      </c>
    </row>
    <row r="3016">
      <c r="A3016" s="6">
        <v>2.0</v>
      </c>
      <c r="B3016" s="6">
        <v>6.0</v>
      </c>
      <c r="C3016" s="6">
        <v>2009.0</v>
      </c>
      <c r="D3016" s="142">
        <f t="shared" si="1"/>
        <v>39850</v>
      </c>
      <c r="E3016" s="6">
        <v>0.99</v>
      </c>
      <c r="F3016" s="6">
        <v>1.97</v>
      </c>
      <c r="G3016" s="6">
        <v>3.05</v>
      </c>
    </row>
    <row r="3017">
      <c r="A3017" s="6">
        <v>2.0</v>
      </c>
      <c r="B3017" s="6">
        <v>9.0</v>
      </c>
      <c r="C3017" s="6">
        <v>2009.0</v>
      </c>
      <c r="D3017" s="142">
        <f t="shared" si="1"/>
        <v>39853</v>
      </c>
      <c r="E3017" s="6">
        <v>1.05</v>
      </c>
      <c r="F3017" s="6">
        <v>1.99</v>
      </c>
      <c r="G3017" s="6">
        <v>3.07</v>
      </c>
    </row>
    <row r="3018">
      <c r="A3018" s="6">
        <v>2.0</v>
      </c>
      <c r="B3018" s="6">
        <v>10.0</v>
      </c>
      <c r="C3018" s="6">
        <v>2009.0</v>
      </c>
      <c r="D3018" s="142">
        <f t="shared" si="1"/>
        <v>39854</v>
      </c>
      <c r="E3018" s="6">
        <v>0.92</v>
      </c>
      <c r="F3018" s="6">
        <v>1.79</v>
      </c>
      <c r="G3018" s="6">
        <v>2.9</v>
      </c>
    </row>
    <row r="3019">
      <c r="A3019" s="6">
        <v>2.0</v>
      </c>
      <c r="B3019" s="6">
        <v>11.0</v>
      </c>
      <c r="C3019" s="6">
        <v>2009.0</v>
      </c>
      <c r="D3019" s="142">
        <f t="shared" si="1"/>
        <v>39855</v>
      </c>
      <c r="E3019" s="6">
        <v>0.93</v>
      </c>
      <c r="F3019" s="6">
        <v>1.76</v>
      </c>
      <c r="G3019" s="6">
        <v>2.78</v>
      </c>
    </row>
    <row r="3020">
      <c r="A3020" s="6">
        <v>2.0</v>
      </c>
      <c r="B3020" s="6">
        <v>12.0</v>
      </c>
      <c r="C3020" s="6">
        <v>2009.0</v>
      </c>
      <c r="D3020" s="142">
        <f t="shared" si="1"/>
        <v>39856</v>
      </c>
      <c r="E3020" s="6">
        <v>0.89</v>
      </c>
      <c r="F3020" s="6">
        <v>1.73</v>
      </c>
      <c r="G3020" s="6">
        <v>2.75</v>
      </c>
    </row>
    <row r="3021">
      <c r="A3021" s="6">
        <v>2.0</v>
      </c>
      <c r="B3021" s="6">
        <v>13.0</v>
      </c>
      <c r="C3021" s="6">
        <v>2009.0</v>
      </c>
      <c r="D3021" s="142">
        <f t="shared" si="1"/>
        <v>39857</v>
      </c>
      <c r="E3021" s="6">
        <v>0.97</v>
      </c>
      <c r="F3021" s="6">
        <v>1.88</v>
      </c>
      <c r="G3021" s="6">
        <v>2.89</v>
      </c>
    </row>
    <row r="3022">
      <c r="A3022" s="6">
        <v>2.0</v>
      </c>
      <c r="B3022" s="6">
        <v>17.0</v>
      </c>
      <c r="C3022" s="6">
        <v>2009.0</v>
      </c>
      <c r="D3022" s="142">
        <f t="shared" si="1"/>
        <v>39861</v>
      </c>
      <c r="E3022" s="6">
        <v>0.87</v>
      </c>
      <c r="F3022" s="6">
        <v>1.65</v>
      </c>
      <c r="G3022" s="6">
        <v>2.64</v>
      </c>
    </row>
    <row r="3023">
      <c r="A3023" s="6">
        <v>2.0</v>
      </c>
      <c r="B3023" s="6">
        <v>18.0</v>
      </c>
      <c r="C3023" s="6">
        <v>2009.0</v>
      </c>
      <c r="D3023" s="142">
        <f t="shared" si="1"/>
        <v>39862</v>
      </c>
      <c r="E3023" s="6">
        <v>0.97</v>
      </c>
      <c r="F3023" s="6">
        <v>1.81</v>
      </c>
      <c r="G3023" s="6">
        <v>2.74</v>
      </c>
    </row>
    <row r="3024">
      <c r="A3024" s="6">
        <v>2.0</v>
      </c>
      <c r="B3024" s="6">
        <v>19.0</v>
      </c>
      <c r="C3024" s="6">
        <v>2009.0</v>
      </c>
      <c r="D3024" s="142">
        <f t="shared" si="1"/>
        <v>39863</v>
      </c>
      <c r="E3024" s="6">
        <v>1.01</v>
      </c>
      <c r="F3024" s="6">
        <v>1.89</v>
      </c>
      <c r="G3024" s="6">
        <v>2.85</v>
      </c>
    </row>
    <row r="3025">
      <c r="A3025" s="6">
        <v>2.0</v>
      </c>
      <c r="B3025" s="6">
        <v>20.0</v>
      </c>
      <c r="C3025" s="6">
        <v>2009.0</v>
      </c>
      <c r="D3025" s="142">
        <f t="shared" si="1"/>
        <v>39864</v>
      </c>
      <c r="E3025" s="6">
        <v>0.96</v>
      </c>
      <c r="F3025" s="6">
        <v>1.81</v>
      </c>
      <c r="G3025" s="6">
        <v>2.78</v>
      </c>
    </row>
    <row r="3026">
      <c r="A3026" s="6">
        <v>2.0</v>
      </c>
      <c r="B3026" s="6">
        <v>23.0</v>
      </c>
      <c r="C3026" s="6">
        <v>2009.0</v>
      </c>
      <c r="D3026" s="142">
        <f t="shared" si="1"/>
        <v>39867</v>
      </c>
      <c r="E3026" s="6">
        <v>0.96</v>
      </c>
      <c r="F3026" s="6">
        <v>1.84</v>
      </c>
      <c r="G3026" s="6">
        <v>2.78</v>
      </c>
    </row>
    <row r="3027">
      <c r="A3027" s="6">
        <v>2.0</v>
      </c>
      <c r="B3027" s="6">
        <v>24.0</v>
      </c>
      <c r="C3027" s="6">
        <v>2009.0</v>
      </c>
      <c r="D3027" s="142">
        <f t="shared" si="1"/>
        <v>39868</v>
      </c>
      <c r="E3027" s="6">
        <v>1.03</v>
      </c>
      <c r="F3027" s="6">
        <v>1.89</v>
      </c>
      <c r="G3027" s="6">
        <v>2.8</v>
      </c>
    </row>
    <row r="3028">
      <c r="A3028" s="6">
        <v>2.0</v>
      </c>
      <c r="B3028" s="6">
        <v>25.0</v>
      </c>
      <c r="C3028" s="6">
        <v>2009.0</v>
      </c>
      <c r="D3028" s="142">
        <f t="shared" si="1"/>
        <v>39869</v>
      </c>
      <c r="E3028" s="6">
        <v>1.09</v>
      </c>
      <c r="F3028" s="6">
        <v>2.06</v>
      </c>
      <c r="G3028" s="6">
        <v>2.95</v>
      </c>
    </row>
    <row r="3029">
      <c r="A3029" s="6">
        <v>2.0</v>
      </c>
      <c r="B3029" s="6">
        <v>26.0</v>
      </c>
      <c r="C3029" s="6">
        <v>2009.0</v>
      </c>
      <c r="D3029" s="142">
        <f t="shared" si="1"/>
        <v>39870</v>
      </c>
      <c r="E3029" s="6">
        <v>1.08</v>
      </c>
      <c r="F3029" s="6">
        <v>2.07</v>
      </c>
      <c r="G3029" s="6">
        <v>2.98</v>
      </c>
    </row>
    <row r="3030">
      <c r="A3030" s="6">
        <v>2.0</v>
      </c>
      <c r="B3030" s="6">
        <v>27.0</v>
      </c>
      <c r="C3030" s="6">
        <v>2009.0</v>
      </c>
      <c r="D3030" s="142">
        <f t="shared" si="1"/>
        <v>39871</v>
      </c>
      <c r="E3030" s="6">
        <v>1.0</v>
      </c>
      <c r="F3030" s="6">
        <v>1.99</v>
      </c>
      <c r="G3030" s="6">
        <v>3.02</v>
      </c>
    </row>
    <row r="3031">
      <c r="A3031" s="6">
        <v>3.0</v>
      </c>
      <c r="B3031" s="6">
        <v>2.0</v>
      </c>
      <c r="C3031" s="6">
        <v>2009.0</v>
      </c>
      <c r="D3031" s="142">
        <f t="shared" si="1"/>
        <v>39874</v>
      </c>
      <c r="E3031" s="6">
        <v>0.89</v>
      </c>
      <c r="F3031" s="6">
        <v>1.86</v>
      </c>
      <c r="G3031" s="6">
        <v>2.91</v>
      </c>
    </row>
    <row r="3032">
      <c r="A3032" s="6">
        <v>3.0</v>
      </c>
      <c r="B3032" s="6">
        <v>3.0</v>
      </c>
      <c r="C3032" s="6">
        <v>2009.0</v>
      </c>
      <c r="D3032" s="142">
        <f t="shared" si="1"/>
        <v>39875</v>
      </c>
      <c r="E3032" s="6">
        <v>0.91</v>
      </c>
      <c r="F3032" s="6">
        <v>1.87</v>
      </c>
      <c r="G3032" s="6">
        <v>2.93</v>
      </c>
    </row>
    <row r="3033">
      <c r="A3033" s="6">
        <v>3.0</v>
      </c>
      <c r="B3033" s="6">
        <v>4.0</v>
      </c>
      <c r="C3033" s="6">
        <v>2009.0</v>
      </c>
      <c r="D3033" s="142">
        <f t="shared" si="1"/>
        <v>39876</v>
      </c>
      <c r="E3033" s="6">
        <v>0.97</v>
      </c>
      <c r="F3033" s="6">
        <v>1.97</v>
      </c>
      <c r="G3033" s="6">
        <v>3.01</v>
      </c>
    </row>
    <row r="3034">
      <c r="A3034" s="6">
        <v>3.0</v>
      </c>
      <c r="B3034" s="6">
        <v>5.0</v>
      </c>
      <c r="C3034" s="6">
        <v>2009.0</v>
      </c>
      <c r="D3034" s="142">
        <f t="shared" si="1"/>
        <v>39877</v>
      </c>
      <c r="E3034" s="6">
        <v>0.9</v>
      </c>
      <c r="F3034" s="6">
        <v>1.82</v>
      </c>
      <c r="G3034" s="6">
        <v>2.83</v>
      </c>
    </row>
    <row r="3035">
      <c r="A3035" s="6">
        <v>3.0</v>
      </c>
      <c r="B3035" s="6">
        <v>6.0</v>
      </c>
      <c r="C3035" s="6">
        <v>2009.0</v>
      </c>
      <c r="D3035" s="142">
        <f t="shared" si="1"/>
        <v>39878</v>
      </c>
      <c r="E3035" s="6">
        <v>0.91</v>
      </c>
      <c r="F3035" s="6">
        <v>1.83</v>
      </c>
      <c r="G3035" s="6">
        <v>2.83</v>
      </c>
    </row>
    <row r="3036">
      <c r="A3036" s="6">
        <v>3.0</v>
      </c>
      <c r="B3036" s="6">
        <v>9.0</v>
      </c>
      <c r="C3036" s="6">
        <v>2009.0</v>
      </c>
      <c r="D3036" s="142">
        <f t="shared" si="1"/>
        <v>39881</v>
      </c>
      <c r="E3036" s="6">
        <v>0.96</v>
      </c>
      <c r="F3036" s="6">
        <v>1.9</v>
      </c>
      <c r="G3036" s="6">
        <v>2.89</v>
      </c>
    </row>
    <row r="3037">
      <c r="A3037" s="6">
        <v>3.0</v>
      </c>
      <c r="B3037" s="6">
        <v>10.0</v>
      </c>
      <c r="C3037" s="6">
        <v>2009.0</v>
      </c>
      <c r="D3037" s="142">
        <f t="shared" si="1"/>
        <v>39882</v>
      </c>
      <c r="E3037" s="6">
        <v>1.01</v>
      </c>
      <c r="F3037" s="6">
        <v>1.99</v>
      </c>
      <c r="G3037" s="6">
        <v>2.99</v>
      </c>
    </row>
    <row r="3038">
      <c r="A3038" s="6">
        <v>3.0</v>
      </c>
      <c r="B3038" s="6">
        <v>11.0</v>
      </c>
      <c r="C3038" s="6">
        <v>2009.0</v>
      </c>
      <c r="D3038" s="142">
        <f t="shared" si="1"/>
        <v>39883</v>
      </c>
      <c r="E3038" s="6">
        <v>1.03</v>
      </c>
      <c r="F3038" s="6">
        <v>1.96</v>
      </c>
      <c r="G3038" s="6">
        <v>2.95</v>
      </c>
    </row>
    <row r="3039">
      <c r="A3039" s="6">
        <v>3.0</v>
      </c>
      <c r="B3039" s="6">
        <v>12.0</v>
      </c>
      <c r="C3039" s="6">
        <v>2009.0</v>
      </c>
      <c r="D3039" s="142">
        <f t="shared" si="1"/>
        <v>39884</v>
      </c>
      <c r="E3039" s="6">
        <v>1.03</v>
      </c>
      <c r="F3039" s="6">
        <v>1.92</v>
      </c>
      <c r="G3039" s="6">
        <v>2.89</v>
      </c>
    </row>
    <row r="3040">
      <c r="A3040" s="6">
        <v>3.0</v>
      </c>
      <c r="B3040" s="6">
        <v>13.0</v>
      </c>
      <c r="C3040" s="6">
        <v>2009.0</v>
      </c>
      <c r="D3040" s="142">
        <f t="shared" si="1"/>
        <v>39885</v>
      </c>
      <c r="E3040" s="6">
        <v>0.98</v>
      </c>
      <c r="F3040" s="6">
        <v>1.87</v>
      </c>
      <c r="G3040" s="6">
        <v>2.89</v>
      </c>
    </row>
    <row r="3041">
      <c r="A3041" s="6">
        <v>3.0</v>
      </c>
      <c r="B3041" s="6">
        <v>16.0</v>
      </c>
      <c r="C3041" s="6">
        <v>2009.0</v>
      </c>
      <c r="D3041" s="142">
        <f t="shared" si="1"/>
        <v>39888</v>
      </c>
      <c r="E3041" s="6">
        <v>1.0</v>
      </c>
      <c r="F3041" s="6">
        <v>1.91</v>
      </c>
      <c r="G3041" s="6">
        <v>2.97</v>
      </c>
    </row>
    <row r="3042">
      <c r="A3042" s="6">
        <v>3.0</v>
      </c>
      <c r="B3042" s="6">
        <v>17.0</v>
      </c>
      <c r="C3042" s="6">
        <v>2009.0</v>
      </c>
      <c r="D3042" s="142">
        <f t="shared" si="1"/>
        <v>39889</v>
      </c>
      <c r="E3042" s="6">
        <v>1.05</v>
      </c>
      <c r="F3042" s="6">
        <v>2.0</v>
      </c>
      <c r="G3042" s="6">
        <v>3.02</v>
      </c>
    </row>
    <row r="3043">
      <c r="A3043" s="6">
        <v>3.0</v>
      </c>
      <c r="B3043" s="6">
        <v>18.0</v>
      </c>
      <c r="C3043" s="6">
        <v>2009.0</v>
      </c>
      <c r="D3043" s="142">
        <f t="shared" si="1"/>
        <v>39890</v>
      </c>
      <c r="E3043" s="6">
        <v>0.82</v>
      </c>
      <c r="F3043" s="6">
        <v>1.54</v>
      </c>
      <c r="G3043" s="6">
        <v>2.51</v>
      </c>
    </row>
    <row r="3044">
      <c r="A3044" s="6">
        <v>3.0</v>
      </c>
      <c r="B3044" s="6">
        <v>19.0</v>
      </c>
      <c r="C3044" s="6">
        <v>2009.0</v>
      </c>
      <c r="D3044" s="142">
        <f t="shared" si="1"/>
        <v>39891</v>
      </c>
      <c r="E3044" s="6">
        <v>0.87</v>
      </c>
      <c r="F3044" s="6">
        <v>1.64</v>
      </c>
      <c r="G3044" s="6">
        <v>2.61</v>
      </c>
    </row>
    <row r="3045">
      <c r="A3045" s="6">
        <v>3.0</v>
      </c>
      <c r="B3045" s="6">
        <v>20.0</v>
      </c>
      <c r="C3045" s="6">
        <v>2009.0</v>
      </c>
      <c r="D3045" s="142">
        <f t="shared" si="1"/>
        <v>39892</v>
      </c>
      <c r="E3045" s="6">
        <v>0.89</v>
      </c>
      <c r="F3045" s="6">
        <v>1.66</v>
      </c>
      <c r="G3045" s="6">
        <v>2.65</v>
      </c>
    </row>
    <row r="3046">
      <c r="A3046" s="6">
        <v>3.0</v>
      </c>
      <c r="B3046" s="6">
        <v>23.0</v>
      </c>
      <c r="C3046" s="6">
        <v>2009.0</v>
      </c>
      <c r="D3046" s="142">
        <f t="shared" si="1"/>
        <v>39895</v>
      </c>
      <c r="E3046" s="6">
        <v>0.93</v>
      </c>
      <c r="F3046" s="6">
        <v>1.69</v>
      </c>
      <c r="G3046" s="6">
        <v>2.68</v>
      </c>
    </row>
    <row r="3047">
      <c r="A3047" s="6">
        <v>3.0</v>
      </c>
      <c r="B3047" s="6">
        <v>24.0</v>
      </c>
      <c r="C3047" s="6">
        <v>2009.0</v>
      </c>
      <c r="D3047" s="142">
        <f t="shared" si="1"/>
        <v>39896</v>
      </c>
      <c r="E3047" s="6">
        <v>0.93</v>
      </c>
      <c r="F3047" s="6">
        <v>1.7</v>
      </c>
      <c r="G3047" s="6">
        <v>2.68</v>
      </c>
    </row>
    <row r="3048">
      <c r="A3048" s="6">
        <v>3.0</v>
      </c>
      <c r="B3048" s="6">
        <v>25.0</v>
      </c>
      <c r="C3048" s="6">
        <v>2009.0</v>
      </c>
      <c r="D3048" s="142">
        <f t="shared" si="1"/>
        <v>39897</v>
      </c>
      <c r="E3048" s="6">
        <v>0.96</v>
      </c>
      <c r="F3048" s="6">
        <v>1.84</v>
      </c>
      <c r="G3048" s="6">
        <v>2.81</v>
      </c>
    </row>
    <row r="3049">
      <c r="A3049" s="6">
        <v>3.0</v>
      </c>
      <c r="B3049" s="6">
        <v>26.0</v>
      </c>
      <c r="C3049" s="6">
        <v>2009.0</v>
      </c>
      <c r="D3049" s="142">
        <f t="shared" si="1"/>
        <v>39898</v>
      </c>
      <c r="E3049" s="6">
        <v>0.9</v>
      </c>
      <c r="F3049" s="6">
        <v>1.8</v>
      </c>
      <c r="G3049" s="6">
        <v>2.76</v>
      </c>
    </row>
    <row r="3050">
      <c r="A3050" s="6">
        <v>3.0</v>
      </c>
      <c r="B3050" s="6">
        <v>27.0</v>
      </c>
      <c r="C3050" s="6">
        <v>2009.0</v>
      </c>
      <c r="D3050" s="142">
        <f t="shared" si="1"/>
        <v>39899</v>
      </c>
      <c r="E3050" s="6">
        <v>0.9</v>
      </c>
      <c r="F3050" s="6">
        <v>1.79</v>
      </c>
      <c r="G3050" s="6">
        <v>2.78</v>
      </c>
    </row>
    <row r="3051">
      <c r="A3051" s="6">
        <v>3.0</v>
      </c>
      <c r="B3051" s="6">
        <v>30.0</v>
      </c>
      <c r="C3051" s="6">
        <v>2009.0</v>
      </c>
      <c r="D3051" s="142">
        <f t="shared" si="1"/>
        <v>39902</v>
      </c>
      <c r="E3051" s="6">
        <v>0.84</v>
      </c>
      <c r="F3051" s="6">
        <v>1.72</v>
      </c>
      <c r="G3051" s="6">
        <v>2.73</v>
      </c>
    </row>
    <row r="3052">
      <c r="A3052" s="6">
        <v>3.0</v>
      </c>
      <c r="B3052" s="6">
        <v>31.0</v>
      </c>
      <c r="C3052" s="6">
        <v>2009.0</v>
      </c>
      <c r="D3052" s="142">
        <f t="shared" si="1"/>
        <v>39903</v>
      </c>
      <c r="E3052" s="6">
        <v>0.81</v>
      </c>
      <c r="F3052" s="6">
        <v>1.67</v>
      </c>
      <c r="G3052" s="6">
        <v>2.71</v>
      </c>
    </row>
    <row r="3053">
      <c r="A3053" s="6">
        <v>4.0</v>
      </c>
      <c r="B3053" s="6">
        <v>1.0</v>
      </c>
      <c r="C3053" s="6">
        <v>2009.0</v>
      </c>
      <c r="D3053" s="142">
        <f t="shared" si="1"/>
        <v>39904</v>
      </c>
      <c r="E3053" s="6">
        <v>0.83</v>
      </c>
      <c r="F3053" s="6">
        <v>1.65</v>
      </c>
      <c r="G3053" s="6">
        <v>2.68</v>
      </c>
    </row>
    <row r="3054">
      <c r="A3054" s="6">
        <v>4.0</v>
      </c>
      <c r="B3054" s="6">
        <v>2.0</v>
      </c>
      <c r="C3054" s="6">
        <v>2009.0</v>
      </c>
      <c r="D3054" s="142">
        <f t="shared" si="1"/>
        <v>39905</v>
      </c>
      <c r="E3054" s="6">
        <v>0.88</v>
      </c>
      <c r="F3054" s="6">
        <v>1.74</v>
      </c>
      <c r="G3054" s="6">
        <v>2.77</v>
      </c>
    </row>
    <row r="3055">
      <c r="A3055" s="6">
        <v>4.0</v>
      </c>
      <c r="B3055" s="6">
        <v>3.0</v>
      </c>
      <c r="C3055" s="6">
        <v>2009.0</v>
      </c>
      <c r="D3055" s="142">
        <f t="shared" si="1"/>
        <v>39906</v>
      </c>
      <c r="E3055" s="6">
        <v>0.96</v>
      </c>
      <c r="F3055" s="6">
        <v>1.87</v>
      </c>
      <c r="G3055" s="6">
        <v>2.91</v>
      </c>
    </row>
    <row r="3056">
      <c r="A3056" s="6">
        <v>4.0</v>
      </c>
      <c r="B3056" s="6">
        <v>6.0</v>
      </c>
      <c r="C3056" s="6">
        <v>2009.0</v>
      </c>
      <c r="D3056" s="142">
        <f t="shared" si="1"/>
        <v>39909</v>
      </c>
      <c r="E3056" s="6">
        <v>0.94</v>
      </c>
      <c r="F3056" s="6">
        <v>1.9</v>
      </c>
      <c r="G3056" s="6">
        <v>2.95</v>
      </c>
    </row>
    <row r="3057">
      <c r="A3057" s="6">
        <v>4.0</v>
      </c>
      <c r="B3057" s="6">
        <v>7.0</v>
      </c>
      <c r="C3057" s="6">
        <v>2009.0</v>
      </c>
      <c r="D3057" s="142">
        <f t="shared" si="1"/>
        <v>39910</v>
      </c>
      <c r="E3057" s="6">
        <v>0.91</v>
      </c>
      <c r="F3057" s="6">
        <v>1.87</v>
      </c>
      <c r="G3057" s="6">
        <v>2.93</v>
      </c>
    </row>
    <row r="3058">
      <c r="A3058" s="6">
        <v>4.0</v>
      </c>
      <c r="B3058" s="6">
        <v>8.0</v>
      </c>
      <c r="C3058" s="6">
        <v>2009.0</v>
      </c>
      <c r="D3058" s="142">
        <f t="shared" si="1"/>
        <v>39911</v>
      </c>
      <c r="E3058" s="6">
        <v>0.93</v>
      </c>
      <c r="F3058" s="6">
        <v>1.83</v>
      </c>
      <c r="G3058" s="6">
        <v>2.86</v>
      </c>
    </row>
    <row r="3059">
      <c r="A3059" s="6">
        <v>4.0</v>
      </c>
      <c r="B3059" s="6">
        <v>9.0</v>
      </c>
      <c r="C3059" s="6">
        <v>2009.0</v>
      </c>
      <c r="D3059" s="142">
        <f t="shared" si="1"/>
        <v>39912</v>
      </c>
      <c r="E3059" s="6">
        <v>0.96</v>
      </c>
      <c r="F3059" s="6">
        <v>1.9</v>
      </c>
      <c r="G3059" s="6">
        <v>2.96</v>
      </c>
    </row>
    <row r="3060">
      <c r="A3060" s="6">
        <v>4.0</v>
      </c>
      <c r="B3060" s="6">
        <v>13.0</v>
      </c>
      <c r="C3060" s="6">
        <v>2009.0</v>
      </c>
      <c r="D3060" s="142">
        <f t="shared" si="1"/>
        <v>39916</v>
      </c>
      <c r="E3060" s="6">
        <v>0.89</v>
      </c>
      <c r="F3060" s="6">
        <v>1.81</v>
      </c>
      <c r="G3060" s="6">
        <v>2.88</v>
      </c>
    </row>
    <row r="3061">
      <c r="A3061" s="6">
        <v>4.0</v>
      </c>
      <c r="B3061" s="6">
        <v>14.0</v>
      </c>
      <c r="C3061" s="6">
        <v>2009.0</v>
      </c>
      <c r="D3061" s="142">
        <f t="shared" si="1"/>
        <v>39917</v>
      </c>
      <c r="E3061" s="6">
        <v>0.86</v>
      </c>
      <c r="F3061" s="6">
        <v>1.71</v>
      </c>
      <c r="G3061" s="6">
        <v>2.8</v>
      </c>
    </row>
    <row r="3062">
      <c r="A3062" s="6">
        <v>4.0</v>
      </c>
      <c r="B3062" s="6">
        <v>15.0</v>
      </c>
      <c r="C3062" s="6">
        <v>2009.0</v>
      </c>
      <c r="D3062" s="142">
        <f t="shared" si="1"/>
        <v>39918</v>
      </c>
      <c r="E3062" s="6">
        <v>0.86</v>
      </c>
      <c r="F3062" s="6">
        <v>1.71</v>
      </c>
      <c r="G3062" s="6">
        <v>2.82</v>
      </c>
    </row>
    <row r="3063">
      <c r="A3063" s="6">
        <v>4.0</v>
      </c>
      <c r="B3063" s="6">
        <v>16.0</v>
      </c>
      <c r="C3063" s="6">
        <v>2009.0</v>
      </c>
      <c r="D3063" s="142">
        <f t="shared" si="1"/>
        <v>39919</v>
      </c>
      <c r="E3063" s="6">
        <v>0.91</v>
      </c>
      <c r="F3063" s="6">
        <v>1.79</v>
      </c>
      <c r="G3063" s="6">
        <v>2.86</v>
      </c>
    </row>
    <row r="3064">
      <c r="A3064" s="6">
        <v>4.0</v>
      </c>
      <c r="B3064" s="6">
        <v>17.0</v>
      </c>
      <c r="C3064" s="6">
        <v>2009.0</v>
      </c>
      <c r="D3064" s="142">
        <f t="shared" si="1"/>
        <v>39920</v>
      </c>
      <c r="E3064" s="6">
        <v>0.99</v>
      </c>
      <c r="F3064" s="6">
        <v>1.91</v>
      </c>
      <c r="G3064" s="6">
        <v>2.98</v>
      </c>
    </row>
    <row r="3065">
      <c r="A3065" s="6">
        <v>4.0</v>
      </c>
      <c r="B3065" s="6">
        <v>20.0</v>
      </c>
      <c r="C3065" s="6">
        <v>2009.0</v>
      </c>
      <c r="D3065" s="142">
        <f t="shared" si="1"/>
        <v>39923</v>
      </c>
      <c r="E3065" s="6">
        <v>0.93</v>
      </c>
      <c r="F3065" s="6">
        <v>1.82</v>
      </c>
      <c r="G3065" s="6">
        <v>2.88</v>
      </c>
    </row>
    <row r="3066">
      <c r="A3066" s="6">
        <v>4.0</v>
      </c>
      <c r="B3066" s="6">
        <v>21.0</v>
      </c>
      <c r="C3066" s="6">
        <v>2009.0</v>
      </c>
      <c r="D3066" s="142">
        <f t="shared" si="1"/>
        <v>39924</v>
      </c>
      <c r="E3066" s="6">
        <v>0.96</v>
      </c>
      <c r="F3066" s="6">
        <v>1.87</v>
      </c>
      <c r="G3066" s="6">
        <v>2.94</v>
      </c>
    </row>
    <row r="3067">
      <c r="A3067" s="6">
        <v>4.0</v>
      </c>
      <c r="B3067" s="6">
        <v>22.0</v>
      </c>
      <c r="C3067" s="6">
        <v>2009.0</v>
      </c>
      <c r="D3067" s="142">
        <f t="shared" si="1"/>
        <v>39925</v>
      </c>
      <c r="E3067" s="6">
        <v>1.0</v>
      </c>
      <c r="F3067" s="6">
        <v>1.92</v>
      </c>
      <c r="G3067" s="6">
        <v>2.98</v>
      </c>
    </row>
    <row r="3068">
      <c r="A3068" s="6">
        <v>4.0</v>
      </c>
      <c r="B3068" s="6">
        <v>23.0</v>
      </c>
      <c r="C3068" s="6">
        <v>2009.0</v>
      </c>
      <c r="D3068" s="142">
        <f t="shared" si="1"/>
        <v>39926</v>
      </c>
      <c r="E3068" s="6">
        <v>0.97</v>
      </c>
      <c r="F3068" s="6">
        <v>1.89</v>
      </c>
      <c r="G3068" s="6">
        <v>2.96</v>
      </c>
    </row>
    <row r="3069">
      <c r="A3069" s="6">
        <v>4.0</v>
      </c>
      <c r="B3069" s="6">
        <v>24.0</v>
      </c>
      <c r="C3069" s="6">
        <v>2009.0</v>
      </c>
      <c r="D3069" s="142">
        <f t="shared" si="1"/>
        <v>39927</v>
      </c>
      <c r="E3069" s="6">
        <v>0.99</v>
      </c>
      <c r="F3069" s="6">
        <v>1.96</v>
      </c>
      <c r="G3069" s="6">
        <v>3.03</v>
      </c>
    </row>
    <row r="3070">
      <c r="A3070" s="6">
        <v>4.0</v>
      </c>
      <c r="B3070" s="6">
        <v>27.0</v>
      </c>
      <c r="C3070" s="6">
        <v>2009.0</v>
      </c>
      <c r="D3070" s="142">
        <f t="shared" si="1"/>
        <v>39930</v>
      </c>
      <c r="E3070" s="6">
        <v>0.9</v>
      </c>
      <c r="F3070" s="6">
        <v>1.87</v>
      </c>
      <c r="G3070" s="6">
        <v>2.95</v>
      </c>
    </row>
    <row r="3071">
      <c r="A3071" s="6">
        <v>4.0</v>
      </c>
      <c r="B3071" s="6">
        <v>28.0</v>
      </c>
      <c r="C3071" s="6">
        <v>2009.0</v>
      </c>
      <c r="D3071" s="142">
        <f t="shared" si="1"/>
        <v>39931</v>
      </c>
      <c r="E3071" s="6">
        <v>0.95</v>
      </c>
      <c r="F3071" s="6">
        <v>1.97</v>
      </c>
      <c r="G3071" s="6">
        <v>3.05</v>
      </c>
    </row>
    <row r="3072">
      <c r="A3072" s="6">
        <v>4.0</v>
      </c>
      <c r="B3072" s="6">
        <v>29.0</v>
      </c>
      <c r="C3072" s="6">
        <v>2009.0</v>
      </c>
      <c r="D3072" s="142">
        <f t="shared" si="1"/>
        <v>39932</v>
      </c>
      <c r="E3072" s="6">
        <v>0.94</v>
      </c>
      <c r="F3072" s="6">
        <v>2.01</v>
      </c>
      <c r="G3072" s="6">
        <v>3.12</v>
      </c>
    </row>
    <row r="3073">
      <c r="A3073" s="6">
        <v>4.0</v>
      </c>
      <c r="B3073" s="6">
        <v>30.0</v>
      </c>
      <c r="C3073" s="6">
        <v>2009.0</v>
      </c>
      <c r="D3073" s="142">
        <f t="shared" si="1"/>
        <v>39933</v>
      </c>
      <c r="E3073" s="6">
        <v>0.91</v>
      </c>
      <c r="F3073" s="6">
        <v>2.02</v>
      </c>
      <c r="G3073" s="6">
        <v>3.16</v>
      </c>
    </row>
    <row r="3074">
      <c r="A3074" s="6">
        <v>5.0</v>
      </c>
      <c r="B3074" s="6">
        <v>1.0</v>
      </c>
      <c r="C3074" s="6">
        <v>2009.0</v>
      </c>
      <c r="D3074" s="142">
        <f t="shared" si="1"/>
        <v>39934</v>
      </c>
      <c r="E3074" s="6">
        <v>0.92</v>
      </c>
      <c r="F3074" s="6">
        <v>2.03</v>
      </c>
      <c r="G3074" s="6">
        <v>3.21</v>
      </c>
    </row>
    <row r="3075">
      <c r="A3075" s="6">
        <v>5.0</v>
      </c>
      <c r="B3075" s="6">
        <v>4.0</v>
      </c>
      <c r="C3075" s="6">
        <v>2009.0</v>
      </c>
      <c r="D3075" s="142">
        <f t="shared" si="1"/>
        <v>39937</v>
      </c>
      <c r="E3075" s="6">
        <v>0.94</v>
      </c>
      <c r="F3075" s="6">
        <v>2.03</v>
      </c>
      <c r="G3075" s="6">
        <v>3.19</v>
      </c>
    </row>
    <row r="3076">
      <c r="A3076" s="6">
        <v>5.0</v>
      </c>
      <c r="B3076" s="6">
        <v>5.0</v>
      </c>
      <c r="C3076" s="6">
        <v>2009.0</v>
      </c>
      <c r="D3076" s="142">
        <f t="shared" si="1"/>
        <v>39938</v>
      </c>
      <c r="E3076" s="6">
        <v>0.98</v>
      </c>
      <c r="F3076" s="6">
        <v>2.05</v>
      </c>
      <c r="G3076" s="6">
        <v>3.2</v>
      </c>
    </row>
    <row r="3077">
      <c r="A3077" s="6">
        <v>5.0</v>
      </c>
      <c r="B3077" s="6">
        <v>6.0</v>
      </c>
      <c r="C3077" s="6">
        <v>2009.0</v>
      </c>
      <c r="D3077" s="142">
        <f t="shared" si="1"/>
        <v>39939</v>
      </c>
      <c r="E3077" s="6">
        <v>0.96</v>
      </c>
      <c r="F3077" s="6">
        <v>2.06</v>
      </c>
      <c r="G3077" s="6">
        <v>3.18</v>
      </c>
    </row>
    <row r="3078">
      <c r="A3078" s="6">
        <v>5.0</v>
      </c>
      <c r="B3078" s="6">
        <v>7.0</v>
      </c>
      <c r="C3078" s="6">
        <v>2009.0</v>
      </c>
      <c r="D3078" s="142">
        <f t="shared" si="1"/>
        <v>39940</v>
      </c>
      <c r="E3078" s="6">
        <v>1.0</v>
      </c>
      <c r="F3078" s="6">
        <v>2.15</v>
      </c>
      <c r="G3078" s="6">
        <v>3.29</v>
      </c>
    </row>
    <row r="3079">
      <c r="A3079" s="6">
        <v>5.0</v>
      </c>
      <c r="B3079" s="6">
        <v>8.0</v>
      </c>
      <c r="C3079" s="6">
        <v>2009.0</v>
      </c>
      <c r="D3079" s="142">
        <f t="shared" si="1"/>
        <v>39941</v>
      </c>
      <c r="E3079" s="6">
        <v>1.0</v>
      </c>
      <c r="F3079" s="6">
        <v>2.15</v>
      </c>
      <c r="G3079" s="6">
        <v>3.29</v>
      </c>
    </row>
    <row r="3080">
      <c r="A3080" s="6">
        <v>5.0</v>
      </c>
      <c r="B3080" s="6">
        <v>11.0</v>
      </c>
      <c r="C3080" s="6">
        <v>2009.0</v>
      </c>
      <c r="D3080" s="142">
        <f t="shared" si="1"/>
        <v>39944</v>
      </c>
      <c r="E3080" s="6">
        <v>0.92</v>
      </c>
      <c r="F3080" s="6">
        <v>2.04</v>
      </c>
      <c r="G3080" s="6">
        <v>3.17</v>
      </c>
    </row>
    <row r="3081">
      <c r="A3081" s="6">
        <v>5.0</v>
      </c>
      <c r="B3081" s="6">
        <v>12.0</v>
      </c>
      <c r="C3081" s="6">
        <v>2009.0</v>
      </c>
      <c r="D3081" s="142">
        <f t="shared" si="1"/>
        <v>39945</v>
      </c>
      <c r="E3081" s="6">
        <v>0.9</v>
      </c>
      <c r="F3081" s="6">
        <v>2.02</v>
      </c>
      <c r="G3081" s="6">
        <v>3.17</v>
      </c>
    </row>
    <row r="3082">
      <c r="A3082" s="6">
        <v>5.0</v>
      </c>
      <c r="B3082" s="6">
        <v>13.0</v>
      </c>
      <c r="C3082" s="6">
        <v>2009.0</v>
      </c>
      <c r="D3082" s="142">
        <f t="shared" si="1"/>
        <v>39946</v>
      </c>
      <c r="E3082" s="6">
        <v>0.89</v>
      </c>
      <c r="F3082" s="6">
        <v>1.98</v>
      </c>
      <c r="G3082" s="6">
        <v>3.11</v>
      </c>
    </row>
    <row r="3083">
      <c r="A3083" s="6">
        <v>5.0</v>
      </c>
      <c r="B3083" s="6">
        <v>14.0</v>
      </c>
      <c r="C3083" s="6">
        <v>2009.0</v>
      </c>
      <c r="D3083" s="142">
        <f t="shared" si="1"/>
        <v>39947</v>
      </c>
      <c r="E3083" s="6">
        <v>0.87</v>
      </c>
      <c r="F3083" s="6">
        <v>1.98</v>
      </c>
      <c r="G3083" s="6">
        <v>3.1</v>
      </c>
    </row>
    <row r="3084">
      <c r="A3084" s="6">
        <v>5.0</v>
      </c>
      <c r="B3084" s="6">
        <v>15.0</v>
      </c>
      <c r="C3084" s="6">
        <v>2009.0</v>
      </c>
      <c r="D3084" s="142">
        <f t="shared" si="1"/>
        <v>39948</v>
      </c>
      <c r="E3084" s="6">
        <v>0.88</v>
      </c>
      <c r="F3084" s="6">
        <v>2.01</v>
      </c>
      <c r="G3084" s="6">
        <v>3.14</v>
      </c>
    </row>
    <row r="3085">
      <c r="A3085" s="6">
        <v>5.0</v>
      </c>
      <c r="B3085" s="6">
        <v>18.0</v>
      </c>
      <c r="C3085" s="6">
        <v>2009.0</v>
      </c>
      <c r="D3085" s="142">
        <f t="shared" si="1"/>
        <v>39951</v>
      </c>
      <c r="E3085" s="6">
        <v>0.93</v>
      </c>
      <c r="F3085" s="6">
        <v>2.09</v>
      </c>
      <c r="G3085" s="6">
        <v>3.22</v>
      </c>
    </row>
    <row r="3086">
      <c r="A3086" s="6">
        <v>5.0</v>
      </c>
      <c r="B3086" s="6">
        <v>19.0</v>
      </c>
      <c r="C3086" s="6">
        <v>2009.0</v>
      </c>
      <c r="D3086" s="142">
        <f t="shared" si="1"/>
        <v>39952</v>
      </c>
      <c r="E3086" s="6">
        <v>0.91</v>
      </c>
      <c r="F3086" s="6">
        <v>2.12</v>
      </c>
      <c r="G3086" s="6">
        <v>3.25</v>
      </c>
    </row>
    <row r="3087">
      <c r="A3087" s="6">
        <v>5.0</v>
      </c>
      <c r="B3087" s="6">
        <v>20.0</v>
      </c>
      <c r="C3087" s="6">
        <v>2009.0</v>
      </c>
      <c r="D3087" s="142">
        <f t="shared" si="1"/>
        <v>39953</v>
      </c>
      <c r="E3087" s="6">
        <v>0.87</v>
      </c>
      <c r="F3087" s="6">
        <v>2.05</v>
      </c>
      <c r="G3087" s="6">
        <v>3.19</v>
      </c>
    </row>
    <row r="3088">
      <c r="A3088" s="6">
        <v>5.0</v>
      </c>
      <c r="B3088" s="6">
        <v>21.0</v>
      </c>
      <c r="C3088" s="6">
        <v>2009.0</v>
      </c>
      <c r="D3088" s="142">
        <f t="shared" si="1"/>
        <v>39954</v>
      </c>
      <c r="E3088" s="6">
        <v>0.89</v>
      </c>
      <c r="F3088" s="6">
        <v>2.16</v>
      </c>
      <c r="G3088" s="6">
        <v>3.35</v>
      </c>
    </row>
    <row r="3089">
      <c r="A3089" s="6">
        <v>5.0</v>
      </c>
      <c r="B3089" s="6">
        <v>22.0</v>
      </c>
      <c r="C3089" s="6">
        <v>2009.0</v>
      </c>
      <c r="D3089" s="142">
        <f t="shared" si="1"/>
        <v>39955</v>
      </c>
      <c r="E3089" s="6">
        <v>0.92</v>
      </c>
      <c r="F3089" s="6">
        <v>2.23</v>
      </c>
      <c r="G3089" s="6">
        <v>3.45</v>
      </c>
    </row>
    <row r="3090">
      <c r="A3090" s="6">
        <v>5.0</v>
      </c>
      <c r="B3090" s="6">
        <v>26.0</v>
      </c>
      <c r="C3090" s="6">
        <v>2009.0</v>
      </c>
      <c r="D3090" s="142">
        <f t="shared" si="1"/>
        <v>39959</v>
      </c>
      <c r="E3090" s="6">
        <v>0.96</v>
      </c>
      <c r="F3090" s="6">
        <v>2.3</v>
      </c>
      <c r="G3090" s="6">
        <v>3.5</v>
      </c>
    </row>
    <row r="3091">
      <c r="A3091" s="6">
        <v>5.0</v>
      </c>
      <c r="B3091" s="6">
        <v>27.0</v>
      </c>
      <c r="C3091" s="6">
        <v>2009.0</v>
      </c>
      <c r="D3091" s="142">
        <f t="shared" si="1"/>
        <v>39960</v>
      </c>
      <c r="E3091" s="6">
        <v>0.96</v>
      </c>
      <c r="F3091" s="6">
        <v>2.43</v>
      </c>
      <c r="G3091" s="6">
        <v>3.71</v>
      </c>
    </row>
    <row r="3092">
      <c r="A3092" s="6">
        <v>5.0</v>
      </c>
      <c r="B3092" s="6">
        <v>28.0</v>
      </c>
      <c r="C3092" s="6">
        <v>2009.0</v>
      </c>
      <c r="D3092" s="142">
        <f t="shared" si="1"/>
        <v>39961</v>
      </c>
      <c r="E3092" s="6">
        <v>0.97</v>
      </c>
      <c r="F3092" s="6">
        <v>2.46</v>
      </c>
      <c r="G3092" s="6">
        <v>3.67</v>
      </c>
    </row>
    <row r="3093">
      <c r="A3093" s="6">
        <v>5.0</v>
      </c>
      <c r="B3093" s="6">
        <v>29.0</v>
      </c>
      <c r="C3093" s="6">
        <v>2009.0</v>
      </c>
      <c r="D3093" s="142">
        <f t="shared" si="1"/>
        <v>39962</v>
      </c>
      <c r="E3093" s="6">
        <v>0.92</v>
      </c>
      <c r="F3093" s="6">
        <v>2.34</v>
      </c>
      <c r="G3093" s="6">
        <v>3.47</v>
      </c>
    </row>
    <row r="3094">
      <c r="A3094" s="6">
        <v>6.0</v>
      </c>
      <c r="B3094" s="6">
        <v>1.0</v>
      </c>
      <c r="C3094" s="6">
        <v>2009.0</v>
      </c>
      <c r="D3094" s="142">
        <f t="shared" si="1"/>
        <v>39965</v>
      </c>
      <c r="E3094" s="6">
        <v>0.97</v>
      </c>
      <c r="F3094" s="6">
        <v>2.55</v>
      </c>
      <c r="G3094" s="6">
        <v>3.71</v>
      </c>
    </row>
    <row r="3095">
      <c r="A3095" s="6">
        <v>6.0</v>
      </c>
      <c r="B3095" s="6">
        <v>2.0</v>
      </c>
      <c r="C3095" s="6">
        <v>2009.0</v>
      </c>
      <c r="D3095" s="142">
        <f t="shared" si="1"/>
        <v>39966</v>
      </c>
      <c r="E3095" s="6">
        <v>0.96</v>
      </c>
      <c r="F3095" s="6">
        <v>2.52</v>
      </c>
      <c r="G3095" s="6">
        <v>3.65</v>
      </c>
    </row>
    <row r="3096">
      <c r="A3096" s="6">
        <v>6.0</v>
      </c>
      <c r="B3096" s="6">
        <v>3.0</v>
      </c>
      <c r="C3096" s="6">
        <v>2009.0</v>
      </c>
      <c r="D3096" s="142">
        <f t="shared" si="1"/>
        <v>39967</v>
      </c>
      <c r="E3096" s="6">
        <v>0.91</v>
      </c>
      <c r="F3096" s="6">
        <v>2.43</v>
      </c>
      <c r="G3096" s="6">
        <v>3.56</v>
      </c>
    </row>
    <row r="3097">
      <c r="A3097" s="6">
        <v>6.0</v>
      </c>
      <c r="B3097" s="6">
        <v>4.0</v>
      </c>
      <c r="C3097" s="6">
        <v>2009.0</v>
      </c>
      <c r="D3097" s="142">
        <f t="shared" si="1"/>
        <v>39968</v>
      </c>
      <c r="E3097" s="6">
        <v>0.96</v>
      </c>
      <c r="F3097" s="6">
        <v>2.56</v>
      </c>
      <c r="G3097" s="6">
        <v>3.72</v>
      </c>
    </row>
    <row r="3098">
      <c r="A3098" s="6">
        <v>6.0</v>
      </c>
      <c r="B3098" s="6">
        <v>5.0</v>
      </c>
      <c r="C3098" s="6">
        <v>2009.0</v>
      </c>
      <c r="D3098" s="142">
        <f t="shared" si="1"/>
        <v>39969</v>
      </c>
      <c r="E3098" s="6">
        <v>1.32</v>
      </c>
      <c r="F3098" s="6">
        <v>2.85</v>
      </c>
      <c r="G3098" s="6">
        <v>3.84</v>
      </c>
    </row>
    <row r="3099">
      <c r="A3099" s="6">
        <v>6.0</v>
      </c>
      <c r="B3099" s="6">
        <v>8.0</v>
      </c>
      <c r="C3099" s="6">
        <v>2009.0</v>
      </c>
      <c r="D3099" s="142">
        <f t="shared" si="1"/>
        <v>39972</v>
      </c>
      <c r="E3099" s="6">
        <v>1.42</v>
      </c>
      <c r="F3099" s="6">
        <v>2.95</v>
      </c>
      <c r="G3099" s="6">
        <v>3.91</v>
      </c>
    </row>
    <row r="3100">
      <c r="A3100" s="6">
        <v>6.0</v>
      </c>
      <c r="B3100" s="6">
        <v>9.0</v>
      </c>
      <c r="C3100" s="6">
        <v>2009.0</v>
      </c>
      <c r="D3100" s="142">
        <f t="shared" si="1"/>
        <v>39973</v>
      </c>
      <c r="E3100" s="6">
        <v>1.33</v>
      </c>
      <c r="F3100" s="6">
        <v>2.86</v>
      </c>
      <c r="G3100" s="6">
        <v>3.86</v>
      </c>
    </row>
    <row r="3101">
      <c r="A3101" s="6">
        <v>6.0</v>
      </c>
      <c r="B3101" s="6">
        <v>10.0</v>
      </c>
      <c r="C3101" s="6">
        <v>2009.0</v>
      </c>
      <c r="D3101" s="142">
        <f t="shared" si="1"/>
        <v>39974</v>
      </c>
      <c r="E3101" s="6">
        <v>1.38</v>
      </c>
      <c r="F3101" s="6">
        <v>2.93</v>
      </c>
      <c r="G3101" s="6">
        <v>3.98</v>
      </c>
    </row>
    <row r="3102">
      <c r="A3102" s="6">
        <v>6.0</v>
      </c>
      <c r="B3102" s="6">
        <v>11.0</v>
      </c>
      <c r="C3102" s="6">
        <v>2009.0</v>
      </c>
      <c r="D3102" s="142">
        <f t="shared" si="1"/>
        <v>39975</v>
      </c>
      <c r="E3102" s="6">
        <v>1.35</v>
      </c>
      <c r="F3102" s="6">
        <v>2.87</v>
      </c>
      <c r="G3102" s="6">
        <v>3.88</v>
      </c>
    </row>
    <row r="3103">
      <c r="A3103" s="6">
        <v>6.0</v>
      </c>
      <c r="B3103" s="6">
        <v>12.0</v>
      </c>
      <c r="C3103" s="6">
        <v>2009.0</v>
      </c>
      <c r="D3103" s="142">
        <f t="shared" si="1"/>
        <v>39976</v>
      </c>
      <c r="E3103" s="6">
        <v>1.3</v>
      </c>
      <c r="F3103" s="6">
        <v>2.81</v>
      </c>
      <c r="G3103" s="6">
        <v>3.81</v>
      </c>
    </row>
    <row r="3104">
      <c r="A3104" s="6">
        <v>6.0</v>
      </c>
      <c r="B3104" s="6">
        <v>15.0</v>
      </c>
      <c r="C3104" s="6">
        <v>2009.0</v>
      </c>
      <c r="D3104" s="142">
        <f t="shared" si="1"/>
        <v>39979</v>
      </c>
      <c r="E3104" s="6">
        <v>1.26</v>
      </c>
      <c r="F3104" s="6">
        <v>2.75</v>
      </c>
      <c r="G3104" s="6">
        <v>3.76</v>
      </c>
    </row>
    <row r="3105">
      <c r="A3105" s="6">
        <v>6.0</v>
      </c>
      <c r="B3105" s="6">
        <v>16.0</v>
      </c>
      <c r="C3105" s="6">
        <v>2009.0</v>
      </c>
      <c r="D3105" s="142">
        <f t="shared" si="1"/>
        <v>39980</v>
      </c>
      <c r="E3105" s="6">
        <v>1.23</v>
      </c>
      <c r="F3105" s="6">
        <v>2.7</v>
      </c>
      <c r="G3105" s="6">
        <v>3.67</v>
      </c>
    </row>
    <row r="3106">
      <c r="A3106" s="6">
        <v>6.0</v>
      </c>
      <c r="B3106" s="6">
        <v>17.0</v>
      </c>
      <c r="C3106" s="6">
        <v>2009.0</v>
      </c>
      <c r="D3106" s="142">
        <f t="shared" si="1"/>
        <v>39981</v>
      </c>
      <c r="E3106" s="6">
        <v>1.19</v>
      </c>
      <c r="F3106" s="6">
        <v>2.69</v>
      </c>
      <c r="G3106" s="6">
        <v>3.68</v>
      </c>
    </row>
    <row r="3107">
      <c r="A3107" s="6">
        <v>6.0</v>
      </c>
      <c r="B3107" s="6">
        <v>18.0</v>
      </c>
      <c r="C3107" s="6">
        <v>2009.0</v>
      </c>
      <c r="D3107" s="142">
        <f t="shared" si="1"/>
        <v>39982</v>
      </c>
      <c r="E3107" s="6">
        <v>1.28</v>
      </c>
      <c r="F3107" s="6">
        <v>2.86</v>
      </c>
      <c r="G3107" s="6">
        <v>3.86</v>
      </c>
    </row>
    <row r="3108">
      <c r="A3108" s="6">
        <v>6.0</v>
      </c>
      <c r="B3108" s="6">
        <v>19.0</v>
      </c>
      <c r="C3108" s="6">
        <v>2009.0</v>
      </c>
      <c r="D3108" s="142">
        <f t="shared" si="1"/>
        <v>39983</v>
      </c>
      <c r="E3108" s="6">
        <v>1.25</v>
      </c>
      <c r="F3108" s="6">
        <v>2.82</v>
      </c>
      <c r="G3108" s="6">
        <v>3.79</v>
      </c>
    </row>
    <row r="3109">
      <c r="A3109" s="6">
        <v>6.0</v>
      </c>
      <c r="B3109" s="6">
        <v>22.0</v>
      </c>
      <c r="C3109" s="6">
        <v>2009.0</v>
      </c>
      <c r="D3109" s="142">
        <f t="shared" si="1"/>
        <v>39986</v>
      </c>
      <c r="E3109" s="6">
        <v>1.17</v>
      </c>
      <c r="F3109" s="6">
        <v>2.75</v>
      </c>
      <c r="G3109" s="6">
        <v>3.72</v>
      </c>
    </row>
    <row r="3110">
      <c r="A3110" s="6">
        <v>6.0</v>
      </c>
      <c r="B3110" s="6">
        <v>23.0</v>
      </c>
      <c r="C3110" s="6">
        <v>2009.0</v>
      </c>
      <c r="D3110" s="142">
        <f t="shared" si="1"/>
        <v>39987</v>
      </c>
      <c r="E3110" s="6">
        <v>1.14</v>
      </c>
      <c r="F3110" s="6">
        <v>2.71</v>
      </c>
      <c r="G3110" s="6">
        <v>3.65</v>
      </c>
    </row>
    <row r="3111">
      <c r="A3111" s="6">
        <v>6.0</v>
      </c>
      <c r="B3111" s="6">
        <v>24.0</v>
      </c>
      <c r="C3111" s="6">
        <v>2009.0</v>
      </c>
      <c r="D3111" s="142">
        <f t="shared" si="1"/>
        <v>39988</v>
      </c>
      <c r="E3111" s="6">
        <v>1.19</v>
      </c>
      <c r="F3111" s="6">
        <v>2.74</v>
      </c>
      <c r="G3111" s="6">
        <v>3.72</v>
      </c>
    </row>
    <row r="3112">
      <c r="A3112" s="6">
        <v>6.0</v>
      </c>
      <c r="B3112" s="6">
        <v>25.0</v>
      </c>
      <c r="C3112" s="6">
        <v>2009.0</v>
      </c>
      <c r="D3112" s="142">
        <f t="shared" si="1"/>
        <v>39989</v>
      </c>
      <c r="E3112" s="6">
        <v>1.12</v>
      </c>
      <c r="F3112" s="6">
        <v>2.58</v>
      </c>
      <c r="G3112" s="6">
        <v>3.55</v>
      </c>
    </row>
    <row r="3113">
      <c r="A3113" s="6">
        <v>6.0</v>
      </c>
      <c r="B3113" s="6">
        <v>26.0</v>
      </c>
      <c r="C3113" s="6">
        <v>2009.0</v>
      </c>
      <c r="D3113" s="142">
        <f t="shared" si="1"/>
        <v>39990</v>
      </c>
      <c r="E3113" s="6">
        <v>1.1</v>
      </c>
      <c r="F3113" s="6">
        <v>2.53</v>
      </c>
      <c r="G3113" s="6">
        <v>3.52</v>
      </c>
    </row>
    <row r="3114">
      <c r="A3114" s="6">
        <v>6.0</v>
      </c>
      <c r="B3114" s="6">
        <v>29.0</v>
      </c>
      <c r="C3114" s="6">
        <v>2009.0</v>
      </c>
      <c r="D3114" s="142">
        <f t="shared" si="1"/>
        <v>39993</v>
      </c>
      <c r="E3114" s="6">
        <v>1.11</v>
      </c>
      <c r="F3114" s="6">
        <v>2.53</v>
      </c>
      <c r="G3114" s="6">
        <v>3.51</v>
      </c>
    </row>
    <row r="3115">
      <c r="A3115" s="6">
        <v>6.0</v>
      </c>
      <c r="B3115" s="6">
        <v>30.0</v>
      </c>
      <c r="C3115" s="6">
        <v>2009.0</v>
      </c>
      <c r="D3115" s="142">
        <f t="shared" si="1"/>
        <v>39994</v>
      </c>
      <c r="E3115" s="6">
        <v>1.11</v>
      </c>
      <c r="F3115" s="6">
        <v>2.54</v>
      </c>
      <c r="G3115" s="6">
        <v>3.53</v>
      </c>
    </row>
    <row r="3116">
      <c r="A3116" s="6">
        <v>7.0</v>
      </c>
      <c r="B3116" s="6">
        <v>1.0</v>
      </c>
      <c r="C3116" s="6">
        <v>2009.0</v>
      </c>
      <c r="D3116" s="142">
        <f t="shared" si="1"/>
        <v>39995</v>
      </c>
      <c r="E3116" s="6">
        <v>1.05</v>
      </c>
      <c r="F3116" s="6">
        <v>2.51</v>
      </c>
      <c r="G3116" s="6">
        <v>3.55</v>
      </c>
    </row>
    <row r="3117">
      <c r="A3117" s="6">
        <v>7.0</v>
      </c>
      <c r="B3117" s="6">
        <v>2.0</v>
      </c>
      <c r="C3117" s="6">
        <v>2009.0</v>
      </c>
      <c r="D3117" s="142">
        <f t="shared" si="1"/>
        <v>39996</v>
      </c>
      <c r="E3117" s="6">
        <v>0.98</v>
      </c>
      <c r="F3117" s="6">
        <v>2.43</v>
      </c>
      <c r="G3117" s="6">
        <v>3.51</v>
      </c>
    </row>
    <row r="3118">
      <c r="A3118" s="6">
        <v>7.0</v>
      </c>
      <c r="B3118" s="6">
        <v>6.0</v>
      </c>
      <c r="C3118" s="6">
        <v>2009.0</v>
      </c>
      <c r="D3118" s="142">
        <f t="shared" si="1"/>
        <v>40000</v>
      </c>
      <c r="E3118" s="6">
        <v>0.96</v>
      </c>
      <c r="F3118" s="6">
        <v>2.4</v>
      </c>
      <c r="G3118" s="6">
        <v>3.52</v>
      </c>
    </row>
    <row r="3119">
      <c r="A3119" s="6">
        <v>7.0</v>
      </c>
      <c r="B3119" s="6">
        <v>7.0</v>
      </c>
      <c r="C3119" s="6">
        <v>2009.0</v>
      </c>
      <c r="D3119" s="142">
        <f t="shared" si="1"/>
        <v>40001</v>
      </c>
      <c r="E3119" s="6">
        <v>0.98</v>
      </c>
      <c r="F3119" s="6">
        <v>2.36</v>
      </c>
      <c r="G3119" s="6">
        <v>3.47</v>
      </c>
    </row>
    <row r="3120">
      <c r="A3120" s="6">
        <v>7.0</v>
      </c>
      <c r="B3120" s="6">
        <v>8.0</v>
      </c>
      <c r="C3120" s="6">
        <v>2009.0</v>
      </c>
      <c r="D3120" s="142">
        <f t="shared" si="1"/>
        <v>40002</v>
      </c>
      <c r="E3120" s="6">
        <v>0.91</v>
      </c>
      <c r="F3120" s="6">
        <v>2.23</v>
      </c>
      <c r="G3120" s="6">
        <v>3.33</v>
      </c>
    </row>
    <row r="3121">
      <c r="A3121" s="6">
        <v>7.0</v>
      </c>
      <c r="B3121" s="6">
        <v>9.0</v>
      </c>
      <c r="C3121" s="6">
        <v>2009.0</v>
      </c>
      <c r="D3121" s="142">
        <f t="shared" si="1"/>
        <v>40003</v>
      </c>
      <c r="E3121" s="6">
        <v>0.94</v>
      </c>
      <c r="F3121" s="6">
        <v>2.33</v>
      </c>
      <c r="G3121" s="6">
        <v>3.44</v>
      </c>
    </row>
    <row r="3122">
      <c r="A3122" s="6">
        <v>7.0</v>
      </c>
      <c r="B3122" s="6">
        <v>10.0</v>
      </c>
      <c r="C3122" s="6">
        <v>2009.0</v>
      </c>
      <c r="D3122" s="142">
        <f t="shared" si="1"/>
        <v>40004</v>
      </c>
      <c r="E3122" s="6">
        <v>0.91</v>
      </c>
      <c r="F3122" s="6">
        <v>2.22</v>
      </c>
      <c r="G3122" s="6">
        <v>3.32</v>
      </c>
    </row>
    <row r="3123">
      <c r="A3123" s="6">
        <v>7.0</v>
      </c>
      <c r="B3123" s="6">
        <v>13.0</v>
      </c>
      <c r="C3123" s="6">
        <v>2009.0</v>
      </c>
      <c r="D3123" s="142">
        <f t="shared" si="1"/>
        <v>40007</v>
      </c>
      <c r="E3123" s="6">
        <v>0.92</v>
      </c>
      <c r="F3123" s="6">
        <v>2.27</v>
      </c>
      <c r="G3123" s="6">
        <v>3.38</v>
      </c>
    </row>
    <row r="3124">
      <c r="A3124" s="6">
        <v>7.0</v>
      </c>
      <c r="B3124" s="6">
        <v>14.0</v>
      </c>
      <c r="C3124" s="6">
        <v>2009.0</v>
      </c>
      <c r="D3124" s="142">
        <f t="shared" si="1"/>
        <v>40008</v>
      </c>
      <c r="E3124" s="6">
        <v>0.97</v>
      </c>
      <c r="F3124" s="6">
        <v>2.37</v>
      </c>
      <c r="G3124" s="6">
        <v>3.5</v>
      </c>
    </row>
    <row r="3125">
      <c r="A3125" s="6">
        <v>7.0</v>
      </c>
      <c r="B3125" s="6">
        <v>15.0</v>
      </c>
      <c r="C3125" s="6">
        <v>2009.0</v>
      </c>
      <c r="D3125" s="142">
        <f t="shared" si="1"/>
        <v>40009</v>
      </c>
      <c r="E3125" s="6">
        <v>1.03</v>
      </c>
      <c r="F3125" s="6">
        <v>2.52</v>
      </c>
      <c r="G3125" s="6">
        <v>3.63</v>
      </c>
    </row>
    <row r="3126">
      <c r="A3126" s="6">
        <v>7.0</v>
      </c>
      <c r="B3126" s="6">
        <v>16.0</v>
      </c>
      <c r="C3126" s="6">
        <v>2009.0</v>
      </c>
      <c r="D3126" s="142">
        <f t="shared" si="1"/>
        <v>40010</v>
      </c>
      <c r="E3126" s="6">
        <v>1.0</v>
      </c>
      <c r="F3126" s="6">
        <v>2.46</v>
      </c>
      <c r="G3126" s="6">
        <v>3.59</v>
      </c>
    </row>
    <row r="3127">
      <c r="A3127" s="6">
        <v>7.0</v>
      </c>
      <c r="B3127" s="6">
        <v>17.0</v>
      </c>
      <c r="C3127" s="6">
        <v>2009.0</v>
      </c>
      <c r="D3127" s="142">
        <f t="shared" si="1"/>
        <v>40011</v>
      </c>
      <c r="E3127" s="6">
        <v>1.02</v>
      </c>
      <c r="F3127" s="6">
        <v>2.52</v>
      </c>
      <c r="G3127" s="6">
        <v>3.67</v>
      </c>
    </row>
    <row r="3128">
      <c r="A3128" s="6">
        <v>7.0</v>
      </c>
      <c r="B3128" s="6">
        <v>20.0</v>
      </c>
      <c r="C3128" s="6">
        <v>2009.0</v>
      </c>
      <c r="D3128" s="142">
        <f t="shared" si="1"/>
        <v>40014</v>
      </c>
      <c r="E3128" s="6">
        <v>0.99</v>
      </c>
      <c r="F3128" s="6">
        <v>2.46</v>
      </c>
      <c r="G3128" s="6">
        <v>3.61</v>
      </c>
    </row>
    <row r="3129">
      <c r="A3129" s="6">
        <v>7.0</v>
      </c>
      <c r="B3129" s="6">
        <v>21.0</v>
      </c>
      <c r="C3129" s="6">
        <v>2009.0</v>
      </c>
      <c r="D3129" s="142">
        <f t="shared" si="1"/>
        <v>40015</v>
      </c>
      <c r="E3129" s="6">
        <v>0.96</v>
      </c>
      <c r="F3129" s="6">
        <v>2.36</v>
      </c>
      <c r="G3129" s="6">
        <v>3.5</v>
      </c>
    </row>
    <row r="3130">
      <c r="A3130" s="6">
        <v>7.0</v>
      </c>
      <c r="B3130" s="6">
        <v>22.0</v>
      </c>
      <c r="C3130" s="6">
        <v>2009.0</v>
      </c>
      <c r="D3130" s="142">
        <f t="shared" si="1"/>
        <v>40016</v>
      </c>
      <c r="E3130" s="6">
        <v>0.98</v>
      </c>
      <c r="F3130" s="6">
        <v>2.43</v>
      </c>
      <c r="G3130" s="6">
        <v>3.58</v>
      </c>
    </row>
    <row r="3131">
      <c r="A3131" s="6">
        <v>7.0</v>
      </c>
      <c r="B3131" s="6">
        <v>23.0</v>
      </c>
      <c r="C3131" s="6">
        <v>2009.0</v>
      </c>
      <c r="D3131" s="142">
        <f t="shared" si="1"/>
        <v>40017</v>
      </c>
      <c r="E3131" s="6">
        <v>1.08</v>
      </c>
      <c r="F3131" s="6">
        <v>2.6</v>
      </c>
      <c r="G3131" s="6">
        <v>3.72</v>
      </c>
    </row>
    <row r="3132">
      <c r="A3132" s="6">
        <v>7.0</v>
      </c>
      <c r="B3132" s="6">
        <v>24.0</v>
      </c>
      <c r="C3132" s="6">
        <v>2009.0</v>
      </c>
      <c r="D3132" s="142">
        <f t="shared" si="1"/>
        <v>40018</v>
      </c>
      <c r="E3132" s="6">
        <v>1.05</v>
      </c>
      <c r="F3132" s="6">
        <v>2.57</v>
      </c>
      <c r="G3132" s="6">
        <v>3.7</v>
      </c>
    </row>
    <row r="3133">
      <c r="A3133" s="6">
        <v>7.0</v>
      </c>
      <c r="B3133" s="6">
        <v>27.0</v>
      </c>
      <c r="C3133" s="6">
        <v>2009.0</v>
      </c>
      <c r="D3133" s="142">
        <f t="shared" si="1"/>
        <v>40021</v>
      </c>
      <c r="E3133" s="6">
        <v>1.08</v>
      </c>
      <c r="F3133" s="6">
        <v>2.63</v>
      </c>
      <c r="G3133" s="6">
        <v>3.75</v>
      </c>
    </row>
    <row r="3134">
      <c r="A3134" s="6">
        <v>7.0</v>
      </c>
      <c r="B3134" s="6">
        <v>28.0</v>
      </c>
      <c r="C3134" s="6">
        <v>2009.0</v>
      </c>
      <c r="D3134" s="142">
        <f t="shared" si="1"/>
        <v>40022</v>
      </c>
      <c r="E3134" s="6">
        <v>1.12</v>
      </c>
      <c r="F3134" s="6">
        <v>2.63</v>
      </c>
      <c r="G3134" s="6">
        <v>3.72</v>
      </c>
    </row>
    <row r="3135">
      <c r="A3135" s="6">
        <v>7.0</v>
      </c>
      <c r="B3135" s="6">
        <v>29.0</v>
      </c>
      <c r="C3135" s="6">
        <v>2009.0</v>
      </c>
      <c r="D3135" s="142">
        <f t="shared" si="1"/>
        <v>40023</v>
      </c>
      <c r="E3135" s="6">
        <v>1.17</v>
      </c>
      <c r="F3135" s="6">
        <v>2.69</v>
      </c>
      <c r="G3135" s="6">
        <v>3.69</v>
      </c>
    </row>
    <row r="3136">
      <c r="A3136" s="6">
        <v>7.0</v>
      </c>
      <c r="B3136" s="6">
        <v>30.0</v>
      </c>
      <c r="C3136" s="6">
        <v>2009.0</v>
      </c>
      <c r="D3136" s="142">
        <f t="shared" si="1"/>
        <v>40024</v>
      </c>
      <c r="E3136" s="6">
        <v>1.19</v>
      </c>
      <c r="F3136" s="6">
        <v>2.66</v>
      </c>
      <c r="G3136" s="6">
        <v>3.67</v>
      </c>
    </row>
    <row r="3137">
      <c r="A3137" s="6">
        <v>7.0</v>
      </c>
      <c r="B3137" s="6">
        <v>31.0</v>
      </c>
      <c r="C3137" s="6">
        <v>2009.0</v>
      </c>
      <c r="D3137" s="142">
        <f t="shared" si="1"/>
        <v>40025</v>
      </c>
      <c r="E3137" s="6">
        <v>1.13</v>
      </c>
      <c r="F3137" s="6">
        <v>2.53</v>
      </c>
      <c r="G3137" s="6">
        <v>3.52</v>
      </c>
    </row>
    <row r="3138">
      <c r="A3138" s="6">
        <v>8.0</v>
      </c>
      <c r="B3138" s="6">
        <v>3.0</v>
      </c>
      <c r="C3138" s="6">
        <v>2009.0</v>
      </c>
      <c r="D3138" s="142">
        <f t="shared" si="1"/>
        <v>40028</v>
      </c>
      <c r="E3138" s="6">
        <v>1.18</v>
      </c>
      <c r="F3138" s="6">
        <v>2.66</v>
      </c>
      <c r="G3138" s="6">
        <v>3.66</v>
      </c>
    </row>
    <row r="3139">
      <c r="A3139" s="6">
        <v>8.0</v>
      </c>
      <c r="B3139" s="6">
        <v>4.0</v>
      </c>
      <c r="C3139" s="6">
        <v>2009.0</v>
      </c>
      <c r="D3139" s="142">
        <f t="shared" si="1"/>
        <v>40029</v>
      </c>
      <c r="E3139" s="6">
        <v>1.2</v>
      </c>
      <c r="F3139" s="6">
        <v>2.68</v>
      </c>
      <c r="G3139" s="6">
        <v>3.7</v>
      </c>
    </row>
    <row r="3140">
      <c r="A3140" s="6">
        <v>8.0</v>
      </c>
      <c r="B3140" s="6">
        <v>5.0</v>
      </c>
      <c r="C3140" s="6">
        <v>2009.0</v>
      </c>
      <c r="D3140" s="142">
        <f t="shared" si="1"/>
        <v>40030</v>
      </c>
      <c r="E3140" s="6">
        <v>1.23</v>
      </c>
      <c r="F3140" s="6">
        <v>2.73</v>
      </c>
      <c r="G3140" s="6">
        <v>3.8</v>
      </c>
    </row>
    <row r="3141">
      <c r="A3141" s="6">
        <v>8.0</v>
      </c>
      <c r="B3141" s="6">
        <v>6.0</v>
      </c>
      <c r="C3141" s="6">
        <v>2009.0</v>
      </c>
      <c r="D3141" s="142">
        <f t="shared" si="1"/>
        <v>40031</v>
      </c>
      <c r="E3141" s="6">
        <v>1.22</v>
      </c>
      <c r="F3141" s="6">
        <v>2.73</v>
      </c>
      <c r="G3141" s="6">
        <v>3.79</v>
      </c>
    </row>
    <row r="3142">
      <c r="A3142" s="6">
        <v>8.0</v>
      </c>
      <c r="B3142" s="6">
        <v>7.0</v>
      </c>
      <c r="C3142" s="6">
        <v>2009.0</v>
      </c>
      <c r="D3142" s="142">
        <f t="shared" si="1"/>
        <v>40032</v>
      </c>
      <c r="E3142" s="6">
        <v>1.32</v>
      </c>
      <c r="F3142" s="6">
        <v>2.84</v>
      </c>
      <c r="G3142" s="6">
        <v>3.89</v>
      </c>
    </row>
    <row r="3143">
      <c r="A3143" s="6">
        <v>8.0</v>
      </c>
      <c r="B3143" s="6">
        <v>10.0</v>
      </c>
      <c r="C3143" s="6">
        <v>2009.0</v>
      </c>
      <c r="D3143" s="142">
        <f t="shared" si="1"/>
        <v>40035</v>
      </c>
      <c r="E3143" s="6">
        <v>1.24</v>
      </c>
      <c r="F3143" s="6">
        <v>2.75</v>
      </c>
      <c r="G3143" s="6">
        <v>3.8</v>
      </c>
    </row>
    <row r="3144">
      <c r="A3144" s="6">
        <v>8.0</v>
      </c>
      <c r="B3144" s="6">
        <v>11.0</v>
      </c>
      <c r="C3144" s="6">
        <v>2009.0</v>
      </c>
      <c r="D3144" s="142">
        <f t="shared" si="1"/>
        <v>40036</v>
      </c>
      <c r="E3144" s="6">
        <v>1.21</v>
      </c>
      <c r="F3144" s="6">
        <v>2.69</v>
      </c>
      <c r="G3144" s="6">
        <v>3.71</v>
      </c>
    </row>
    <row r="3145">
      <c r="A3145" s="6">
        <v>8.0</v>
      </c>
      <c r="B3145" s="6">
        <v>12.0</v>
      </c>
      <c r="C3145" s="6">
        <v>2009.0</v>
      </c>
      <c r="D3145" s="142">
        <f t="shared" si="1"/>
        <v>40037</v>
      </c>
      <c r="E3145" s="6">
        <v>1.18</v>
      </c>
      <c r="F3145" s="6">
        <v>2.7</v>
      </c>
      <c r="G3145" s="6">
        <v>3.72</v>
      </c>
    </row>
    <row r="3146">
      <c r="A3146" s="6">
        <v>8.0</v>
      </c>
      <c r="B3146" s="6">
        <v>13.0</v>
      </c>
      <c r="C3146" s="6">
        <v>2009.0</v>
      </c>
      <c r="D3146" s="142">
        <f t="shared" si="1"/>
        <v>40038</v>
      </c>
      <c r="E3146" s="6">
        <v>1.12</v>
      </c>
      <c r="F3146" s="6">
        <v>2.58</v>
      </c>
      <c r="G3146" s="6">
        <v>3.59</v>
      </c>
    </row>
    <row r="3147">
      <c r="A3147" s="6">
        <v>8.0</v>
      </c>
      <c r="B3147" s="6">
        <v>14.0</v>
      </c>
      <c r="C3147" s="6">
        <v>2009.0</v>
      </c>
      <c r="D3147" s="142">
        <f t="shared" si="1"/>
        <v>40039</v>
      </c>
      <c r="E3147" s="6">
        <v>1.07</v>
      </c>
      <c r="F3147" s="6">
        <v>2.51</v>
      </c>
      <c r="G3147" s="6">
        <v>3.55</v>
      </c>
    </row>
    <row r="3148">
      <c r="A3148" s="6">
        <v>8.0</v>
      </c>
      <c r="B3148" s="6">
        <v>17.0</v>
      </c>
      <c r="C3148" s="6">
        <v>2009.0</v>
      </c>
      <c r="D3148" s="142">
        <f t="shared" si="1"/>
        <v>40042</v>
      </c>
      <c r="E3148" s="6">
        <v>1.04</v>
      </c>
      <c r="F3148" s="6">
        <v>2.43</v>
      </c>
      <c r="G3148" s="6">
        <v>3.48</v>
      </c>
    </row>
    <row r="3149">
      <c r="A3149" s="6">
        <v>8.0</v>
      </c>
      <c r="B3149" s="6">
        <v>18.0</v>
      </c>
      <c r="C3149" s="6">
        <v>2009.0</v>
      </c>
      <c r="D3149" s="142">
        <f t="shared" si="1"/>
        <v>40043</v>
      </c>
      <c r="E3149" s="6">
        <v>1.06</v>
      </c>
      <c r="F3149" s="6">
        <v>2.48</v>
      </c>
      <c r="G3149" s="6">
        <v>3.51</v>
      </c>
    </row>
    <row r="3150">
      <c r="A3150" s="6">
        <v>8.0</v>
      </c>
      <c r="B3150" s="6">
        <v>19.0</v>
      </c>
      <c r="C3150" s="6">
        <v>2009.0</v>
      </c>
      <c r="D3150" s="142">
        <f t="shared" si="1"/>
        <v>40044</v>
      </c>
      <c r="E3150" s="6">
        <v>1.01</v>
      </c>
      <c r="F3150" s="6">
        <v>2.43</v>
      </c>
      <c r="G3150" s="6">
        <v>3.45</v>
      </c>
    </row>
    <row r="3151">
      <c r="A3151" s="6">
        <v>8.0</v>
      </c>
      <c r="B3151" s="6">
        <v>20.0</v>
      </c>
      <c r="C3151" s="6">
        <v>2009.0</v>
      </c>
      <c r="D3151" s="142">
        <f t="shared" si="1"/>
        <v>40045</v>
      </c>
      <c r="E3151" s="6">
        <v>1.03</v>
      </c>
      <c r="F3151" s="6">
        <v>2.43</v>
      </c>
      <c r="G3151" s="6">
        <v>3.42</v>
      </c>
    </row>
    <row r="3152">
      <c r="A3152" s="6">
        <v>8.0</v>
      </c>
      <c r="B3152" s="6">
        <v>21.0</v>
      </c>
      <c r="C3152" s="6">
        <v>2009.0</v>
      </c>
      <c r="D3152" s="142">
        <f t="shared" si="1"/>
        <v>40046</v>
      </c>
      <c r="E3152" s="6">
        <v>1.13</v>
      </c>
      <c r="F3152" s="6">
        <v>2.58</v>
      </c>
      <c r="G3152" s="6">
        <v>3.56</v>
      </c>
    </row>
    <row r="3153">
      <c r="A3153" s="6">
        <v>8.0</v>
      </c>
      <c r="B3153" s="6">
        <v>24.0</v>
      </c>
      <c r="C3153" s="6">
        <v>2009.0</v>
      </c>
      <c r="D3153" s="142">
        <f t="shared" si="1"/>
        <v>40049</v>
      </c>
      <c r="E3153" s="6">
        <v>1.05</v>
      </c>
      <c r="F3153" s="6">
        <v>2.5</v>
      </c>
      <c r="G3153" s="6">
        <v>3.48</v>
      </c>
    </row>
    <row r="3154">
      <c r="A3154" s="6">
        <v>8.0</v>
      </c>
      <c r="B3154" s="6">
        <v>25.0</v>
      </c>
      <c r="C3154" s="6">
        <v>2009.0</v>
      </c>
      <c r="D3154" s="142">
        <f t="shared" si="1"/>
        <v>40050</v>
      </c>
      <c r="E3154" s="6">
        <v>1.05</v>
      </c>
      <c r="F3154" s="6">
        <v>2.48</v>
      </c>
      <c r="G3154" s="6">
        <v>3.45</v>
      </c>
    </row>
    <row r="3155">
      <c r="A3155" s="6">
        <v>8.0</v>
      </c>
      <c r="B3155" s="6">
        <v>26.0</v>
      </c>
      <c r="C3155" s="6">
        <v>2009.0</v>
      </c>
      <c r="D3155" s="142">
        <f t="shared" si="1"/>
        <v>40051</v>
      </c>
      <c r="E3155" s="6">
        <v>1.06</v>
      </c>
      <c r="F3155" s="6">
        <v>2.46</v>
      </c>
      <c r="G3155" s="6">
        <v>3.44</v>
      </c>
    </row>
    <row r="3156">
      <c r="A3156" s="6">
        <v>8.0</v>
      </c>
      <c r="B3156" s="6">
        <v>27.0</v>
      </c>
      <c r="C3156" s="6">
        <v>2009.0</v>
      </c>
      <c r="D3156" s="142">
        <f t="shared" si="1"/>
        <v>40052</v>
      </c>
      <c r="E3156" s="6">
        <v>1.04</v>
      </c>
      <c r="F3156" s="6">
        <v>2.48</v>
      </c>
      <c r="G3156" s="6">
        <v>3.47</v>
      </c>
    </row>
    <row r="3157">
      <c r="A3157" s="6">
        <v>8.0</v>
      </c>
      <c r="B3157" s="6">
        <v>28.0</v>
      </c>
      <c r="C3157" s="6">
        <v>2009.0</v>
      </c>
      <c r="D3157" s="142">
        <f t="shared" si="1"/>
        <v>40053</v>
      </c>
      <c r="E3157" s="6">
        <v>1.01</v>
      </c>
      <c r="F3157" s="6">
        <v>2.46</v>
      </c>
      <c r="G3157" s="6">
        <v>3.46</v>
      </c>
    </row>
    <row r="3158">
      <c r="A3158" s="6">
        <v>8.0</v>
      </c>
      <c r="B3158" s="6">
        <v>31.0</v>
      </c>
      <c r="C3158" s="6">
        <v>2009.0</v>
      </c>
      <c r="D3158" s="142">
        <f t="shared" si="1"/>
        <v>40056</v>
      </c>
      <c r="E3158" s="6">
        <v>0.97</v>
      </c>
      <c r="F3158" s="6">
        <v>2.39</v>
      </c>
      <c r="G3158" s="6">
        <v>3.4</v>
      </c>
    </row>
    <row r="3159">
      <c r="A3159" s="6">
        <v>9.0</v>
      </c>
      <c r="B3159" s="6">
        <v>1.0</v>
      </c>
      <c r="C3159" s="6">
        <v>2009.0</v>
      </c>
      <c r="D3159" s="142">
        <f t="shared" si="1"/>
        <v>40057</v>
      </c>
      <c r="E3159" s="6">
        <v>0.92</v>
      </c>
      <c r="F3159" s="6">
        <v>2.33</v>
      </c>
      <c r="G3159" s="6">
        <v>3.38</v>
      </c>
    </row>
    <row r="3160">
      <c r="A3160" s="6">
        <v>9.0</v>
      </c>
      <c r="B3160" s="6">
        <v>2.0</v>
      </c>
      <c r="C3160" s="6">
        <v>2009.0</v>
      </c>
      <c r="D3160" s="142">
        <f t="shared" si="1"/>
        <v>40058</v>
      </c>
      <c r="E3160" s="6">
        <v>0.89</v>
      </c>
      <c r="F3160" s="6">
        <v>2.26</v>
      </c>
      <c r="G3160" s="6">
        <v>3.29</v>
      </c>
    </row>
    <row r="3161">
      <c r="A3161" s="6">
        <v>9.0</v>
      </c>
      <c r="B3161" s="6">
        <v>3.0</v>
      </c>
      <c r="C3161" s="6">
        <v>2009.0</v>
      </c>
      <c r="D3161" s="142">
        <f t="shared" si="1"/>
        <v>40059</v>
      </c>
      <c r="E3161" s="6">
        <v>0.91</v>
      </c>
      <c r="F3161" s="6">
        <v>2.29</v>
      </c>
      <c r="G3161" s="6">
        <v>3.33</v>
      </c>
    </row>
    <row r="3162">
      <c r="A3162" s="6">
        <v>9.0</v>
      </c>
      <c r="B3162" s="6">
        <v>4.0</v>
      </c>
      <c r="C3162" s="6">
        <v>2009.0</v>
      </c>
      <c r="D3162" s="142">
        <f t="shared" si="1"/>
        <v>40060</v>
      </c>
      <c r="E3162" s="6">
        <v>0.94</v>
      </c>
      <c r="F3162" s="6">
        <v>2.36</v>
      </c>
      <c r="G3162" s="6">
        <v>3.45</v>
      </c>
    </row>
    <row r="3163">
      <c r="A3163" s="6">
        <v>9.0</v>
      </c>
      <c r="B3163" s="6">
        <v>8.0</v>
      </c>
      <c r="C3163" s="6">
        <v>2009.0</v>
      </c>
      <c r="D3163" s="142">
        <f t="shared" si="1"/>
        <v>40064</v>
      </c>
      <c r="E3163" s="6">
        <v>0.93</v>
      </c>
      <c r="F3163" s="6">
        <v>2.38</v>
      </c>
      <c r="G3163" s="6">
        <v>3.47</v>
      </c>
    </row>
    <row r="3164">
      <c r="A3164" s="6">
        <v>9.0</v>
      </c>
      <c r="B3164" s="6">
        <v>9.0</v>
      </c>
      <c r="C3164" s="6">
        <v>2009.0</v>
      </c>
      <c r="D3164" s="142">
        <f t="shared" si="1"/>
        <v>40065</v>
      </c>
      <c r="E3164" s="6">
        <v>0.93</v>
      </c>
      <c r="F3164" s="6">
        <v>2.38</v>
      </c>
      <c r="G3164" s="6">
        <v>3.48</v>
      </c>
    </row>
    <row r="3165">
      <c r="A3165" s="6">
        <v>9.0</v>
      </c>
      <c r="B3165" s="6">
        <v>10.0</v>
      </c>
      <c r="C3165" s="6">
        <v>2009.0</v>
      </c>
      <c r="D3165" s="142">
        <f t="shared" si="1"/>
        <v>40066</v>
      </c>
      <c r="E3165" s="6">
        <v>0.9</v>
      </c>
      <c r="F3165" s="6">
        <v>2.29</v>
      </c>
      <c r="G3165" s="6">
        <v>3.36</v>
      </c>
    </row>
    <row r="3166">
      <c r="A3166" s="6">
        <v>9.0</v>
      </c>
      <c r="B3166" s="6">
        <v>11.0</v>
      </c>
      <c r="C3166" s="6">
        <v>2009.0</v>
      </c>
      <c r="D3166" s="142">
        <f t="shared" si="1"/>
        <v>40067</v>
      </c>
      <c r="E3166" s="6">
        <v>0.9</v>
      </c>
      <c r="F3166" s="6">
        <v>2.29</v>
      </c>
      <c r="G3166" s="6">
        <v>3.34</v>
      </c>
    </row>
    <row r="3167">
      <c r="A3167" s="6">
        <v>9.0</v>
      </c>
      <c r="B3167" s="6">
        <v>14.0</v>
      </c>
      <c r="C3167" s="6">
        <v>2009.0</v>
      </c>
      <c r="D3167" s="142">
        <f t="shared" si="1"/>
        <v>40070</v>
      </c>
      <c r="E3167" s="6">
        <v>0.94</v>
      </c>
      <c r="F3167" s="6">
        <v>2.37</v>
      </c>
      <c r="G3167" s="6">
        <v>3.42</v>
      </c>
    </row>
    <row r="3168">
      <c r="A3168" s="6">
        <v>9.0</v>
      </c>
      <c r="B3168" s="6">
        <v>15.0</v>
      </c>
      <c r="C3168" s="6">
        <v>2009.0</v>
      </c>
      <c r="D3168" s="142">
        <f t="shared" si="1"/>
        <v>40071</v>
      </c>
      <c r="E3168" s="6">
        <v>0.96</v>
      </c>
      <c r="F3168" s="6">
        <v>2.41</v>
      </c>
      <c r="G3168" s="6">
        <v>3.47</v>
      </c>
    </row>
    <row r="3169">
      <c r="A3169" s="6">
        <v>9.0</v>
      </c>
      <c r="B3169" s="6">
        <v>16.0</v>
      </c>
      <c r="C3169" s="6">
        <v>2009.0</v>
      </c>
      <c r="D3169" s="142">
        <f t="shared" si="1"/>
        <v>40072</v>
      </c>
      <c r="E3169" s="6">
        <v>1.01</v>
      </c>
      <c r="F3169" s="6">
        <v>2.46</v>
      </c>
      <c r="G3169" s="6">
        <v>3.48</v>
      </c>
    </row>
    <row r="3170">
      <c r="A3170" s="6">
        <v>9.0</v>
      </c>
      <c r="B3170" s="6">
        <v>17.0</v>
      </c>
      <c r="C3170" s="6">
        <v>2009.0</v>
      </c>
      <c r="D3170" s="142">
        <f t="shared" si="1"/>
        <v>40073</v>
      </c>
      <c r="E3170" s="6">
        <v>0.98</v>
      </c>
      <c r="F3170" s="6">
        <v>2.41</v>
      </c>
      <c r="G3170" s="6">
        <v>3.42</v>
      </c>
    </row>
    <row r="3171">
      <c r="A3171" s="6">
        <v>9.0</v>
      </c>
      <c r="B3171" s="6">
        <v>18.0</v>
      </c>
      <c r="C3171" s="6">
        <v>2009.0</v>
      </c>
      <c r="D3171" s="142">
        <f t="shared" si="1"/>
        <v>40074</v>
      </c>
      <c r="E3171" s="6">
        <v>1.03</v>
      </c>
      <c r="F3171" s="6">
        <v>2.49</v>
      </c>
      <c r="G3171" s="6">
        <v>3.49</v>
      </c>
    </row>
    <row r="3172">
      <c r="A3172" s="6">
        <v>9.0</v>
      </c>
      <c r="B3172" s="6">
        <v>21.0</v>
      </c>
      <c r="C3172" s="6">
        <v>2009.0</v>
      </c>
      <c r="D3172" s="142">
        <f t="shared" si="1"/>
        <v>40077</v>
      </c>
      <c r="E3172" s="6">
        <v>1.02</v>
      </c>
      <c r="F3172" s="6">
        <v>2.47</v>
      </c>
      <c r="G3172" s="6">
        <v>3.49</v>
      </c>
    </row>
    <row r="3173">
      <c r="A3173" s="6">
        <v>9.0</v>
      </c>
      <c r="B3173" s="6">
        <v>22.0</v>
      </c>
      <c r="C3173" s="6">
        <v>2009.0</v>
      </c>
      <c r="D3173" s="142">
        <f t="shared" si="1"/>
        <v>40078</v>
      </c>
      <c r="E3173" s="6">
        <v>1.02</v>
      </c>
      <c r="F3173" s="6">
        <v>2.45</v>
      </c>
      <c r="G3173" s="6">
        <v>3.46</v>
      </c>
    </row>
    <row r="3174">
      <c r="A3174" s="6">
        <v>9.0</v>
      </c>
      <c r="B3174" s="6">
        <v>23.0</v>
      </c>
      <c r="C3174" s="6">
        <v>2009.0</v>
      </c>
      <c r="D3174" s="142">
        <f t="shared" si="1"/>
        <v>40079</v>
      </c>
      <c r="E3174" s="6">
        <v>0.96</v>
      </c>
      <c r="F3174" s="6">
        <v>2.4</v>
      </c>
      <c r="G3174" s="6">
        <v>3.44</v>
      </c>
    </row>
    <row r="3175">
      <c r="A3175" s="6">
        <v>9.0</v>
      </c>
      <c r="B3175" s="6">
        <v>24.0</v>
      </c>
      <c r="C3175" s="6">
        <v>2009.0</v>
      </c>
      <c r="D3175" s="142">
        <f t="shared" si="1"/>
        <v>40080</v>
      </c>
      <c r="E3175" s="6">
        <v>0.93</v>
      </c>
      <c r="F3175" s="6">
        <v>2.37</v>
      </c>
      <c r="G3175" s="6">
        <v>3.4</v>
      </c>
    </row>
    <row r="3176">
      <c r="A3176" s="6">
        <v>9.0</v>
      </c>
      <c r="B3176" s="6">
        <v>25.0</v>
      </c>
      <c r="C3176" s="6">
        <v>2009.0</v>
      </c>
      <c r="D3176" s="142">
        <f t="shared" si="1"/>
        <v>40081</v>
      </c>
      <c r="E3176" s="6">
        <v>0.98</v>
      </c>
      <c r="F3176" s="6">
        <v>2.36</v>
      </c>
      <c r="G3176" s="6">
        <v>3.34</v>
      </c>
    </row>
    <row r="3177">
      <c r="A3177" s="6">
        <v>9.0</v>
      </c>
      <c r="B3177" s="6">
        <v>28.0</v>
      </c>
      <c r="C3177" s="6">
        <v>2009.0</v>
      </c>
      <c r="D3177" s="142">
        <f t="shared" si="1"/>
        <v>40084</v>
      </c>
      <c r="E3177" s="6">
        <v>0.98</v>
      </c>
      <c r="F3177" s="6">
        <v>2.33</v>
      </c>
      <c r="G3177" s="6">
        <v>3.31</v>
      </c>
    </row>
    <row r="3178">
      <c r="A3178" s="6">
        <v>9.0</v>
      </c>
      <c r="B3178" s="6">
        <v>29.0</v>
      </c>
      <c r="C3178" s="6">
        <v>2009.0</v>
      </c>
      <c r="D3178" s="142">
        <f t="shared" si="1"/>
        <v>40085</v>
      </c>
      <c r="E3178" s="6">
        <v>1.0</v>
      </c>
      <c r="F3178" s="6">
        <v>2.34</v>
      </c>
      <c r="G3178" s="6">
        <v>3.31</v>
      </c>
    </row>
    <row r="3179">
      <c r="A3179" s="6">
        <v>9.0</v>
      </c>
      <c r="B3179" s="6">
        <v>30.0</v>
      </c>
      <c r="C3179" s="6">
        <v>2009.0</v>
      </c>
      <c r="D3179" s="142">
        <f t="shared" si="1"/>
        <v>40086</v>
      </c>
      <c r="E3179" s="6">
        <v>0.95</v>
      </c>
      <c r="F3179" s="6">
        <v>2.31</v>
      </c>
      <c r="G3179" s="6">
        <v>3.31</v>
      </c>
    </row>
    <row r="3180">
      <c r="A3180" s="6">
        <v>10.0</v>
      </c>
      <c r="B3180" s="6">
        <v>1.0</v>
      </c>
      <c r="C3180" s="6">
        <v>2009.0</v>
      </c>
      <c r="D3180" s="142">
        <f t="shared" si="1"/>
        <v>40087</v>
      </c>
      <c r="E3180" s="6">
        <v>0.87</v>
      </c>
      <c r="F3180" s="6">
        <v>2.2</v>
      </c>
      <c r="G3180" s="6">
        <v>3.21</v>
      </c>
    </row>
    <row r="3181">
      <c r="A3181" s="6">
        <v>10.0</v>
      </c>
      <c r="B3181" s="6">
        <v>2.0</v>
      </c>
      <c r="C3181" s="6">
        <v>2009.0</v>
      </c>
      <c r="D3181" s="142">
        <f t="shared" si="1"/>
        <v>40088</v>
      </c>
      <c r="E3181" s="6">
        <v>0.88</v>
      </c>
      <c r="F3181" s="6">
        <v>2.22</v>
      </c>
      <c r="G3181" s="6">
        <v>3.24</v>
      </c>
    </row>
    <row r="3182">
      <c r="A3182" s="6">
        <v>10.0</v>
      </c>
      <c r="B3182" s="6">
        <v>5.0</v>
      </c>
      <c r="C3182" s="6">
        <v>2009.0</v>
      </c>
      <c r="D3182" s="142">
        <f t="shared" si="1"/>
        <v>40091</v>
      </c>
      <c r="E3182" s="6">
        <v>0.88</v>
      </c>
      <c r="F3182" s="6">
        <v>2.21</v>
      </c>
      <c r="G3182" s="6">
        <v>3.24</v>
      </c>
    </row>
    <row r="3183">
      <c r="A3183" s="6">
        <v>10.0</v>
      </c>
      <c r="B3183" s="6">
        <v>6.0</v>
      </c>
      <c r="C3183" s="6">
        <v>2009.0</v>
      </c>
      <c r="D3183" s="142">
        <f t="shared" si="1"/>
        <v>40092</v>
      </c>
      <c r="E3183" s="6">
        <v>0.91</v>
      </c>
      <c r="F3183" s="6">
        <v>2.25</v>
      </c>
      <c r="G3183" s="6">
        <v>3.27</v>
      </c>
    </row>
    <row r="3184">
      <c r="A3184" s="6">
        <v>10.0</v>
      </c>
      <c r="B3184" s="6">
        <v>7.0</v>
      </c>
      <c r="C3184" s="6">
        <v>2009.0</v>
      </c>
      <c r="D3184" s="142">
        <f t="shared" si="1"/>
        <v>40093</v>
      </c>
      <c r="E3184" s="6">
        <v>0.87</v>
      </c>
      <c r="F3184" s="6">
        <v>2.16</v>
      </c>
      <c r="G3184" s="6">
        <v>3.21</v>
      </c>
    </row>
    <row r="3185">
      <c r="A3185" s="6">
        <v>10.0</v>
      </c>
      <c r="B3185" s="6">
        <v>8.0</v>
      </c>
      <c r="C3185" s="6">
        <v>2009.0</v>
      </c>
      <c r="D3185" s="142">
        <f t="shared" si="1"/>
        <v>40094</v>
      </c>
      <c r="E3185" s="6">
        <v>0.9</v>
      </c>
      <c r="F3185" s="6">
        <v>2.22</v>
      </c>
      <c r="G3185" s="6">
        <v>3.27</v>
      </c>
    </row>
    <row r="3186">
      <c r="A3186" s="6">
        <v>10.0</v>
      </c>
      <c r="B3186" s="6">
        <v>9.0</v>
      </c>
      <c r="C3186" s="6">
        <v>2009.0</v>
      </c>
      <c r="D3186" s="142">
        <f t="shared" si="1"/>
        <v>40095</v>
      </c>
      <c r="E3186" s="6">
        <v>0.98</v>
      </c>
      <c r="F3186" s="6">
        <v>2.36</v>
      </c>
      <c r="G3186" s="6">
        <v>3.4</v>
      </c>
    </row>
    <row r="3187">
      <c r="A3187" s="6">
        <v>10.0</v>
      </c>
      <c r="B3187" s="6">
        <v>13.0</v>
      </c>
      <c r="C3187" s="6">
        <v>2009.0</v>
      </c>
      <c r="D3187" s="142">
        <f t="shared" si="1"/>
        <v>40099</v>
      </c>
      <c r="E3187" s="6">
        <v>0.91</v>
      </c>
      <c r="F3187" s="6">
        <v>2.28</v>
      </c>
      <c r="G3187" s="6">
        <v>3.34</v>
      </c>
    </row>
    <row r="3188">
      <c r="A3188" s="6">
        <v>10.0</v>
      </c>
      <c r="B3188" s="6">
        <v>14.0</v>
      </c>
      <c r="C3188" s="6">
        <v>2009.0</v>
      </c>
      <c r="D3188" s="142">
        <f t="shared" si="1"/>
        <v>40100</v>
      </c>
      <c r="E3188" s="6">
        <v>0.96</v>
      </c>
      <c r="F3188" s="6">
        <v>2.36</v>
      </c>
      <c r="G3188" s="6">
        <v>3.45</v>
      </c>
    </row>
    <row r="3189">
      <c r="A3189" s="6">
        <v>10.0</v>
      </c>
      <c r="B3189" s="6">
        <v>15.0</v>
      </c>
      <c r="C3189" s="6">
        <v>2009.0</v>
      </c>
      <c r="D3189" s="142">
        <f t="shared" si="1"/>
        <v>40101</v>
      </c>
      <c r="E3189" s="6">
        <v>0.97</v>
      </c>
      <c r="F3189" s="6">
        <v>2.41</v>
      </c>
      <c r="G3189" s="6">
        <v>3.49</v>
      </c>
    </row>
    <row r="3190">
      <c r="A3190" s="6">
        <v>10.0</v>
      </c>
      <c r="B3190" s="6">
        <v>16.0</v>
      </c>
      <c r="C3190" s="6">
        <v>2009.0</v>
      </c>
      <c r="D3190" s="142">
        <f t="shared" si="1"/>
        <v>40102</v>
      </c>
      <c r="E3190" s="6">
        <v>0.97</v>
      </c>
      <c r="F3190" s="6">
        <v>2.37</v>
      </c>
      <c r="G3190" s="6">
        <v>3.43</v>
      </c>
    </row>
    <row r="3191">
      <c r="A3191" s="6">
        <v>10.0</v>
      </c>
      <c r="B3191" s="6">
        <v>19.0</v>
      </c>
      <c r="C3191" s="6">
        <v>2009.0</v>
      </c>
      <c r="D3191" s="142">
        <f t="shared" si="1"/>
        <v>40105</v>
      </c>
      <c r="E3191" s="6">
        <v>0.99</v>
      </c>
      <c r="F3191" s="6">
        <v>2.36</v>
      </c>
      <c r="G3191" s="6">
        <v>3.41</v>
      </c>
    </row>
    <row r="3192">
      <c r="A3192" s="6">
        <v>10.0</v>
      </c>
      <c r="B3192" s="6">
        <v>20.0</v>
      </c>
      <c r="C3192" s="6">
        <v>2009.0</v>
      </c>
      <c r="D3192" s="142">
        <f t="shared" si="1"/>
        <v>40106</v>
      </c>
      <c r="E3192" s="6">
        <v>0.95</v>
      </c>
      <c r="F3192" s="6">
        <v>2.3</v>
      </c>
      <c r="G3192" s="6">
        <v>3.35</v>
      </c>
    </row>
    <row r="3193">
      <c r="A3193" s="6">
        <v>10.0</v>
      </c>
      <c r="B3193" s="6">
        <v>21.0</v>
      </c>
      <c r="C3193" s="6">
        <v>2009.0</v>
      </c>
      <c r="D3193" s="142">
        <f t="shared" si="1"/>
        <v>40107</v>
      </c>
      <c r="E3193" s="6">
        <v>1.0</v>
      </c>
      <c r="F3193" s="6">
        <v>2.38</v>
      </c>
      <c r="G3193" s="6">
        <v>3.42</v>
      </c>
    </row>
    <row r="3194">
      <c r="A3194" s="6">
        <v>10.0</v>
      </c>
      <c r="B3194" s="6">
        <v>22.0</v>
      </c>
      <c r="C3194" s="6">
        <v>2009.0</v>
      </c>
      <c r="D3194" s="142">
        <f t="shared" si="1"/>
        <v>40108</v>
      </c>
      <c r="E3194" s="6">
        <v>0.97</v>
      </c>
      <c r="F3194" s="6">
        <v>2.39</v>
      </c>
      <c r="G3194" s="6">
        <v>3.44</v>
      </c>
    </row>
    <row r="3195">
      <c r="A3195" s="6">
        <v>10.0</v>
      </c>
      <c r="B3195" s="6">
        <v>23.0</v>
      </c>
      <c r="C3195" s="6">
        <v>2009.0</v>
      </c>
      <c r="D3195" s="142">
        <f t="shared" si="1"/>
        <v>40109</v>
      </c>
      <c r="E3195" s="6">
        <v>1.04</v>
      </c>
      <c r="F3195" s="6">
        <v>2.46</v>
      </c>
      <c r="G3195" s="6">
        <v>3.51</v>
      </c>
    </row>
    <row r="3196">
      <c r="A3196" s="6">
        <v>10.0</v>
      </c>
      <c r="B3196" s="6">
        <v>26.0</v>
      </c>
      <c r="C3196" s="6">
        <v>2009.0</v>
      </c>
      <c r="D3196" s="142">
        <f t="shared" si="1"/>
        <v>40112</v>
      </c>
      <c r="E3196" s="6">
        <v>1.06</v>
      </c>
      <c r="F3196" s="6">
        <v>2.53</v>
      </c>
      <c r="G3196" s="6">
        <v>3.59</v>
      </c>
    </row>
    <row r="3197">
      <c r="A3197" s="6">
        <v>10.0</v>
      </c>
      <c r="B3197" s="6">
        <v>27.0</v>
      </c>
      <c r="C3197" s="6">
        <v>2009.0</v>
      </c>
      <c r="D3197" s="142">
        <f t="shared" si="1"/>
        <v>40113</v>
      </c>
      <c r="E3197" s="6">
        <v>0.99</v>
      </c>
      <c r="F3197" s="6">
        <v>2.41</v>
      </c>
      <c r="G3197" s="6">
        <v>3.49</v>
      </c>
    </row>
    <row r="3198">
      <c r="A3198" s="6">
        <v>10.0</v>
      </c>
      <c r="B3198" s="6">
        <v>28.0</v>
      </c>
      <c r="C3198" s="6">
        <v>2009.0</v>
      </c>
      <c r="D3198" s="142">
        <f t="shared" si="1"/>
        <v>40114</v>
      </c>
      <c r="E3198" s="6">
        <v>0.95</v>
      </c>
      <c r="F3198" s="6">
        <v>2.37</v>
      </c>
      <c r="G3198" s="6">
        <v>3.44</v>
      </c>
    </row>
    <row r="3199">
      <c r="A3199" s="6">
        <v>10.0</v>
      </c>
      <c r="B3199" s="6">
        <v>29.0</v>
      </c>
      <c r="C3199" s="6">
        <v>2009.0</v>
      </c>
      <c r="D3199" s="142">
        <f t="shared" si="1"/>
        <v>40115</v>
      </c>
      <c r="E3199" s="6">
        <v>0.98</v>
      </c>
      <c r="F3199" s="6">
        <v>2.44</v>
      </c>
      <c r="G3199" s="6">
        <v>3.53</v>
      </c>
    </row>
    <row r="3200">
      <c r="A3200" s="6">
        <v>10.0</v>
      </c>
      <c r="B3200" s="6">
        <v>30.0</v>
      </c>
      <c r="C3200" s="6">
        <v>2009.0</v>
      </c>
      <c r="D3200" s="142">
        <f t="shared" si="1"/>
        <v>40116</v>
      </c>
      <c r="E3200" s="6">
        <v>0.9</v>
      </c>
      <c r="F3200" s="6">
        <v>2.31</v>
      </c>
      <c r="G3200" s="6">
        <v>3.41</v>
      </c>
    </row>
    <row r="3201">
      <c r="A3201" s="6">
        <v>11.0</v>
      </c>
      <c r="B3201" s="6">
        <v>2.0</v>
      </c>
      <c r="C3201" s="6">
        <v>2009.0</v>
      </c>
      <c r="D3201" s="142">
        <f t="shared" si="1"/>
        <v>40119</v>
      </c>
      <c r="E3201" s="6">
        <v>0.92</v>
      </c>
      <c r="F3201" s="6">
        <v>2.33</v>
      </c>
      <c r="G3201" s="6">
        <v>3.45</v>
      </c>
    </row>
    <row r="3202">
      <c r="A3202" s="6">
        <v>11.0</v>
      </c>
      <c r="B3202" s="6">
        <v>3.0</v>
      </c>
      <c r="C3202" s="6">
        <v>2009.0</v>
      </c>
      <c r="D3202" s="142">
        <f t="shared" si="1"/>
        <v>40120</v>
      </c>
      <c r="E3202" s="6">
        <v>0.92</v>
      </c>
      <c r="F3202" s="6">
        <v>2.36</v>
      </c>
      <c r="G3202" s="6">
        <v>3.5</v>
      </c>
    </row>
    <row r="3203">
      <c r="A3203" s="6">
        <v>11.0</v>
      </c>
      <c r="B3203" s="6">
        <v>4.0</v>
      </c>
      <c r="C3203" s="6">
        <v>2009.0</v>
      </c>
      <c r="D3203" s="142">
        <f t="shared" si="1"/>
        <v>40121</v>
      </c>
      <c r="E3203" s="6">
        <v>0.91</v>
      </c>
      <c r="F3203" s="6">
        <v>2.39</v>
      </c>
      <c r="G3203" s="6">
        <v>3.57</v>
      </c>
    </row>
    <row r="3204">
      <c r="A3204" s="6">
        <v>11.0</v>
      </c>
      <c r="B3204" s="6">
        <v>5.0</v>
      </c>
      <c r="C3204" s="6">
        <v>2009.0</v>
      </c>
      <c r="D3204" s="142">
        <f t="shared" si="1"/>
        <v>40122</v>
      </c>
      <c r="E3204" s="6">
        <v>0.9</v>
      </c>
      <c r="F3204" s="6">
        <v>2.35</v>
      </c>
      <c r="G3204" s="6">
        <v>3.57</v>
      </c>
    </row>
    <row r="3205">
      <c r="A3205" s="6">
        <v>11.0</v>
      </c>
      <c r="B3205" s="6">
        <v>6.0</v>
      </c>
      <c r="C3205" s="6">
        <v>2009.0</v>
      </c>
      <c r="D3205" s="142">
        <f t="shared" si="1"/>
        <v>40123</v>
      </c>
      <c r="E3205" s="6">
        <v>0.86</v>
      </c>
      <c r="F3205" s="6">
        <v>2.3</v>
      </c>
      <c r="G3205" s="6">
        <v>3.54</v>
      </c>
    </row>
    <row r="3206">
      <c r="A3206" s="6">
        <v>11.0</v>
      </c>
      <c r="B3206" s="6">
        <v>9.0</v>
      </c>
      <c r="C3206" s="6">
        <v>2009.0</v>
      </c>
      <c r="D3206" s="142">
        <f t="shared" si="1"/>
        <v>40126</v>
      </c>
      <c r="E3206" s="6">
        <v>0.87</v>
      </c>
      <c r="F3206" s="6">
        <v>2.31</v>
      </c>
      <c r="G3206" s="6">
        <v>3.52</v>
      </c>
    </row>
    <row r="3207">
      <c r="A3207" s="6">
        <v>11.0</v>
      </c>
      <c r="B3207" s="6">
        <v>10.0</v>
      </c>
      <c r="C3207" s="6">
        <v>2009.0</v>
      </c>
      <c r="D3207" s="142">
        <f t="shared" si="1"/>
        <v>40127</v>
      </c>
      <c r="E3207" s="6">
        <v>0.85</v>
      </c>
      <c r="F3207" s="6">
        <v>2.31</v>
      </c>
      <c r="G3207" s="6">
        <v>3.5</v>
      </c>
    </row>
    <row r="3208">
      <c r="A3208" s="6">
        <v>11.0</v>
      </c>
      <c r="B3208" s="6">
        <v>12.0</v>
      </c>
      <c r="C3208" s="6">
        <v>2009.0</v>
      </c>
      <c r="D3208" s="142">
        <f t="shared" si="1"/>
        <v>40129</v>
      </c>
      <c r="E3208" s="6">
        <v>0.82</v>
      </c>
      <c r="F3208" s="6">
        <v>2.28</v>
      </c>
      <c r="G3208" s="6">
        <v>3.45</v>
      </c>
    </row>
    <row r="3209">
      <c r="A3209" s="6">
        <v>11.0</v>
      </c>
      <c r="B3209" s="6">
        <v>13.0</v>
      </c>
      <c r="C3209" s="6">
        <v>2009.0</v>
      </c>
      <c r="D3209" s="142">
        <f t="shared" si="1"/>
        <v>40130</v>
      </c>
      <c r="E3209" s="6">
        <v>0.82</v>
      </c>
      <c r="F3209" s="6">
        <v>2.28</v>
      </c>
      <c r="G3209" s="6">
        <v>3.43</v>
      </c>
    </row>
    <row r="3210">
      <c r="A3210" s="6">
        <v>11.0</v>
      </c>
      <c r="B3210" s="6">
        <v>16.0</v>
      </c>
      <c r="C3210" s="6">
        <v>2009.0</v>
      </c>
      <c r="D3210" s="142">
        <f t="shared" si="1"/>
        <v>40133</v>
      </c>
      <c r="E3210" s="6">
        <v>0.78</v>
      </c>
      <c r="F3210" s="6">
        <v>2.19</v>
      </c>
      <c r="G3210" s="6">
        <v>3.33</v>
      </c>
    </row>
    <row r="3211">
      <c r="A3211" s="6">
        <v>11.0</v>
      </c>
      <c r="B3211" s="6">
        <v>17.0</v>
      </c>
      <c r="C3211" s="6">
        <v>2009.0</v>
      </c>
      <c r="D3211" s="142">
        <f t="shared" si="1"/>
        <v>40134</v>
      </c>
      <c r="E3211" s="6">
        <v>0.78</v>
      </c>
      <c r="F3211" s="6">
        <v>2.19</v>
      </c>
      <c r="G3211" s="6">
        <v>3.33</v>
      </c>
    </row>
    <row r="3212">
      <c r="A3212" s="6">
        <v>11.0</v>
      </c>
      <c r="B3212" s="6">
        <v>18.0</v>
      </c>
      <c r="C3212" s="6">
        <v>2009.0</v>
      </c>
      <c r="D3212" s="142">
        <f t="shared" si="1"/>
        <v>40135</v>
      </c>
      <c r="E3212" s="6">
        <v>0.77</v>
      </c>
      <c r="F3212" s="6">
        <v>2.21</v>
      </c>
      <c r="G3212" s="6">
        <v>3.36</v>
      </c>
    </row>
    <row r="3213">
      <c r="A3213" s="6">
        <v>11.0</v>
      </c>
      <c r="B3213" s="6">
        <v>19.0</v>
      </c>
      <c r="C3213" s="6">
        <v>2009.0</v>
      </c>
      <c r="D3213" s="142">
        <f t="shared" si="1"/>
        <v>40136</v>
      </c>
      <c r="E3213" s="6">
        <v>0.73</v>
      </c>
      <c r="F3213" s="6">
        <v>2.18</v>
      </c>
      <c r="G3213" s="6">
        <v>3.35</v>
      </c>
    </row>
    <row r="3214">
      <c r="A3214" s="6">
        <v>11.0</v>
      </c>
      <c r="B3214" s="6">
        <v>20.0</v>
      </c>
      <c r="C3214" s="6">
        <v>2009.0</v>
      </c>
      <c r="D3214" s="142">
        <f t="shared" si="1"/>
        <v>40137</v>
      </c>
      <c r="E3214" s="6">
        <v>0.75</v>
      </c>
      <c r="F3214" s="6">
        <v>2.2</v>
      </c>
      <c r="G3214" s="6">
        <v>3.36</v>
      </c>
    </row>
    <row r="3215">
      <c r="A3215" s="6">
        <v>11.0</v>
      </c>
      <c r="B3215" s="6">
        <v>23.0</v>
      </c>
      <c r="C3215" s="6">
        <v>2009.0</v>
      </c>
      <c r="D3215" s="142">
        <f t="shared" si="1"/>
        <v>40140</v>
      </c>
      <c r="E3215" s="6">
        <v>0.77</v>
      </c>
      <c r="F3215" s="6">
        <v>2.2</v>
      </c>
      <c r="G3215" s="6">
        <v>3.37</v>
      </c>
    </row>
    <row r="3216">
      <c r="A3216" s="6">
        <v>11.0</v>
      </c>
      <c r="B3216" s="6">
        <v>24.0</v>
      </c>
      <c r="C3216" s="6">
        <v>2009.0</v>
      </c>
      <c r="D3216" s="142">
        <f t="shared" si="1"/>
        <v>40141</v>
      </c>
      <c r="E3216" s="6">
        <v>0.73</v>
      </c>
      <c r="F3216" s="6">
        <v>2.15</v>
      </c>
      <c r="G3216" s="6">
        <v>3.32</v>
      </c>
    </row>
    <row r="3217">
      <c r="A3217" s="6">
        <v>11.0</v>
      </c>
      <c r="B3217" s="6">
        <v>25.0</v>
      </c>
      <c r="C3217" s="6">
        <v>2009.0</v>
      </c>
      <c r="D3217" s="142">
        <f t="shared" si="1"/>
        <v>40142</v>
      </c>
      <c r="E3217" s="6">
        <v>0.73</v>
      </c>
      <c r="F3217" s="6">
        <v>2.11</v>
      </c>
      <c r="G3217" s="6">
        <v>3.28</v>
      </c>
    </row>
    <row r="3218">
      <c r="A3218" s="6">
        <v>11.0</v>
      </c>
      <c r="B3218" s="6">
        <v>27.0</v>
      </c>
      <c r="C3218" s="6">
        <v>2009.0</v>
      </c>
      <c r="D3218" s="142">
        <f t="shared" si="1"/>
        <v>40144</v>
      </c>
      <c r="E3218" s="6">
        <v>0.68</v>
      </c>
      <c r="F3218" s="6">
        <v>2.03</v>
      </c>
      <c r="G3218" s="6">
        <v>3.21</v>
      </c>
    </row>
    <row r="3219">
      <c r="A3219" s="6">
        <v>11.0</v>
      </c>
      <c r="B3219" s="6">
        <v>30.0</v>
      </c>
      <c r="C3219" s="6">
        <v>2009.0</v>
      </c>
      <c r="D3219" s="142">
        <f t="shared" si="1"/>
        <v>40147</v>
      </c>
      <c r="E3219" s="6">
        <v>0.67</v>
      </c>
      <c r="F3219" s="6">
        <v>2.01</v>
      </c>
      <c r="G3219" s="6">
        <v>3.21</v>
      </c>
    </row>
    <row r="3220">
      <c r="A3220" s="6">
        <v>12.0</v>
      </c>
      <c r="B3220" s="6">
        <v>1.0</v>
      </c>
      <c r="C3220" s="6">
        <v>2009.0</v>
      </c>
      <c r="D3220" s="142">
        <f t="shared" si="1"/>
        <v>40148</v>
      </c>
      <c r="E3220" s="6">
        <v>0.67</v>
      </c>
      <c r="F3220" s="6">
        <v>2.03</v>
      </c>
      <c r="G3220" s="6">
        <v>3.28</v>
      </c>
    </row>
    <row r="3221">
      <c r="A3221" s="6">
        <v>12.0</v>
      </c>
      <c r="B3221" s="6">
        <v>2.0</v>
      </c>
      <c r="C3221" s="6">
        <v>2009.0</v>
      </c>
      <c r="D3221" s="142">
        <f t="shared" si="1"/>
        <v>40149</v>
      </c>
      <c r="E3221" s="6">
        <v>0.72</v>
      </c>
      <c r="F3221" s="6">
        <v>2.09</v>
      </c>
      <c r="G3221" s="6">
        <v>3.32</v>
      </c>
    </row>
    <row r="3222">
      <c r="A3222" s="6">
        <v>12.0</v>
      </c>
      <c r="B3222" s="6">
        <v>3.0</v>
      </c>
      <c r="C3222" s="6">
        <v>2009.0</v>
      </c>
      <c r="D3222" s="142">
        <f t="shared" si="1"/>
        <v>40150</v>
      </c>
      <c r="E3222" s="6">
        <v>0.74</v>
      </c>
      <c r="F3222" s="6">
        <v>2.14</v>
      </c>
      <c r="G3222" s="6">
        <v>3.39</v>
      </c>
    </row>
    <row r="3223">
      <c r="A3223" s="6">
        <v>12.0</v>
      </c>
      <c r="B3223" s="6">
        <v>4.0</v>
      </c>
      <c r="C3223" s="6">
        <v>2009.0</v>
      </c>
      <c r="D3223" s="142">
        <f t="shared" si="1"/>
        <v>40151</v>
      </c>
      <c r="E3223" s="6">
        <v>0.84</v>
      </c>
      <c r="F3223" s="6">
        <v>2.24</v>
      </c>
      <c r="G3223" s="6">
        <v>3.48</v>
      </c>
    </row>
    <row r="3224">
      <c r="A3224" s="6">
        <v>12.0</v>
      </c>
      <c r="B3224" s="6">
        <v>7.0</v>
      </c>
      <c r="C3224" s="6">
        <v>2009.0</v>
      </c>
      <c r="D3224" s="142">
        <f t="shared" si="1"/>
        <v>40154</v>
      </c>
      <c r="E3224" s="6">
        <v>0.78</v>
      </c>
      <c r="F3224" s="6">
        <v>2.19</v>
      </c>
      <c r="G3224" s="6">
        <v>3.44</v>
      </c>
    </row>
    <row r="3225">
      <c r="A3225" s="6">
        <v>12.0</v>
      </c>
      <c r="B3225" s="6">
        <v>8.0</v>
      </c>
      <c r="C3225" s="6">
        <v>2009.0</v>
      </c>
      <c r="D3225" s="142">
        <f t="shared" si="1"/>
        <v>40155</v>
      </c>
      <c r="E3225" s="6">
        <v>0.73</v>
      </c>
      <c r="F3225" s="6">
        <v>2.12</v>
      </c>
      <c r="G3225" s="6">
        <v>3.4</v>
      </c>
    </row>
    <row r="3226">
      <c r="A3226" s="6">
        <v>12.0</v>
      </c>
      <c r="B3226" s="6">
        <v>9.0</v>
      </c>
      <c r="C3226" s="6">
        <v>2009.0</v>
      </c>
      <c r="D3226" s="142">
        <f t="shared" si="1"/>
        <v>40156</v>
      </c>
      <c r="E3226" s="6">
        <v>0.76</v>
      </c>
      <c r="F3226" s="6">
        <v>2.15</v>
      </c>
      <c r="G3226" s="6">
        <v>3.45</v>
      </c>
    </row>
    <row r="3227">
      <c r="A3227" s="6">
        <v>12.0</v>
      </c>
      <c r="B3227" s="6">
        <v>10.0</v>
      </c>
      <c r="C3227" s="6">
        <v>2009.0</v>
      </c>
      <c r="D3227" s="142">
        <f t="shared" si="1"/>
        <v>40157</v>
      </c>
      <c r="E3227" s="6">
        <v>0.78</v>
      </c>
      <c r="F3227" s="6">
        <v>2.19</v>
      </c>
      <c r="G3227" s="6">
        <v>3.49</v>
      </c>
    </row>
    <row r="3228">
      <c r="A3228" s="6">
        <v>12.0</v>
      </c>
      <c r="B3228" s="6">
        <v>11.0</v>
      </c>
      <c r="C3228" s="6">
        <v>2009.0</v>
      </c>
      <c r="D3228" s="142">
        <f t="shared" si="1"/>
        <v>40158</v>
      </c>
      <c r="E3228" s="6">
        <v>0.83</v>
      </c>
      <c r="F3228" s="6">
        <v>2.26</v>
      </c>
      <c r="G3228" s="6">
        <v>3.55</v>
      </c>
    </row>
    <row r="3229">
      <c r="A3229" s="6">
        <v>12.0</v>
      </c>
      <c r="B3229" s="6">
        <v>14.0</v>
      </c>
      <c r="C3229" s="6">
        <v>2009.0</v>
      </c>
      <c r="D3229" s="142">
        <f t="shared" si="1"/>
        <v>40161</v>
      </c>
      <c r="E3229" s="6">
        <v>0.87</v>
      </c>
      <c r="F3229" s="6">
        <v>2.3</v>
      </c>
      <c r="G3229" s="6">
        <v>3.56</v>
      </c>
    </row>
    <row r="3230">
      <c r="A3230" s="6">
        <v>12.0</v>
      </c>
      <c r="B3230" s="6">
        <v>15.0</v>
      </c>
      <c r="C3230" s="6">
        <v>2009.0</v>
      </c>
      <c r="D3230" s="142">
        <f t="shared" si="1"/>
        <v>40162</v>
      </c>
      <c r="E3230" s="6">
        <v>0.88</v>
      </c>
      <c r="F3230" s="6">
        <v>2.35</v>
      </c>
      <c r="G3230" s="6">
        <v>3.6</v>
      </c>
    </row>
    <row r="3231">
      <c r="A3231" s="6">
        <v>12.0</v>
      </c>
      <c r="B3231" s="6">
        <v>16.0</v>
      </c>
      <c r="C3231" s="6">
        <v>2009.0</v>
      </c>
      <c r="D3231" s="142">
        <f t="shared" si="1"/>
        <v>40163</v>
      </c>
      <c r="E3231" s="6">
        <v>0.85</v>
      </c>
      <c r="F3231" s="6">
        <v>2.35</v>
      </c>
      <c r="G3231" s="6">
        <v>3.61</v>
      </c>
    </row>
    <row r="3232">
      <c r="A3232" s="6">
        <v>12.0</v>
      </c>
      <c r="B3232" s="6">
        <v>17.0</v>
      </c>
      <c r="C3232" s="6">
        <v>2009.0</v>
      </c>
      <c r="D3232" s="142">
        <f t="shared" si="1"/>
        <v>40164</v>
      </c>
      <c r="E3232" s="6">
        <v>0.77</v>
      </c>
      <c r="F3232" s="6">
        <v>2.24</v>
      </c>
      <c r="G3232" s="6">
        <v>3.5</v>
      </c>
    </row>
    <row r="3233">
      <c r="A3233" s="6">
        <v>12.0</v>
      </c>
      <c r="B3233" s="6">
        <v>18.0</v>
      </c>
      <c r="C3233" s="6">
        <v>2009.0</v>
      </c>
      <c r="D3233" s="142">
        <f t="shared" si="1"/>
        <v>40165</v>
      </c>
      <c r="E3233" s="6">
        <v>0.82</v>
      </c>
      <c r="F3233" s="6">
        <v>2.3</v>
      </c>
      <c r="G3233" s="6">
        <v>3.55</v>
      </c>
    </row>
    <row r="3234">
      <c r="A3234" s="6">
        <v>12.0</v>
      </c>
      <c r="B3234" s="6">
        <v>21.0</v>
      </c>
      <c r="C3234" s="6">
        <v>2009.0</v>
      </c>
      <c r="D3234" s="142">
        <f t="shared" si="1"/>
        <v>40168</v>
      </c>
      <c r="E3234" s="6">
        <v>0.89</v>
      </c>
      <c r="F3234" s="6">
        <v>2.43</v>
      </c>
      <c r="G3234" s="6">
        <v>3.69</v>
      </c>
    </row>
    <row r="3235">
      <c r="A3235" s="6">
        <v>12.0</v>
      </c>
      <c r="B3235" s="6">
        <v>22.0</v>
      </c>
      <c r="C3235" s="6">
        <v>2009.0</v>
      </c>
      <c r="D3235" s="142">
        <f t="shared" si="1"/>
        <v>40169</v>
      </c>
      <c r="E3235" s="6">
        <v>0.95</v>
      </c>
      <c r="F3235" s="6">
        <v>2.49</v>
      </c>
      <c r="G3235" s="6">
        <v>3.76</v>
      </c>
    </row>
    <row r="3236">
      <c r="A3236" s="6">
        <v>12.0</v>
      </c>
      <c r="B3236" s="6">
        <v>23.0</v>
      </c>
      <c r="C3236" s="6">
        <v>2009.0</v>
      </c>
      <c r="D3236" s="142">
        <f t="shared" si="1"/>
        <v>40170</v>
      </c>
      <c r="E3236" s="6">
        <v>0.96</v>
      </c>
      <c r="F3236" s="6">
        <v>2.51</v>
      </c>
      <c r="G3236" s="6">
        <v>3.77</v>
      </c>
    </row>
    <row r="3237">
      <c r="A3237" s="6">
        <v>12.0</v>
      </c>
      <c r="B3237" s="6">
        <v>24.0</v>
      </c>
      <c r="C3237" s="6">
        <v>2009.0</v>
      </c>
      <c r="D3237" s="142">
        <f t="shared" si="1"/>
        <v>40171</v>
      </c>
      <c r="E3237" s="6">
        <v>1.0</v>
      </c>
      <c r="F3237" s="6">
        <v>2.57</v>
      </c>
      <c r="G3237" s="6">
        <v>3.82</v>
      </c>
    </row>
    <row r="3238">
      <c r="A3238" s="6">
        <v>12.0</v>
      </c>
      <c r="B3238" s="6">
        <v>28.0</v>
      </c>
      <c r="C3238" s="6">
        <v>2009.0</v>
      </c>
      <c r="D3238" s="142">
        <f t="shared" si="1"/>
        <v>40175</v>
      </c>
      <c r="E3238" s="6">
        <v>1.09</v>
      </c>
      <c r="F3238" s="6">
        <v>2.62</v>
      </c>
      <c r="G3238" s="6">
        <v>3.85</v>
      </c>
    </row>
    <row r="3239">
      <c r="A3239" s="6">
        <v>12.0</v>
      </c>
      <c r="B3239" s="6">
        <v>29.0</v>
      </c>
      <c r="C3239" s="6">
        <v>2009.0</v>
      </c>
      <c r="D3239" s="142">
        <f t="shared" si="1"/>
        <v>40176</v>
      </c>
      <c r="E3239" s="6">
        <v>1.09</v>
      </c>
      <c r="F3239" s="6">
        <v>2.62</v>
      </c>
      <c r="G3239" s="6">
        <v>3.82</v>
      </c>
    </row>
    <row r="3240">
      <c r="A3240" s="6">
        <v>12.0</v>
      </c>
      <c r="B3240" s="6">
        <v>30.0</v>
      </c>
      <c r="C3240" s="6">
        <v>2009.0</v>
      </c>
      <c r="D3240" s="142">
        <f t="shared" si="1"/>
        <v>40177</v>
      </c>
      <c r="E3240" s="6">
        <v>1.08</v>
      </c>
      <c r="F3240" s="6">
        <v>2.61</v>
      </c>
      <c r="G3240" s="6">
        <v>3.8</v>
      </c>
    </row>
    <row r="3241">
      <c r="A3241" s="6">
        <v>12.0</v>
      </c>
      <c r="B3241" s="6">
        <v>31.0</v>
      </c>
      <c r="C3241" s="6">
        <v>2009.0</v>
      </c>
      <c r="D3241" s="142">
        <f t="shared" si="1"/>
        <v>40178</v>
      </c>
      <c r="E3241" s="6">
        <v>1.14</v>
      </c>
      <c r="F3241" s="6">
        <v>2.69</v>
      </c>
      <c r="G3241" s="6">
        <v>3.85</v>
      </c>
    </row>
    <row r="3242">
      <c r="A3242" s="6">
        <v>1.0</v>
      </c>
      <c r="B3242" s="6">
        <v>2.0</v>
      </c>
      <c r="C3242" s="6">
        <v>2008.0</v>
      </c>
      <c r="D3242" s="142">
        <f t="shared" si="1"/>
        <v>39449</v>
      </c>
      <c r="E3242" s="6">
        <v>2.88</v>
      </c>
      <c r="F3242" s="6">
        <v>3.28</v>
      </c>
      <c r="G3242" s="6">
        <v>3.91</v>
      </c>
    </row>
    <row r="3243">
      <c r="A3243" s="6">
        <v>1.0</v>
      </c>
      <c r="B3243" s="6">
        <v>3.0</v>
      </c>
      <c r="C3243" s="6">
        <v>2008.0</v>
      </c>
      <c r="D3243" s="142">
        <f t="shared" si="1"/>
        <v>39450</v>
      </c>
      <c r="E3243" s="6">
        <v>2.83</v>
      </c>
      <c r="F3243" s="6">
        <v>3.26</v>
      </c>
      <c r="G3243" s="6">
        <v>3.91</v>
      </c>
    </row>
    <row r="3244">
      <c r="A3244" s="6">
        <v>1.0</v>
      </c>
      <c r="B3244" s="6">
        <v>4.0</v>
      </c>
      <c r="C3244" s="6">
        <v>2008.0</v>
      </c>
      <c r="D3244" s="142">
        <f t="shared" si="1"/>
        <v>39451</v>
      </c>
      <c r="E3244" s="6">
        <v>2.74</v>
      </c>
      <c r="F3244" s="6">
        <v>3.18</v>
      </c>
      <c r="G3244" s="6">
        <v>3.88</v>
      </c>
    </row>
    <row r="3245">
      <c r="A3245" s="6">
        <v>1.0</v>
      </c>
      <c r="B3245" s="6">
        <v>7.0</v>
      </c>
      <c r="C3245" s="6">
        <v>2008.0</v>
      </c>
      <c r="D3245" s="142">
        <f t="shared" si="1"/>
        <v>39454</v>
      </c>
      <c r="E3245" s="6">
        <v>2.76</v>
      </c>
      <c r="F3245" s="6">
        <v>3.16</v>
      </c>
      <c r="G3245" s="6">
        <v>3.86</v>
      </c>
    </row>
    <row r="3246">
      <c r="A3246" s="6">
        <v>1.0</v>
      </c>
      <c r="B3246" s="6">
        <v>8.0</v>
      </c>
      <c r="C3246" s="6">
        <v>2008.0</v>
      </c>
      <c r="D3246" s="142">
        <f t="shared" si="1"/>
        <v>39455</v>
      </c>
      <c r="E3246" s="6">
        <v>2.76</v>
      </c>
      <c r="F3246" s="6">
        <v>3.16</v>
      </c>
      <c r="G3246" s="6">
        <v>3.86</v>
      </c>
    </row>
    <row r="3247">
      <c r="A3247" s="6">
        <v>1.0</v>
      </c>
      <c r="B3247" s="6">
        <v>9.0</v>
      </c>
      <c r="C3247" s="6">
        <v>2008.0</v>
      </c>
      <c r="D3247" s="142">
        <f t="shared" si="1"/>
        <v>39456</v>
      </c>
      <c r="E3247" s="6">
        <v>2.69</v>
      </c>
      <c r="F3247" s="6">
        <v>3.1</v>
      </c>
      <c r="G3247" s="6">
        <v>3.82</v>
      </c>
    </row>
    <row r="3248">
      <c r="A3248" s="6">
        <v>1.0</v>
      </c>
      <c r="B3248" s="6">
        <v>10.0</v>
      </c>
      <c r="C3248" s="6">
        <v>2008.0</v>
      </c>
      <c r="D3248" s="142">
        <f t="shared" si="1"/>
        <v>39457</v>
      </c>
      <c r="E3248" s="6">
        <v>2.71</v>
      </c>
      <c r="F3248" s="6">
        <v>3.16</v>
      </c>
      <c r="G3248" s="6">
        <v>3.91</v>
      </c>
    </row>
    <row r="3249">
      <c r="A3249" s="6">
        <v>1.0</v>
      </c>
      <c r="B3249" s="6">
        <v>11.0</v>
      </c>
      <c r="C3249" s="6">
        <v>2008.0</v>
      </c>
      <c r="D3249" s="142">
        <f t="shared" si="1"/>
        <v>39458</v>
      </c>
      <c r="E3249" s="6">
        <v>2.59</v>
      </c>
      <c r="F3249" s="6">
        <v>3.06</v>
      </c>
      <c r="G3249" s="6">
        <v>3.82</v>
      </c>
    </row>
    <row r="3250">
      <c r="A3250" s="6">
        <v>1.0</v>
      </c>
      <c r="B3250" s="6">
        <v>14.0</v>
      </c>
      <c r="C3250" s="6">
        <v>2008.0</v>
      </c>
      <c r="D3250" s="142">
        <f t="shared" si="1"/>
        <v>39461</v>
      </c>
      <c r="E3250" s="6">
        <v>2.58</v>
      </c>
      <c r="F3250" s="6">
        <v>3.08</v>
      </c>
      <c r="G3250" s="6">
        <v>3.81</v>
      </c>
    </row>
    <row r="3251">
      <c r="A3251" s="6">
        <v>1.0</v>
      </c>
      <c r="B3251" s="6">
        <v>15.0</v>
      </c>
      <c r="C3251" s="6">
        <v>2008.0</v>
      </c>
      <c r="D3251" s="142">
        <f t="shared" si="1"/>
        <v>39462</v>
      </c>
      <c r="E3251" s="6">
        <v>2.53</v>
      </c>
      <c r="F3251" s="6">
        <v>3.0</v>
      </c>
      <c r="G3251" s="6">
        <v>3.72</v>
      </c>
    </row>
    <row r="3252">
      <c r="A3252" s="6">
        <v>1.0</v>
      </c>
      <c r="B3252" s="6">
        <v>16.0</v>
      </c>
      <c r="C3252" s="6">
        <v>2008.0</v>
      </c>
      <c r="D3252" s="142">
        <f t="shared" si="1"/>
        <v>39463</v>
      </c>
      <c r="E3252" s="6">
        <v>2.51</v>
      </c>
      <c r="F3252" s="6">
        <v>3.0</v>
      </c>
      <c r="G3252" s="6">
        <v>3.74</v>
      </c>
    </row>
    <row r="3253">
      <c r="A3253" s="6">
        <v>1.0</v>
      </c>
      <c r="B3253" s="6">
        <v>17.0</v>
      </c>
      <c r="C3253" s="6">
        <v>2008.0</v>
      </c>
      <c r="D3253" s="142">
        <f t="shared" si="1"/>
        <v>39464</v>
      </c>
      <c r="E3253" s="6">
        <v>2.44</v>
      </c>
      <c r="F3253" s="6">
        <v>2.9</v>
      </c>
      <c r="G3253" s="6">
        <v>3.66</v>
      </c>
    </row>
    <row r="3254">
      <c r="A3254" s="6">
        <v>1.0</v>
      </c>
      <c r="B3254" s="6">
        <v>18.0</v>
      </c>
      <c r="C3254" s="6">
        <v>2008.0</v>
      </c>
      <c r="D3254" s="142">
        <f t="shared" si="1"/>
        <v>39465</v>
      </c>
      <c r="E3254" s="6">
        <v>2.36</v>
      </c>
      <c r="F3254" s="6">
        <v>2.86</v>
      </c>
      <c r="G3254" s="6">
        <v>3.66</v>
      </c>
    </row>
    <row r="3255">
      <c r="A3255" s="6">
        <v>1.0</v>
      </c>
      <c r="B3255" s="6">
        <v>22.0</v>
      </c>
      <c r="C3255" s="6">
        <v>2008.0</v>
      </c>
      <c r="D3255" s="142">
        <f t="shared" si="1"/>
        <v>39469</v>
      </c>
      <c r="E3255" s="6">
        <v>2.08</v>
      </c>
      <c r="F3255" s="6">
        <v>2.64</v>
      </c>
      <c r="G3255" s="6">
        <v>3.52</v>
      </c>
    </row>
    <row r="3256">
      <c r="A3256" s="6">
        <v>1.0</v>
      </c>
      <c r="B3256" s="6">
        <v>23.0</v>
      </c>
      <c r="C3256" s="6">
        <v>2008.0</v>
      </c>
      <c r="D3256" s="142">
        <f t="shared" si="1"/>
        <v>39470</v>
      </c>
      <c r="E3256" s="6">
        <v>2.09</v>
      </c>
      <c r="F3256" s="6">
        <v>2.64</v>
      </c>
      <c r="G3256" s="6">
        <v>3.51</v>
      </c>
    </row>
    <row r="3257">
      <c r="A3257" s="6">
        <v>1.0</v>
      </c>
      <c r="B3257" s="6">
        <v>24.0</v>
      </c>
      <c r="C3257" s="6">
        <v>2008.0</v>
      </c>
      <c r="D3257" s="142">
        <f t="shared" si="1"/>
        <v>39471</v>
      </c>
      <c r="E3257" s="6">
        <v>2.25</v>
      </c>
      <c r="F3257" s="6">
        <v>2.85</v>
      </c>
      <c r="G3257" s="6">
        <v>3.68</v>
      </c>
    </row>
    <row r="3258">
      <c r="A3258" s="6">
        <v>1.0</v>
      </c>
      <c r="B3258" s="6">
        <v>25.0</v>
      </c>
      <c r="C3258" s="6">
        <v>2008.0</v>
      </c>
      <c r="D3258" s="142">
        <f t="shared" si="1"/>
        <v>39472</v>
      </c>
      <c r="E3258" s="6">
        <v>2.23</v>
      </c>
      <c r="F3258" s="6">
        <v>2.81</v>
      </c>
      <c r="G3258" s="6">
        <v>3.61</v>
      </c>
    </row>
    <row r="3259">
      <c r="A3259" s="6">
        <v>1.0</v>
      </c>
      <c r="B3259" s="6">
        <v>28.0</v>
      </c>
      <c r="C3259" s="6">
        <v>2008.0</v>
      </c>
      <c r="D3259" s="142">
        <f t="shared" si="1"/>
        <v>39475</v>
      </c>
      <c r="E3259" s="6">
        <v>2.2</v>
      </c>
      <c r="F3259" s="6">
        <v>2.8</v>
      </c>
      <c r="G3259" s="6">
        <v>3.61</v>
      </c>
    </row>
    <row r="3260">
      <c r="A3260" s="6">
        <v>1.0</v>
      </c>
      <c r="B3260" s="6">
        <v>29.0</v>
      </c>
      <c r="C3260" s="6">
        <v>2008.0</v>
      </c>
      <c r="D3260" s="142">
        <f t="shared" si="1"/>
        <v>39476</v>
      </c>
      <c r="E3260" s="6">
        <v>2.29</v>
      </c>
      <c r="F3260" s="6">
        <v>2.87</v>
      </c>
      <c r="G3260" s="6">
        <v>3.69</v>
      </c>
    </row>
    <row r="3261">
      <c r="A3261" s="6">
        <v>1.0</v>
      </c>
      <c r="B3261" s="6">
        <v>30.0</v>
      </c>
      <c r="C3261" s="6">
        <v>2008.0</v>
      </c>
      <c r="D3261" s="142">
        <f t="shared" si="1"/>
        <v>39477</v>
      </c>
      <c r="E3261" s="6">
        <v>2.3</v>
      </c>
      <c r="F3261" s="6">
        <v>2.96</v>
      </c>
      <c r="G3261" s="6">
        <v>3.78</v>
      </c>
    </row>
    <row r="3262">
      <c r="A3262" s="6">
        <v>1.0</v>
      </c>
      <c r="B3262" s="6">
        <v>31.0</v>
      </c>
      <c r="C3262" s="6">
        <v>2008.0</v>
      </c>
      <c r="D3262" s="142">
        <f t="shared" si="1"/>
        <v>39478</v>
      </c>
      <c r="E3262" s="6">
        <v>2.17</v>
      </c>
      <c r="F3262" s="6">
        <v>2.82</v>
      </c>
      <c r="G3262" s="6">
        <v>3.67</v>
      </c>
    </row>
    <row r="3263">
      <c r="A3263" s="6">
        <v>2.0</v>
      </c>
      <c r="B3263" s="6">
        <v>1.0</v>
      </c>
      <c r="C3263" s="6">
        <v>2008.0</v>
      </c>
      <c r="D3263" s="142">
        <f t="shared" si="1"/>
        <v>39479</v>
      </c>
      <c r="E3263" s="6">
        <v>2.09</v>
      </c>
      <c r="F3263" s="6">
        <v>2.75</v>
      </c>
      <c r="G3263" s="6">
        <v>3.62</v>
      </c>
    </row>
    <row r="3264">
      <c r="A3264" s="6">
        <v>2.0</v>
      </c>
      <c r="B3264" s="6">
        <v>4.0</v>
      </c>
      <c r="C3264" s="6">
        <v>2008.0</v>
      </c>
      <c r="D3264" s="142">
        <f t="shared" si="1"/>
        <v>39482</v>
      </c>
      <c r="E3264" s="6">
        <v>2.08</v>
      </c>
      <c r="F3264" s="6">
        <v>2.78</v>
      </c>
      <c r="G3264" s="6">
        <v>3.68</v>
      </c>
    </row>
    <row r="3265">
      <c r="A3265" s="6">
        <v>2.0</v>
      </c>
      <c r="B3265" s="6">
        <v>5.0</v>
      </c>
      <c r="C3265" s="6">
        <v>2008.0</v>
      </c>
      <c r="D3265" s="142">
        <f t="shared" si="1"/>
        <v>39483</v>
      </c>
      <c r="E3265" s="6">
        <v>1.93</v>
      </c>
      <c r="F3265" s="6">
        <v>2.66</v>
      </c>
      <c r="G3265" s="6">
        <v>3.61</v>
      </c>
    </row>
    <row r="3266">
      <c r="A3266" s="6">
        <v>2.0</v>
      </c>
      <c r="B3266" s="6">
        <v>6.0</v>
      </c>
      <c r="C3266" s="6">
        <v>2008.0</v>
      </c>
      <c r="D3266" s="142">
        <f t="shared" si="1"/>
        <v>39484</v>
      </c>
      <c r="E3266" s="6">
        <v>1.96</v>
      </c>
      <c r="F3266" s="6">
        <v>2.67</v>
      </c>
      <c r="G3266" s="6">
        <v>3.61</v>
      </c>
    </row>
    <row r="3267">
      <c r="A3267" s="6">
        <v>2.0</v>
      </c>
      <c r="B3267" s="6">
        <v>7.0</v>
      </c>
      <c r="C3267" s="6">
        <v>2008.0</v>
      </c>
      <c r="D3267" s="142">
        <f t="shared" si="1"/>
        <v>39485</v>
      </c>
      <c r="E3267" s="6">
        <v>1.99</v>
      </c>
      <c r="F3267" s="6">
        <v>2.79</v>
      </c>
      <c r="G3267" s="6">
        <v>3.74</v>
      </c>
    </row>
    <row r="3268">
      <c r="A3268" s="6">
        <v>2.0</v>
      </c>
      <c r="B3268" s="6">
        <v>8.0</v>
      </c>
      <c r="C3268" s="6">
        <v>2008.0</v>
      </c>
      <c r="D3268" s="142">
        <f t="shared" si="1"/>
        <v>39486</v>
      </c>
      <c r="E3268" s="6">
        <v>1.93</v>
      </c>
      <c r="F3268" s="6">
        <v>2.69</v>
      </c>
      <c r="G3268" s="6">
        <v>3.64</v>
      </c>
    </row>
    <row r="3269">
      <c r="A3269" s="6">
        <v>2.0</v>
      </c>
      <c r="B3269" s="6">
        <v>11.0</v>
      </c>
      <c r="C3269" s="6">
        <v>2008.0</v>
      </c>
      <c r="D3269" s="142">
        <f t="shared" si="1"/>
        <v>39489</v>
      </c>
      <c r="E3269" s="6">
        <v>1.93</v>
      </c>
      <c r="F3269" s="6">
        <v>2.67</v>
      </c>
      <c r="G3269" s="6">
        <v>3.62</v>
      </c>
    </row>
    <row r="3270">
      <c r="A3270" s="6">
        <v>2.0</v>
      </c>
      <c r="B3270" s="6">
        <v>12.0</v>
      </c>
      <c r="C3270" s="6">
        <v>2008.0</v>
      </c>
      <c r="D3270" s="142">
        <f t="shared" si="1"/>
        <v>39490</v>
      </c>
      <c r="E3270" s="6">
        <v>1.94</v>
      </c>
      <c r="F3270" s="6">
        <v>2.71</v>
      </c>
      <c r="G3270" s="6">
        <v>3.66</v>
      </c>
    </row>
    <row r="3271">
      <c r="A3271" s="6">
        <v>2.0</v>
      </c>
      <c r="B3271" s="6">
        <v>13.0</v>
      </c>
      <c r="C3271" s="6">
        <v>2008.0</v>
      </c>
      <c r="D3271" s="142">
        <f t="shared" si="1"/>
        <v>39491</v>
      </c>
      <c r="E3271" s="6">
        <v>1.91</v>
      </c>
      <c r="F3271" s="6">
        <v>2.71</v>
      </c>
      <c r="G3271" s="6">
        <v>3.7</v>
      </c>
    </row>
    <row r="3272">
      <c r="A3272" s="6">
        <v>2.0</v>
      </c>
      <c r="B3272" s="6">
        <v>14.0</v>
      </c>
      <c r="C3272" s="6">
        <v>2008.0</v>
      </c>
      <c r="D3272" s="142">
        <f t="shared" si="1"/>
        <v>39492</v>
      </c>
      <c r="E3272" s="6">
        <v>1.93</v>
      </c>
      <c r="F3272" s="6">
        <v>2.81</v>
      </c>
      <c r="G3272" s="6">
        <v>3.85</v>
      </c>
    </row>
    <row r="3273">
      <c r="A3273" s="6">
        <v>2.0</v>
      </c>
      <c r="B3273" s="6">
        <v>15.0</v>
      </c>
      <c r="C3273" s="6">
        <v>2008.0</v>
      </c>
      <c r="D3273" s="142">
        <f t="shared" si="1"/>
        <v>39493</v>
      </c>
      <c r="E3273" s="6">
        <v>1.91</v>
      </c>
      <c r="F3273" s="6">
        <v>2.76</v>
      </c>
      <c r="G3273" s="6">
        <v>3.76</v>
      </c>
    </row>
    <row r="3274">
      <c r="A3274" s="6">
        <v>2.0</v>
      </c>
      <c r="B3274" s="6">
        <v>19.0</v>
      </c>
      <c r="C3274" s="6">
        <v>2008.0</v>
      </c>
      <c r="D3274" s="142">
        <f t="shared" si="1"/>
        <v>39497</v>
      </c>
      <c r="E3274" s="6">
        <v>2.06</v>
      </c>
      <c r="F3274" s="6">
        <v>2.93</v>
      </c>
      <c r="G3274" s="6">
        <v>3.89</v>
      </c>
    </row>
    <row r="3275">
      <c r="A3275" s="6">
        <v>2.0</v>
      </c>
      <c r="B3275" s="6">
        <v>20.0</v>
      </c>
      <c r="C3275" s="6">
        <v>2008.0</v>
      </c>
      <c r="D3275" s="142">
        <f t="shared" si="1"/>
        <v>39498</v>
      </c>
      <c r="E3275" s="6">
        <v>2.14</v>
      </c>
      <c r="F3275" s="6">
        <v>3.02</v>
      </c>
      <c r="G3275" s="6">
        <v>3.93</v>
      </c>
    </row>
    <row r="3276">
      <c r="A3276" s="6">
        <v>2.0</v>
      </c>
      <c r="B3276" s="6">
        <v>21.0</v>
      </c>
      <c r="C3276" s="6">
        <v>2008.0</v>
      </c>
      <c r="D3276" s="142">
        <f t="shared" si="1"/>
        <v>39499</v>
      </c>
      <c r="E3276" s="6">
        <v>1.98</v>
      </c>
      <c r="F3276" s="6">
        <v>2.8</v>
      </c>
      <c r="G3276" s="6">
        <v>3.77</v>
      </c>
    </row>
    <row r="3277">
      <c r="A3277" s="6">
        <v>2.0</v>
      </c>
      <c r="B3277" s="6">
        <v>22.0</v>
      </c>
      <c r="C3277" s="6">
        <v>2008.0</v>
      </c>
      <c r="D3277" s="142">
        <f t="shared" si="1"/>
        <v>39500</v>
      </c>
      <c r="E3277" s="6">
        <v>1.98</v>
      </c>
      <c r="F3277" s="6">
        <v>2.81</v>
      </c>
      <c r="G3277" s="6">
        <v>3.79</v>
      </c>
    </row>
    <row r="3278">
      <c r="A3278" s="6">
        <v>2.0</v>
      </c>
      <c r="B3278" s="6">
        <v>25.0</v>
      </c>
      <c r="C3278" s="6">
        <v>2008.0</v>
      </c>
      <c r="D3278" s="142">
        <f t="shared" si="1"/>
        <v>39503</v>
      </c>
      <c r="E3278" s="6">
        <v>2.13</v>
      </c>
      <c r="F3278" s="6">
        <v>2.98</v>
      </c>
      <c r="G3278" s="6">
        <v>3.91</v>
      </c>
    </row>
    <row r="3279">
      <c r="A3279" s="6">
        <v>2.0</v>
      </c>
      <c r="B3279" s="6">
        <v>26.0</v>
      </c>
      <c r="C3279" s="6">
        <v>2008.0</v>
      </c>
      <c r="D3279" s="142">
        <f t="shared" si="1"/>
        <v>39504</v>
      </c>
      <c r="E3279" s="6">
        <v>2.04</v>
      </c>
      <c r="F3279" s="6">
        <v>2.92</v>
      </c>
      <c r="G3279" s="6">
        <v>3.88</v>
      </c>
    </row>
    <row r="3280">
      <c r="A3280" s="6">
        <v>2.0</v>
      </c>
      <c r="B3280" s="6">
        <v>27.0</v>
      </c>
      <c r="C3280" s="6">
        <v>2008.0</v>
      </c>
      <c r="D3280" s="142">
        <f t="shared" si="1"/>
        <v>39505</v>
      </c>
      <c r="E3280" s="6">
        <v>2.01</v>
      </c>
      <c r="F3280" s="6">
        <v>2.89</v>
      </c>
      <c r="G3280" s="6">
        <v>3.85</v>
      </c>
    </row>
    <row r="3281">
      <c r="A3281" s="6">
        <v>2.0</v>
      </c>
      <c r="B3281" s="6">
        <v>28.0</v>
      </c>
      <c r="C3281" s="6">
        <v>2008.0</v>
      </c>
      <c r="D3281" s="142">
        <f t="shared" si="1"/>
        <v>39506</v>
      </c>
      <c r="E3281" s="6">
        <v>1.87</v>
      </c>
      <c r="F3281" s="6">
        <v>2.73</v>
      </c>
      <c r="G3281" s="6">
        <v>3.71</v>
      </c>
    </row>
    <row r="3282">
      <c r="A3282" s="6">
        <v>2.0</v>
      </c>
      <c r="B3282" s="6">
        <v>29.0</v>
      </c>
      <c r="C3282" s="6">
        <v>2008.0</v>
      </c>
      <c r="D3282" s="142">
        <f t="shared" si="1"/>
        <v>39507</v>
      </c>
      <c r="E3282" s="6">
        <v>1.65</v>
      </c>
      <c r="F3282" s="6">
        <v>2.5</v>
      </c>
      <c r="G3282" s="6">
        <v>3.53</v>
      </c>
    </row>
    <row r="3283">
      <c r="A3283" s="6">
        <v>3.0</v>
      </c>
      <c r="B3283" s="6">
        <v>3.0</v>
      </c>
      <c r="C3283" s="6">
        <v>2008.0</v>
      </c>
      <c r="D3283" s="142">
        <f t="shared" si="1"/>
        <v>39510</v>
      </c>
      <c r="E3283" s="6">
        <v>1.61</v>
      </c>
      <c r="F3283" s="6">
        <v>2.48</v>
      </c>
      <c r="G3283" s="6">
        <v>3.54</v>
      </c>
    </row>
    <row r="3284">
      <c r="A3284" s="6">
        <v>3.0</v>
      </c>
      <c r="B3284" s="6">
        <v>4.0</v>
      </c>
      <c r="C3284" s="6">
        <v>2008.0</v>
      </c>
      <c r="D3284" s="142">
        <f t="shared" si="1"/>
        <v>39511</v>
      </c>
      <c r="E3284" s="6">
        <v>1.65</v>
      </c>
      <c r="F3284" s="6">
        <v>2.53</v>
      </c>
      <c r="G3284" s="6">
        <v>3.63</v>
      </c>
    </row>
    <row r="3285">
      <c r="A3285" s="6">
        <v>3.0</v>
      </c>
      <c r="B3285" s="6">
        <v>5.0</v>
      </c>
      <c r="C3285" s="6">
        <v>2008.0</v>
      </c>
      <c r="D3285" s="142">
        <f t="shared" si="1"/>
        <v>39512</v>
      </c>
      <c r="E3285" s="6">
        <v>1.66</v>
      </c>
      <c r="F3285" s="6">
        <v>2.59</v>
      </c>
      <c r="G3285" s="6">
        <v>3.7</v>
      </c>
    </row>
    <row r="3286">
      <c r="A3286" s="6">
        <v>3.0</v>
      </c>
      <c r="B3286" s="6">
        <v>6.0</v>
      </c>
      <c r="C3286" s="6">
        <v>2008.0</v>
      </c>
      <c r="D3286" s="142">
        <f t="shared" si="1"/>
        <v>39513</v>
      </c>
      <c r="E3286" s="6">
        <v>1.53</v>
      </c>
      <c r="F3286" s="6">
        <v>2.5</v>
      </c>
      <c r="G3286" s="6">
        <v>3.62</v>
      </c>
    </row>
    <row r="3287">
      <c r="A3287" s="6">
        <v>3.0</v>
      </c>
      <c r="B3287" s="6">
        <v>7.0</v>
      </c>
      <c r="C3287" s="6">
        <v>2008.0</v>
      </c>
      <c r="D3287" s="142">
        <f t="shared" si="1"/>
        <v>39514</v>
      </c>
      <c r="E3287" s="6">
        <v>1.53</v>
      </c>
      <c r="F3287" s="6">
        <v>2.45</v>
      </c>
      <c r="G3287" s="6">
        <v>3.56</v>
      </c>
    </row>
    <row r="3288">
      <c r="A3288" s="6">
        <v>3.0</v>
      </c>
      <c r="B3288" s="6">
        <v>10.0</v>
      </c>
      <c r="C3288" s="6">
        <v>2008.0</v>
      </c>
      <c r="D3288" s="142">
        <f t="shared" si="1"/>
        <v>39517</v>
      </c>
      <c r="E3288" s="6">
        <v>1.47</v>
      </c>
      <c r="F3288" s="6">
        <v>2.37</v>
      </c>
      <c r="G3288" s="6">
        <v>3.46</v>
      </c>
    </row>
    <row r="3289">
      <c r="A3289" s="6">
        <v>3.0</v>
      </c>
      <c r="B3289" s="6">
        <v>11.0</v>
      </c>
      <c r="C3289" s="6">
        <v>2008.0</v>
      </c>
      <c r="D3289" s="142">
        <f t="shared" si="1"/>
        <v>39518</v>
      </c>
      <c r="E3289" s="6">
        <v>1.74</v>
      </c>
      <c r="F3289" s="6">
        <v>2.61</v>
      </c>
      <c r="G3289" s="6">
        <v>3.6</v>
      </c>
    </row>
    <row r="3290">
      <c r="A3290" s="6">
        <v>3.0</v>
      </c>
      <c r="B3290" s="6">
        <v>12.0</v>
      </c>
      <c r="C3290" s="6">
        <v>2008.0</v>
      </c>
      <c r="D3290" s="142">
        <f t="shared" si="1"/>
        <v>39519</v>
      </c>
      <c r="E3290" s="6">
        <v>1.63</v>
      </c>
      <c r="F3290" s="6">
        <v>2.49</v>
      </c>
      <c r="G3290" s="6">
        <v>3.49</v>
      </c>
    </row>
    <row r="3291">
      <c r="A3291" s="6">
        <v>3.0</v>
      </c>
      <c r="B3291" s="6">
        <v>13.0</v>
      </c>
      <c r="C3291" s="6">
        <v>2008.0</v>
      </c>
      <c r="D3291" s="142">
        <f t="shared" si="1"/>
        <v>39520</v>
      </c>
      <c r="E3291" s="6">
        <v>1.63</v>
      </c>
      <c r="F3291" s="6">
        <v>2.53</v>
      </c>
      <c r="G3291" s="6">
        <v>3.56</v>
      </c>
    </row>
    <row r="3292">
      <c r="A3292" s="6">
        <v>3.0</v>
      </c>
      <c r="B3292" s="6">
        <v>14.0</v>
      </c>
      <c r="C3292" s="6">
        <v>2008.0</v>
      </c>
      <c r="D3292" s="142">
        <f t="shared" si="1"/>
        <v>39521</v>
      </c>
      <c r="E3292" s="6">
        <v>1.47</v>
      </c>
      <c r="F3292" s="6">
        <v>2.37</v>
      </c>
      <c r="G3292" s="6">
        <v>3.44</v>
      </c>
    </row>
    <row r="3293">
      <c r="A3293" s="6">
        <v>3.0</v>
      </c>
      <c r="B3293" s="6">
        <v>17.0</v>
      </c>
      <c r="C3293" s="6">
        <v>2008.0</v>
      </c>
      <c r="D3293" s="142">
        <f t="shared" si="1"/>
        <v>39524</v>
      </c>
      <c r="E3293" s="6">
        <v>1.35</v>
      </c>
      <c r="F3293" s="6">
        <v>2.23</v>
      </c>
      <c r="G3293" s="6">
        <v>3.34</v>
      </c>
    </row>
    <row r="3294">
      <c r="A3294" s="6">
        <v>3.0</v>
      </c>
      <c r="B3294" s="6">
        <v>18.0</v>
      </c>
      <c r="C3294" s="6">
        <v>2008.0</v>
      </c>
      <c r="D3294" s="142">
        <f t="shared" si="1"/>
        <v>39525</v>
      </c>
      <c r="E3294" s="6">
        <v>1.58</v>
      </c>
      <c r="F3294" s="6">
        <v>2.42</v>
      </c>
      <c r="G3294" s="6">
        <v>3.48</v>
      </c>
    </row>
    <row r="3295">
      <c r="A3295" s="6">
        <v>3.0</v>
      </c>
      <c r="B3295" s="6">
        <v>19.0</v>
      </c>
      <c r="C3295" s="6">
        <v>2008.0</v>
      </c>
      <c r="D3295" s="142">
        <f t="shared" si="1"/>
        <v>39526</v>
      </c>
      <c r="E3295" s="6">
        <v>1.54</v>
      </c>
      <c r="F3295" s="6">
        <v>2.36</v>
      </c>
      <c r="G3295" s="6">
        <v>3.38</v>
      </c>
    </row>
    <row r="3296">
      <c r="A3296" s="6">
        <v>3.0</v>
      </c>
      <c r="B3296" s="6">
        <v>20.0</v>
      </c>
      <c r="C3296" s="6">
        <v>2008.0</v>
      </c>
      <c r="D3296" s="142">
        <f t="shared" si="1"/>
        <v>39527</v>
      </c>
      <c r="E3296" s="6">
        <v>1.59</v>
      </c>
      <c r="F3296" s="6">
        <v>2.36</v>
      </c>
      <c r="G3296" s="6">
        <v>3.34</v>
      </c>
    </row>
    <row r="3297">
      <c r="A3297" s="6">
        <v>3.0</v>
      </c>
      <c r="B3297" s="6">
        <v>24.0</v>
      </c>
      <c r="C3297" s="6">
        <v>2008.0</v>
      </c>
      <c r="D3297" s="142">
        <f t="shared" si="1"/>
        <v>39531</v>
      </c>
      <c r="E3297" s="6">
        <v>1.84</v>
      </c>
      <c r="F3297" s="6">
        <v>2.64</v>
      </c>
      <c r="G3297" s="6">
        <v>3.56</v>
      </c>
    </row>
    <row r="3298">
      <c r="A3298" s="6">
        <v>3.0</v>
      </c>
      <c r="B3298" s="6">
        <v>25.0</v>
      </c>
      <c r="C3298" s="6">
        <v>2008.0</v>
      </c>
      <c r="D3298" s="142">
        <f t="shared" si="1"/>
        <v>39532</v>
      </c>
      <c r="E3298" s="6">
        <v>1.79</v>
      </c>
      <c r="F3298" s="6">
        <v>2.61</v>
      </c>
      <c r="G3298" s="6">
        <v>3.51</v>
      </c>
    </row>
    <row r="3299">
      <c r="A3299" s="6">
        <v>3.0</v>
      </c>
      <c r="B3299" s="6">
        <v>26.0</v>
      </c>
      <c r="C3299" s="6">
        <v>2008.0</v>
      </c>
      <c r="D3299" s="142">
        <f t="shared" si="1"/>
        <v>39533</v>
      </c>
      <c r="E3299" s="6">
        <v>1.71</v>
      </c>
      <c r="F3299" s="6">
        <v>2.55</v>
      </c>
      <c r="G3299" s="6">
        <v>3.51</v>
      </c>
    </row>
    <row r="3300">
      <c r="A3300" s="6">
        <v>3.0</v>
      </c>
      <c r="B3300" s="6">
        <v>27.0</v>
      </c>
      <c r="C3300" s="6">
        <v>2008.0</v>
      </c>
      <c r="D3300" s="142">
        <f t="shared" si="1"/>
        <v>39534</v>
      </c>
      <c r="E3300" s="6">
        <v>1.73</v>
      </c>
      <c r="F3300" s="6">
        <v>2.61</v>
      </c>
      <c r="G3300" s="6">
        <v>3.56</v>
      </c>
    </row>
    <row r="3301">
      <c r="A3301" s="6">
        <v>3.0</v>
      </c>
      <c r="B3301" s="6">
        <v>28.0</v>
      </c>
      <c r="C3301" s="6">
        <v>2008.0</v>
      </c>
      <c r="D3301" s="142">
        <f t="shared" si="1"/>
        <v>39535</v>
      </c>
      <c r="E3301" s="6">
        <v>1.67</v>
      </c>
      <c r="F3301" s="6">
        <v>2.51</v>
      </c>
      <c r="G3301" s="6">
        <v>3.47</v>
      </c>
    </row>
    <row r="3302">
      <c r="A3302" s="6">
        <v>3.0</v>
      </c>
      <c r="B3302" s="6">
        <v>31.0</v>
      </c>
      <c r="C3302" s="6">
        <v>2008.0</v>
      </c>
      <c r="D3302" s="142">
        <f t="shared" si="1"/>
        <v>39538</v>
      </c>
      <c r="E3302" s="6">
        <v>1.62</v>
      </c>
      <c r="F3302" s="6">
        <v>2.46</v>
      </c>
      <c r="G3302" s="6">
        <v>3.45</v>
      </c>
    </row>
    <row r="3303">
      <c r="A3303" s="6">
        <v>4.0</v>
      </c>
      <c r="B3303" s="6">
        <v>1.0</v>
      </c>
      <c r="C3303" s="6">
        <v>2008.0</v>
      </c>
      <c r="D3303" s="142">
        <f t="shared" si="1"/>
        <v>39539</v>
      </c>
      <c r="E3303" s="6">
        <v>1.8</v>
      </c>
      <c r="F3303" s="6">
        <v>2.65</v>
      </c>
      <c r="G3303" s="6">
        <v>3.57</v>
      </c>
    </row>
    <row r="3304">
      <c r="A3304" s="6">
        <v>4.0</v>
      </c>
      <c r="B3304" s="6">
        <v>2.0</v>
      </c>
      <c r="C3304" s="6">
        <v>2008.0</v>
      </c>
      <c r="D3304" s="142">
        <f t="shared" si="1"/>
        <v>39540</v>
      </c>
      <c r="E3304" s="6">
        <v>1.88</v>
      </c>
      <c r="F3304" s="6">
        <v>2.72</v>
      </c>
      <c r="G3304" s="6">
        <v>3.6</v>
      </c>
    </row>
    <row r="3305">
      <c r="A3305" s="6">
        <v>4.0</v>
      </c>
      <c r="B3305" s="6">
        <v>3.0</v>
      </c>
      <c r="C3305" s="6">
        <v>2008.0</v>
      </c>
      <c r="D3305" s="142">
        <f t="shared" si="1"/>
        <v>39541</v>
      </c>
      <c r="E3305" s="6">
        <v>1.91</v>
      </c>
      <c r="F3305" s="6">
        <v>2.75</v>
      </c>
      <c r="G3305" s="6">
        <v>3.61</v>
      </c>
    </row>
    <row r="3306">
      <c r="A3306" s="6">
        <v>4.0</v>
      </c>
      <c r="B3306" s="6">
        <v>4.0</v>
      </c>
      <c r="C3306" s="6">
        <v>2008.0</v>
      </c>
      <c r="D3306" s="142">
        <f t="shared" si="1"/>
        <v>39542</v>
      </c>
      <c r="E3306" s="6">
        <v>1.83</v>
      </c>
      <c r="F3306" s="6">
        <v>2.63</v>
      </c>
      <c r="G3306" s="6">
        <v>3.5</v>
      </c>
    </row>
    <row r="3307">
      <c r="A3307" s="6">
        <v>4.0</v>
      </c>
      <c r="B3307" s="6">
        <v>7.0</v>
      </c>
      <c r="C3307" s="6">
        <v>2008.0</v>
      </c>
      <c r="D3307" s="142">
        <f t="shared" si="1"/>
        <v>39545</v>
      </c>
      <c r="E3307" s="6">
        <v>1.95</v>
      </c>
      <c r="F3307" s="6">
        <v>2.75</v>
      </c>
      <c r="G3307" s="6">
        <v>3.57</v>
      </c>
    </row>
    <row r="3308">
      <c r="A3308" s="6">
        <v>4.0</v>
      </c>
      <c r="B3308" s="6">
        <v>8.0</v>
      </c>
      <c r="C3308" s="6">
        <v>2008.0</v>
      </c>
      <c r="D3308" s="142">
        <f t="shared" si="1"/>
        <v>39546</v>
      </c>
      <c r="E3308" s="6">
        <v>1.87</v>
      </c>
      <c r="F3308" s="6">
        <v>2.72</v>
      </c>
      <c r="G3308" s="6">
        <v>3.58</v>
      </c>
    </row>
    <row r="3309">
      <c r="A3309" s="6">
        <v>4.0</v>
      </c>
      <c r="B3309" s="6">
        <v>9.0</v>
      </c>
      <c r="C3309" s="6">
        <v>2008.0</v>
      </c>
      <c r="D3309" s="142">
        <f t="shared" si="1"/>
        <v>39547</v>
      </c>
      <c r="E3309" s="6">
        <v>1.77</v>
      </c>
      <c r="F3309" s="6">
        <v>2.59</v>
      </c>
      <c r="G3309" s="6">
        <v>3.49</v>
      </c>
    </row>
    <row r="3310">
      <c r="A3310" s="6">
        <v>4.0</v>
      </c>
      <c r="B3310" s="6">
        <v>10.0</v>
      </c>
      <c r="C3310" s="6">
        <v>2008.0</v>
      </c>
      <c r="D3310" s="142">
        <f t="shared" si="1"/>
        <v>39548</v>
      </c>
      <c r="E3310" s="6">
        <v>1.84</v>
      </c>
      <c r="F3310" s="6">
        <v>2.66</v>
      </c>
      <c r="G3310" s="6">
        <v>3.55</v>
      </c>
    </row>
    <row r="3311">
      <c r="A3311" s="6">
        <v>4.0</v>
      </c>
      <c r="B3311" s="6">
        <v>11.0</v>
      </c>
      <c r="C3311" s="6">
        <v>2008.0</v>
      </c>
      <c r="D3311" s="142">
        <f t="shared" si="1"/>
        <v>39549</v>
      </c>
      <c r="E3311" s="6">
        <v>1.76</v>
      </c>
      <c r="F3311" s="6">
        <v>2.57</v>
      </c>
      <c r="G3311" s="6">
        <v>3.49</v>
      </c>
    </row>
    <row r="3312">
      <c r="A3312" s="6">
        <v>4.0</v>
      </c>
      <c r="B3312" s="6">
        <v>14.0</v>
      </c>
      <c r="C3312" s="6">
        <v>2008.0</v>
      </c>
      <c r="D3312" s="142">
        <f t="shared" si="1"/>
        <v>39552</v>
      </c>
      <c r="E3312" s="6">
        <v>1.78</v>
      </c>
      <c r="F3312" s="6">
        <v>2.6</v>
      </c>
      <c r="G3312" s="6">
        <v>3.53</v>
      </c>
    </row>
    <row r="3313">
      <c r="A3313" s="6">
        <v>4.0</v>
      </c>
      <c r="B3313" s="6">
        <v>15.0</v>
      </c>
      <c r="C3313" s="6">
        <v>2008.0</v>
      </c>
      <c r="D3313" s="142">
        <f t="shared" si="1"/>
        <v>39553</v>
      </c>
      <c r="E3313" s="6">
        <v>1.84</v>
      </c>
      <c r="F3313" s="6">
        <v>2.68</v>
      </c>
      <c r="G3313" s="6">
        <v>3.6</v>
      </c>
    </row>
    <row r="3314">
      <c r="A3314" s="6">
        <v>4.0</v>
      </c>
      <c r="B3314" s="6">
        <v>16.0</v>
      </c>
      <c r="C3314" s="6">
        <v>2008.0</v>
      </c>
      <c r="D3314" s="142">
        <f t="shared" si="1"/>
        <v>39554</v>
      </c>
      <c r="E3314" s="6">
        <v>1.98</v>
      </c>
      <c r="F3314" s="6">
        <v>2.82</v>
      </c>
      <c r="G3314" s="6">
        <v>3.72</v>
      </c>
    </row>
    <row r="3315">
      <c r="A3315" s="6">
        <v>4.0</v>
      </c>
      <c r="B3315" s="6">
        <v>17.0</v>
      </c>
      <c r="C3315" s="6">
        <v>2008.0</v>
      </c>
      <c r="D3315" s="142">
        <f t="shared" si="1"/>
        <v>39555</v>
      </c>
      <c r="E3315" s="6">
        <v>2.13</v>
      </c>
      <c r="F3315" s="6">
        <v>2.9</v>
      </c>
      <c r="G3315" s="6">
        <v>3.75</v>
      </c>
    </row>
    <row r="3316">
      <c r="A3316" s="6">
        <v>4.0</v>
      </c>
      <c r="B3316" s="6">
        <v>18.0</v>
      </c>
      <c r="C3316" s="6">
        <v>2008.0</v>
      </c>
      <c r="D3316" s="142">
        <f t="shared" si="1"/>
        <v>39556</v>
      </c>
      <c r="E3316" s="6">
        <v>2.19</v>
      </c>
      <c r="F3316" s="6">
        <v>2.95</v>
      </c>
      <c r="G3316" s="6">
        <v>3.77</v>
      </c>
    </row>
    <row r="3317">
      <c r="A3317" s="6">
        <v>4.0</v>
      </c>
      <c r="B3317" s="6">
        <v>21.0</v>
      </c>
      <c r="C3317" s="6">
        <v>2008.0</v>
      </c>
      <c r="D3317" s="142">
        <f t="shared" si="1"/>
        <v>39559</v>
      </c>
      <c r="E3317" s="6">
        <v>2.2</v>
      </c>
      <c r="F3317" s="6">
        <v>2.95</v>
      </c>
      <c r="G3317" s="6">
        <v>3.75</v>
      </c>
    </row>
    <row r="3318">
      <c r="A3318" s="6">
        <v>4.0</v>
      </c>
      <c r="B3318" s="6">
        <v>22.0</v>
      </c>
      <c r="C3318" s="6">
        <v>2008.0</v>
      </c>
      <c r="D3318" s="142">
        <f t="shared" si="1"/>
        <v>39560</v>
      </c>
      <c r="E3318" s="6">
        <v>2.24</v>
      </c>
      <c r="F3318" s="6">
        <v>2.96</v>
      </c>
      <c r="G3318" s="6">
        <v>3.74</v>
      </c>
    </row>
    <row r="3319">
      <c r="A3319" s="6">
        <v>4.0</v>
      </c>
      <c r="B3319" s="6">
        <v>23.0</v>
      </c>
      <c r="C3319" s="6">
        <v>2008.0</v>
      </c>
      <c r="D3319" s="142">
        <f t="shared" si="1"/>
        <v>39561</v>
      </c>
      <c r="E3319" s="6">
        <v>2.22</v>
      </c>
      <c r="F3319" s="6">
        <v>2.98</v>
      </c>
      <c r="G3319" s="6">
        <v>3.77</v>
      </c>
    </row>
    <row r="3320">
      <c r="A3320" s="6">
        <v>4.0</v>
      </c>
      <c r="B3320" s="6">
        <v>24.0</v>
      </c>
      <c r="C3320" s="6">
        <v>2008.0</v>
      </c>
      <c r="D3320" s="142">
        <f t="shared" si="1"/>
        <v>39562</v>
      </c>
      <c r="E3320" s="6">
        <v>2.41</v>
      </c>
      <c r="F3320" s="6">
        <v>3.15</v>
      </c>
      <c r="G3320" s="6">
        <v>3.87</v>
      </c>
    </row>
    <row r="3321">
      <c r="A3321" s="6">
        <v>4.0</v>
      </c>
      <c r="B3321" s="6">
        <v>25.0</v>
      </c>
      <c r="C3321" s="6">
        <v>2008.0</v>
      </c>
      <c r="D3321" s="142">
        <f t="shared" si="1"/>
        <v>39563</v>
      </c>
      <c r="E3321" s="6">
        <v>2.44</v>
      </c>
      <c r="F3321" s="6">
        <v>3.2</v>
      </c>
      <c r="G3321" s="6">
        <v>3.91</v>
      </c>
    </row>
    <row r="3322">
      <c r="A3322" s="6">
        <v>4.0</v>
      </c>
      <c r="B3322" s="6">
        <v>28.0</v>
      </c>
      <c r="C3322" s="6">
        <v>2008.0</v>
      </c>
      <c r="D3322" s="142">
        <f t="shared" si="1"/>
        <v>39566</v>
      </c>
      <c r="E3322" s="6">
        <v>2.36</v>
      </c>
      <c r="F3322" s="6">
        <v>3.14</v>
      </c>
      <c r="G3322" s="6">
        <v>3.86</v>
      </c>
    </row>
    <row r="3323">
      <c r="A3323" s="6">
        <v>4.0</v>
      </c>
      <c r="B3323" s="6">
        <v>29.0</v>
      </c>
      <c r="C3323" s="6">
        <v>2008.0</v>
      </c>
      <c r="D3323" s="142">
        <f t="shared" si="1"/>
        <v>39567</v>
      </c>
      <c r="E3323" s="6">
        <v>2.35</v>
      </c>
      <c r="F3323" s="6">
        <v>3.11</v>
      </c>
      <c r="G3323" s="6">
        <v>3.85</v>
      </c>
    </row>
    <row r="3324">
      <c r="A3324" s="6">
        <v>4.0</v>
      </c>
      <c r="B3324" s="6">
        <v>30.0</v>
      </c>
      <c r="C3324" s="6">
        <v>2008.0</v>
      </c>
      <c r="D3324" s="142">
        <f t="shared" si="1"/>
        <v>39568</v>
      </c>
      <c r="E3324" s="6">
        <v>2.29</v>
      </c>
      <c r="F3324" s="6">
        <v>3.03</v>
      </c>
      <c r="G3324" s="6">
        <v>3.77</v>
      </c>
    </row>
    <row r="3325">
      <c r="A3325" s="6">
        <v>5.0</v>
      </c>
      <c r="B3325" s="6">
        <v>1.0</v>
      </c>
      <c r="C3325" s="6">
        <v>2008.0</v>
      </c>
      <c r="D3325" s="142">
        <f t="shared" si="1"/>
        <v>39569</v>
      </c>
      <c r="E3325" s="6">
        <v>2.37</v>
      </c>
      <c r="F3325" s="6">
        <v>3.06</v>
      </c>
      <c r="G3325" s="6">
        <v>3.78</v>
      </c>
    </row>
    <row r="3326">
      <c r="A3326" s="6">
        <v>5.0</v>
      </c>
      <c r="B3326" s="6">
        <v>2.0</v>
      </c>
      <c r="C3326" s="6">
        <v>2008.0</v>
      </c>
      <c r="D3326" s="142">
        <f t="shared" si="1"/>
        <v>39570</v>
      </c>
      <c r="E3326" s="6">
        <v>2.47</v>
      </c>
      <c r="F3326" s="6">
        <v>3.18</v>
      </c>
      <c r="G3326" s="6">
        <v>3.89</v>
      </c>
    </row>
    <row r="3327">
      <c r="A3327" s="6">
        <v>5.0</v>
      </c>
      <c r="B3327" s="6">
        <v>5.0</v>
      </c>
      <c r="C3327" s="6">
        <v>2008.0</v>
      </c>
      <c r="D3327" s="142">
        <f t="shared" si="1"/>
        <v>39573</v>
      </c>
      <c r="E3327" s="6">
        <v>2.42</v>
      </c>
      <c r="F3327" s="6">
        <v>3.14</v>
      </c>
      <c r="G3327" s="6">
        <v>3.88</v>
      </c>
    </row>
    <row r="3328">
      <c r="A3328" s="6">
        <v>5.0</v>
      </c>
      <c r="B3328" s="6">
        <v>6.0</v>
      </c>
      <c r="C3328" s="6">
        <v>2008.0</v>
      </c>
      <c r="D3328" s="142">
        <f t="shared" si="1"/>
        <v>39574</v>
      </c>
      <c r="E3328" s="6">
        <v>2.38</v>
      </c>
      <c r="F3328" s="6">
        <v>3.15</v>
      </c>
      <c r="G3328" s="6">
        <v>3.93</v>
      </c>
    </row>
    <row r="3329">
      <c r="A3329" s="6">
        <v>5.0</v>
      </c>
      <c r="B3329" s="6">
        <v>7.0</v>
      </c>
      <c r="C3329" s="6">
        <v>2008.0</v>
      </c>
      <c r="D3329" s="142">
        <f t="shared" si="1"/>
        <v>39575</v>
      </c>
      <c r="E3329" s="6">
        <v>2.31</v>
      </c>
      <c r="F3329" s="6">
        <v>3.09</v>
      </c>
      <c r="G3329" s="6">
        <v>3.87</v>
      </c>
    </row>
    <row r="3330">
      <c r="A3330" s="6">
        <v>5.0</v>
      </c>
      <c r="B3330" s="6">
        <v>8.0</v>
      </c>
      <c r="C3330" s="6">
        <v>2008.0</v>
      </c>
      <c r="D3330" s="142">
        <f t="shared" si="1"/>
        <v>39576</v>
      </c>
      <c r="E3330" s="6">
        <v>2.25</v>
      </c>
      <c r="F3330" s="6">
        <v>2.99</v>
      </c>
      <c r="G3330" s="6">
        <v>3.79</v>
      </c>
    </row>
    <row r="3331">
      <c r="A3331" s="6">
        <v>5.0</v>
      </c>
      <c r="B3331" s="6">
        <v>9.0</v>
      </c>
      <c r="C3331" s="6">
        <v>2008.0</v>
      </c>
      <c r="D3331" s="142">
        <f t="shared" si="1"/>
        <v>39577</v>
      </c>
      <c r="E3331" s="6">
        <v>2.25</v>
      </c>
      <c r="F3331" s="6">
        <v>2.98</v>
      </c>
      <c r="G3331" s="6">
        <v>3.77</v>
      </c>
    </row>
    <row r="3332">
      <c r="A3332" s="6">
        <v>5.0</v>
      </c>
      <c r="B3332" s="6">
        <v>12.0</v>
      </c>
      <c r="C3332" s="6">
        <v>2008.0</v>
      </c>
      <c r="D3332" s="142">
        <f t="shared" si="1"/>
        <v>39580</v>
      </c>
      <c r="E3332" s="6">
        <v>2.3</v>
      </c>
      <c r="F3332" s="6">
        <v>3.0</v>
      </c>
      <c r="G3332" s="6">
        <v>3.78</v>
      </c>
    </row>
    <row r="3333">
      <c r="A3333" s="6">
        <v>5.0</v>
      </c>
      <c r="B3333" s="6">
        <v>13.0</v>
      </c>
      <c r="C3333" s="6">
        <v>2008.0</v>
      </c>
      <c r="D3333" s="142">
        <f t="shared" si="1"/>
        <v>39581</v>
      </c>
      <c r="E3333" s="6">
        <v>2.47</v>
      </c>
      <c r="F3333" s="6">
        <v>3.17</v>
      </c>
      <c r="G3333" s="6">
        <v>3.9</v>
      </c>
    </row>
    <row r="3334">
      <c r="A3334" s="6">
        <v>5.0</v>
      </c>
      <c r="B3334" s="6">
        <v>14.0</v>
      </c>
      <c r="C3334" s="6">
        <v>2008.0</v>
      </c>
      <c r="D3334" s="142">
        <f t="shared" si="1"/>
        <v>39582</v>
      </c>
      <c r="E3334" s="6">
        <v>2.53</v>
      </c>
      <c r="F3334" s="6">
        <v>3.22</v>
      </c>
      <c r="G3334" s="6">
        <v>3.92</v>
      </c>
    </row>
    <row r="3335">
      <c r="A3335" s="6">
        <v>5.0</v>
      </c>
      <c r="B3335" s="6">
        <v>15.0</v>
      </c>
      <c r="C3335" s="6">
        <v>2008.0</v>
      </c>
      <c r="D3335" s="142">
        <f t="shared" si="1"/>
        <v>39583</v>
      </c>
      <c r="E3335" s="6">
        <v>2.45</v>
      </c>
      <c r="F3335" s="6">
        <v>3.1</v>
      </c>
      <c r="G3335" s="6">
        <v>3.83</v>
      </c>
    </row>
    <row r="3336">
      <c r="A3336" s="6">
        <v>5.0</v>
      </c>
      <c r="B3336" s="6">
        <v>16.0</v>
      </c>
      <c r="C3336" s="6">
        <v>2008.0</v>
      </c>
      <c r="D3336" s="142">
        <f t="shared" si="1"/>
        <v>39584</v>
      </c>
      <c r="E3336" s="6">
        <v>2.47</v>
      </c>
      <c r="F3336" s="6">
        <v>3.12</v>
      </c>
      <c r="G3336" s="6">
        <v>3.85</v>
      </c>
    </row>
    <row r="3337">
      <c r="A3337" s="6">
        <v>5.0</v>
      </c>
      <c r="B3337" s="6">
        <v>19.0</v>
      </c>
      <c r="C3337" s="6">
        <v>2008.0</v>
      </c>
      <c r="D3337" s="142">
        <f t="shared" si="1"/>
        <v>39587</v>
      </c>
      <c r="E3337" s="6">
        <v>2.42</v>
      </c>
      <c r="F3337" s="6">
        <v>3.09</v>
      </c>
      <c r="G3337" s="6">
        <v>3.83</v>
      </c>
    </row>
    <row r="3338">
      <c r="A3338" s="6">
        <v>5.0</v>
      </c>
      <c r="B3338" s="6">
        <v>20.0</v>
      </c>
      <c r="C3338" s="6">
        <v>2008.0</v>
      </c>
      <c r="D3338" s="142">
        <f t="shared" si="1"/>
        <v>39588</v>
      </c>
      <c r="E3338" s="6">
        <v>2.34</v>
      </c>
      <c r="F3338" s="6">
        <v>3.02</v>
      </c>
      <c r="G3338" s="6">
        <v>3.78</v>
      </c>
    </row>
    <row r="3339">
      <c r="A3339" s="6">
        <v>5.0</v>
      </c>
      <c r="B3339" s="6">
        <v>21.0</v>
      </c>
      <c r="C3339" s="6">
        <v>2008.0</v>
      </c>
      <c r="D3339" s="142">
        <f t="shared" si="1"/>
        <v>39589</v>
      </c>
      <c r="E3339" s="6">
        <v>2.41</v>
      </c>
      <c r="F3339" s="6">
        <v>3.09</v>
      </c>
      <c r="G3339" s="6">
        <v>3.81</v>
      </c>
    </row>
    <row r="3340">
      <c r="A3340" s="6">
        <v>5.0</v>
      </c>
      <c r="B3340" s="6">
        <v>22.0</v>
      </c>
      <c r="C3340" s="6">
        <v>2008.0</v>
      </c>
      <c r="D3340" s="142">
        <f t="shared" si="1"/>
        <v>39590</v>
      </c>
      <c r="E3340" s="6">
        <v>2.56</v>
      </c>
      <c r="F3340" s="6">
        <v>3.24</v>
      </c>
      <c r="G3340" s="6">
        <v>3.92</v>
      </c>
    </row>
    <row r="3341">
      <c r="A3341" s="6">
        <v>5.0</v>
      </c>
      <c r="B3341" s="6">
        <v>23.0</v>
      </c>
      <c r="C3341" s="6">
        <v>2008.0</v>
      </c>
      <c r="D3341" s="142">
        <f t="shared" si="1"/>
        <v>39591</v>
      </c>
      <c r="E3341" s="6">
        <v>2.46</v>
      </c>
      <c r="F3341" s="6">
        <v>3.15</v>
      </c>
      <c r="G3341" s="6">
        <v>3.85</v>
      </c>
    </row>
    <row r="3342">
      <c r="A3342" s="6">
        <v>5.0</v>
      </c>
      <c r="B3342" s="6">
        <v>27.0</v>
      </c>
      <c r="C3342" s="6">
        <v>2008.0</v>
      </c>
      <c r="D3342" s="142">
        <f t="shared" si="1"/>
        <v>39595</v>
      </c>
      <c r="E3342" s="6">
        <v>2.55</v>
      </c>
      <c r="F3342" s="6">
        <v>3.25</v>
      </c>
      <c r="G3342" s="6">
        <v>3.93</v>
      </c>
    </row>
    <row r="3343">
      <c r="A3343" s="6">
        <v>5.0</v>
      </c>
      <c r="B3343" s="6">
        <v>28.0</v>
      </c>
      <c r="C3343" s="6">
        <v>2008.0</v>
      </c>
      <c r="D3343" s="142">
        <f t="shared" si="1"/>
        <v>39596</v>
      </c>
      <c r="E3343" s="6">
        <v>2.62</v>
      </c>
      <c r="F3343" s="6">
        <v>3.36</v>
      </c>
      <c r="G3343" s="6">
        <v>4.03</v>
      </c>
    </row>
    <row r="3344">
      <c r="A3344" s="6">
        <v>5.0</v>
      </c>
      <c r="B3344" s="6">
        <v>29.0</v>
      </c>
      <c r="C3344" s="6">
        <v>2008.0</v>
      </c>
      <c r="D3344" s="142">
        <f t="shared" si="1"/>
        <v>39597</v>
      </c>
      <c r="E3344" s="6">
        <v>2.67</v>
      </c>
      <c r="F3344" s="6">
        <v>3.41</v>
      </c>
      <c r="G3344" s="6">
        <v>4.08</v>
      </c>
    </row>
    <row r="3345">
      <c r="A3345" s="6">
        <v>5.0</v>
      </c>
      <c r="B3345" s="6">
        <v>30.0</v>
      </c>
      <c r="C3345" s="6">
        <v>2008.0</v>
      </c>
      <c r="D3345" s="142">
        <f t="shared" si="1"/>
        <v>39598</v>
      </c>
      <c r="E3345" s="6">
        <v>2.66</v>
      </c>
      <c r="F3345" s="6">
        <v>3.41</v>
      </c>
      <c r="G3345" s="6">
        <v>4.06</v>
      </c>
    </row>
    <row r="3346">
      <c r="A3346" s="6">
        <v>6.0</v>
      </c>
      <c r="B3346" s="6">
        <v>2.0</v>
      </c>
      <c r="C3346" s="6">
        <v>2008.0</v>
      </c>
      <c r="D3346" s="142">
        <f t="shared" si="1"/>
        <v>39601</v>
      </c>
      <c r="E3346" s="6">
        <v>2.51</v>
      </c>
      <c r="F3346" s="6">
        <v>3.28</v>
      </c>
      <c r="G3346" s="6">
        <v>3.98</v>
      </c>
    </row>
    <row r="3347">
      <c r="A3347" s="6">
        <v>6.0</v>
      </c>
      <c r="B3347" s="6">
        <v>3.0</v>
      </c>
      <c r="C3347" s="6">
        <v>2008.0</v>
      </c>
      <c r="D3347" s="142">
        <f t="shared" si="1"/>
        <v>39602</v>
      </c>
      <c r="E3347" s="6">
        <v>2.45</v>
      </c>
      <c r="F3347" s="6">
        <v>3.21</v>
      </c>
      <c r="G3347" s="6">
        <v>3.92</v>
      </c>
    </row>
    <row r="3348">
      <c r="A3348" s="6">
        <v>6.0</v>
      </c>
      <c r="B3348" s="6">
        <v>4.0</v>
      </c>
      <c r="C3348" s="6">
        <v>2008.0</v>
      </c>
      <c r="D3348" s="142">
        <f t="shared" si="1"/>
        <v>39603</v>
      </c>
      <c r="E3348" s="6">
        <v>2.47</v>
      </c>
      <c r="F3348" s="6">
        <v>3.26</v>
      </c>
      <c r="G3348" s="6">
        <v>3.98</v>
      </c>
    </row>
    <row r="3349">
      <c r="A3349" s="6">
        <v>6.0</v>
      </c>
      <c r="B3349" s="6">
        <v>5.0</v>
      </c>
      <c r="C3349" s="6">
        <v>2008.0</v>
      </c>
      <c r="D3349" s="142">
        <f t="shared" si="1"/>
        <v>39604</v>
      </c>
      <c r="E3349" s="6">
        <v>2.52</v>
      </c>
      <c r="F3349" s="6">
        <v>3.34</v>
      </c>
      <c r="G3349" s="6">
        <v>4.06</v>
      </c>
    </row>
    <row r="3350">
      <c r="A3350" s="6">
        <v>6.0</v>
      </c>
      <c r="B3350" s="6">
        <v>6.0</v>
      </c>
      <c r="C3350" s="6">
        <v>2008.0</v>
      </c>
      <c r="D3350" s="142">
        <f t="shared" si="1"/>
        <v>39605</v>
      </c>
      <c r="E3350" s="6">
        <v>2.4</v>
      </c>
      <c r="F3350" s="6">
        <v>3.2</v>
      </c>
      <c r="G3350" s="6">
        <v>3.94</v>
      </c>
    </row>
    <row r="3351">
      <c r="A3351" s="6">
        <v>6.0</v>
      </c>
      <c r="B3351" s="6">
        <v>9.0</v>
      </c>
      <c r="C3351" s="6">
        <v>2008.0</v>
      </c>
      <c r="D3351" s="142">
        <f t="shared" si="1"/>
        <v>39608</v>
      </c>
      <c r="E3351" s="6">
        <v>2.73</v>
      </c>
      <c r="F3351" s="6">
        <v>3.41</v>
      </c>
      <c r="G3351" s="6">
        <v>4.02</v>
      </c>
    </row>
    <row r="3352">
      <c r="A3352" s="6">
        <v>6.0</v>
      </c>
      <c r="B3352" s="6">
        <v>10.0</v>
      </c>
      <c r="C3352" s="6">
        <v>2008.0</v>
      </c>
      <c r="D3352" s="142">
        <f t="shared" si="1"/>
        <v>39609</v>
      </c>
      <c r="E3352" s="6">
        <v>2.91</v>
      </c>
      <c r="F3352" s="6">
        <v>3.54</v>
      </c>
      <c r="G3352" s="6">
        <v>4.11</v>
      </c>
    </row>
    <row r="3353">
      <c r="A3353" s="6">
        <v>6.0</v>
      </c>
      <c r="B3353" s="6">
        <v>11.0</v>
      </c>
      <c r="C3353" s="6">
        <v>2008.0</v>
      </c>
      <c r="D3353" s="142">
        <f t="shared" si="1"/>
        <v>39610</v>
      </c>
      <c r="E3353" s="6">
        <v>2.83</v>
      </c>
      <c r="F3353" s="6">
        <v>3.49</v>
      </c>
      <c r="G3353" s="6">
        <v>4.1</v>
      </c>
    </row>
    <row r="3354">
      <c r="A3354" s="6">
        <v>6.0</v>
      </c>
      <c r="B3354" s="6">
        <v>12.0</v>
      </c>
      <c r="C3354" s="6">
        <v>2008.0</v>
      </c>
      <c r="D3354" s="142">
        <f t="shared" si="1"/>
        <v>39611</v>
      </c>
      <c r="E3354" s="6">
        <v>3.03</v>
      </c>
      <c r="F3354" s="6">
        <v>3.68</v>
      </c>
      <c r="G3354" s="6">
        <v>4.23</v>
      </c>
    </row>
    <row r="3355">
      <c r="A3355" s="6">
        <v>6.0</v>
      </c>
      <c r="B3355" s="6">
        <v>13.0</v>
      </c>
      <c r="C3355" s="6">
        <v>2008.0</v>
      </c>
      <c r="D3355" s="142">
        <f t="shared" si="1"/>
        <v>39612</v>
      </c>
      <c r="E3355" s="6">
        <v>3.05</v>
      </c>
      <c r="F3355" s="6">
        <v>3.73</v>
      </c>
      <c r="G3355" s="6">
        <v>4.27</v>
      </c>
    </row>
    <row r="3356">
      <c r="A3356" s="6">
        <v>6.0</v>
      </c>
      <c r="B3356" s="6">
        <v>16.0</v>
      </c>
      <c r="C3356" s="6">
        <v>2008.0</v>
      </c>
      <c r="D3356" s="142">
        <f t="shared" si="1"/>
        <v>39615</v>
      </c>
      <c r="E3356" s="6">
        <v>3.02</v>
      </c>
      <c r="F3356" s="6">
        <v>3.73</v>
      </c>
      <c r="G3356" s="6">
        <v>4.25</v>
      </c>
    </row>
    <row r="3357">
      <c r="A3357" s="6">
        <v>6.0</v>
      </c>
      <c r="B3357" s="6">
        <v>17.0</v>
      </c>
      <c r="C3357" s="6">
        <v>2008.0</v>
      </c>
      <c r="D3357" s="142">
        <f t="shared" si="1"/>
        <v>39616</v>
      </c>
      <c r="E3357" s="6">
        <v>2.94</v>
      </c>
      <c r="F3357" s="6">
        <v>3.66</v>
      </c>
      <c r="G3357" s="6">
        <v>4.23</v>
      </c>
    </row>
    <row r="3358">
      <c r="A3358" s="6">
        <v>6.0</v>
      </c>
      <c r="B3358" s="6">
        <v>18.0</v>
      </c>
      <c r="C3358" s="6">
        <v>2008.0</v>
      </c>
      <c r="D3358" s="142">
        <f t="shared" si="1"/>
        <v>39617</v>
      </c>
      <c r="E3358" s="6">
        <v>2.89</v>
      </c>
      <c r="F3358" s="6">
        <v>3.57</v>
      </c>
      <c r="G3358" s="6">
        <v>4.16</v>
      </c>
    </row>
    <row r="3359">
      <c r="A3359" s="6">
        <v>6.0</v>
      </c>
      <c r="B3359" s="6">
        <v>19.0</v>
      </c>
      <c r="C3359" s="6">
        <v>2008.0</v>
      </c>
      <c r="D3359" s="142">
        <f t="shared" si="1"/>
        <v>39618</v>
      </c>
      <c r="E3359" s="6">
        <v>2.99</v>
      </c>
      <c r="F3359" s="6">
        <v>3.67</v>
      </c>
      <c r="G3359" s="6">
        <v>4.22</v>
      </c>
    </row>
    <row r="3360">
      <c r="A3360" s="6">
        <v>6.0</v>
      </c>
      <c r="B3360" s="6">
        <v>20.0</v>
      </c>
      <c r="C3360" s="6">
        <v>2008.0</v>
      </c>
      <c r="D3360" s="142">
        <f t="shared" si="1"/>
        <v>39619</v>
      </c>
      <c r="E3360" s="6">
        <v>2.88</v>
      </c>
      <c r="F3360" s="6">
        <v>3.57</v>
      </c>
      <c r="G3360" s="6">
        <v>4.16</v>
      </c>
    </row>
    <row r="3361">
      <c r="A3361" s="6">
        <v>6.0</v>
      </c>
      <c r="B3361" s="6">
        <v>23.0</v>
      </c>
      <c r="C3361" s="6">
        <v>2008.0</v>
      </c>
      <c r="D3361" s="142">
        <f t="shared" si="1"/>
        <v>39622</v>
      </c>
      <c r="E3361" s="6">
        <v>2.98</v>
      </c>
      <c r="F3361" s="6">
        <v>3.65</v>
      </c>
      <c r="G3361" s="6">
        <v>4.19</v>
      </c>
    </row>
    <row r="3362">
      <c r="A3362" s="6">
        <v>6.0</v>
      </c>
      <c r="B3362" s="6">
        <v>24.0</v>
      </c>
      <c r="C3362" s="6">
        <v>2008.0</v>
      </c>
      <c r="D3362" s="142">
        <f t="shared" si="1"/>
        <v>39623</v>
      </c>
      <c r="E3362" s="6">
        <v>2.87</v>
      </c>
      <c r="F3362" s="6">
        <v>3.52</v>
      </c>
      <c r="G3362" s="6">
        <v>4.1</v>
      </c>
    </row>
    <row r="3363">
      <c r="A3363" s="6">
        <v>6.0</v>
      </c>
      <c r="B3363" s="6">
        <v>25.0</v>
      </c>
      <c r="C3363" s="6">
        <v>2008.0</v>
      </c>
      <c r="D3363" s="142">
        <f t="shared" si="1"/>
        <v>39624</v>
      </c>
      <c r="E3363" s="6">
        <v>2.82</v>
      </c>
      <c r="F3363" s="6">
        <v>3.54</v>
      </c>
      <c r="G3363" s="6">
        <v>4.12</v>
      </c>
    </row>
    <row r="3364">
      <c r="A3364" s="6">
        <v>6.0</v>
      </c>
      <c r="B3364" s="6">
        <v>26.0</v>
      </c>
      <c r="C3364" s="6">
        <v>2008.0</v>
      </c>
      <c r="D3364" s="142">
        <f t="shared" si="1"/>
        <v>39625</v>
      </c>
      <c r="E3364" s="6">
        <v>2.68</v>
      </c>
      <c r="F3364" s="6">
        <v>3.44</v>
      </c>
      <c r="G3364" s="6">
        <v>4.07</v>
      </c>
    </row>
    <row r="3365">
      <c r="A3365" s="6">
        <v>6.0</v>
      </c>
      <c r="B3365" s="6">
        <v>27.0</v>
      </c>
      <c r="C3365" s="6">
        <v>2008.0</v>
      </c>
      <c r="D3365" s="142">
        <f t="shared" si="1"/>
        <v>39626</v>
      </c>
      <c r="E3365" s="6">
        <v>2.65</v>
      </c>
      <c r="F3365" s="6">
        <v>3.36</v>
      </c>
      <c r="G3365" s="6">
        <v>3.99</v>
      </c>
    </row>
    <row r="3366">
      <c r="A3366" s="6">
        <v>6.0</v>
      </c>
      <c r="B3366" s="6">
        <v>30.0</v>
      </c>
      <c r="C3366" s="6">
        <v>2008.0</v>
      </c>
      <c r="D3366" s="142">
        <f t="shared" si="1"/>
        <v>39629</v>
      </c>
      <c r="E3366" s="6">
        <v>2.63</v>
      </c>
      <c r="F3366" s="6">
        <v>3.34</v>
      </c>
      <c r="G3366" s="6">
        <v>3.99</v>
      </c>
    </row>
    <row r="3367">
      <c r="A3367" s="6">
        <v>7.0</v>
      </c>
      <c r="B3367" s="6">
        <v>1.0</v>
      </c>
      <c r="C3367" s="6">
        <v>2008.0</v>
      </c>
      <c r="D3367" s="142">
        <f t="shared" si="1"/>
        <v>39630</v>
      </c>
      <c r="E3367" s="6">
        <v>2.63</v>
      </c>
      <c r="F3367" s="6">
        <v>3.33</v>
      </c>
      <c r="G3367" s="6">
        <v>4.01</v>
      </c>
    </row>
    <row r="3368">
      <c r="A3368" s="6">
        <v>7.0</v>
      </c>
      <c r="B3368" s="6">
        <v>2.0</v>
      </c>
      <c r="C3368" s="6">
        <v>2008.0</v>
      </c>
      <c r="D3368" s="142">
        <f t="shared" si="1"/>
        <v>39631</v>
      </c>
      <c r="E3368" s="6">
        <v>2.6</v>
      </c>
      <c r="F3368" s="6">
        <v>3.31</v>
      </c>
      <c r="G3368" s="6">
        <v>3.99</v>
      </c>
    </row>
    <row r="3369">
      <c r="A3369" s="6">
        <v>7.0</v>
      </c>
      <c r="B3369" s="6">
        <v>3.0</v>
      </c>
      <c r="C3369" s="6">
        <v>2008.0</v>
      </c>
      <c r="D3369" s="142">
        <f t="shared" si="1"/>
        <v>39632</v>
      </c>
      <c r="E3369" s="6">
        <v>2.54</v>
      </c>
      <c r="F3369" s="6">
        <v>3.28</v>
      </c>
      <c r="G3369" s="6">
        <v>3.99</v>
      </c>
    </row>
    <row r="3370">
      <c r="A3370" s="6">
        <v>7.0</v>
      </c>
      <c r="B3370" s="6">
        <v>7.0</v>
      </c>
      <c r="C3370" s="6">
        <v>2008.0</v>
      </c>
      <c r="D3370" s="142">
        <f t="shared" si="1"/>
        <v>39636</v>
      </c>
      <c r="E3370" s="6">
        <v>2.47</v>
      </c>
      <c r="F3370" s="6">
        <v>3.23</v>
      </c>
      <c r="G3370" s="6">
        <v>3.95</v>
      </c>
    </row>
    <row r="3371">
      <c r="A3371" s="6">
        <v>7.0</v>
      </c>
      <c r="B3371" s="6">
        <v>8.0</v>
      </c>
      <c r="C3371" s="6">
        <v>2008.0</v>
      </c>
      <c r="D3371" s="142">
        <f t="shared" si="1"/>
        <v>39637</v>
      </c>
      <c r="E3371" s="6">
        <v>2.47</v>
      </c>
      <c r="F3371" s="6">
        <v>3.19</v>
      </c>
      <c r="G3371" s="6">
        <v>3.91</v>
      </c>
    </row>
    <row r="3372">
      <c r="A3372" s="6">
        <v>7.0</v>
      </c>
      <c r="B3372" s="6">
        <v>9.0</v>
      </c>
      <c r="C3372" s="6">
        <v>2008.0</v>
      </c>
      <c r="D3372" s="142">
        <f t="shared" si="1"/>
        <v>39638</v>
      </c>
      <c r="E3372" s="6">
        <v>2.41</v>
      </c>
      <c r="F3372" s="6">
        <v>3.11</v>
      </c>
      <c r="G3372" s="6">
        <v>3.85</v>
      </c>
    </row>
    <row r="3373">
      <c r="A3373" s="6">
        <v>7.0</v>
      </c>
      <c r="B3373" s="6">
        <v>10.0</v>
      </c>
      <c r="C3373" s="6">
        <v>2008.0</v>
      </c>
      <c r="D3373" s="142">
        <f t="shared" si="1"/>
        <v>39639</v>
      </c>
      <c r="E3373" s="6">
        <v>2.44</v>
      </c>
      <c r="F3373" s="6">
        <v>3.1</v>
      </c>
      <c r="G3373" s="6">
        <v>3.83</v>
      </c>
    </row>
    <row r="3374">
      <c r="A3374" s="6">
        <v>7.0</v>
      </c>
      <c r="B3374" s="6">
        <v>11.0</v>
      </c>
      <c r="C3374" s="6">
        <v>2008.0</v>
      </c>
      <c r="D3374" s="142">
        <f t="shared" si="1"/>
        <v>39640</v>
      </c>
      <c r="E3374" s="6">
        <v>2.59</v>
      </c>
      <c r="F3374" s="6">
        <v>3.27</v>
      </c>
      <c r="G3374" s="6">
        <v>3.96</v>
      </c>
    </row>
    <row r="3375">
      <c r="A3375" s="6">
        <v>7.0</v>
      </c>
      <c r="B3375" s="6">
        <v>14.0</v>
      </c>
      <c r="C3375" s="6">
        <v>2008.0</v>
      </c>
      <c r="D3375" s="142">
        <f t="shared" si="1"/>
        <v>39643</v>
      </c>
      <c r="E3375" s="6">
        <v>2.47</v>
      </c>
      <c r="F3375" s="6">
        <v>3.2</v>
      </c>
      <c r="G3375" s="6">
        <v>3.9</v>
      </c>
    </row>
    <row r="3376">
      <c r="A3376" s="6">
        <v>7.0</v>
      </c>
      <c r="B3376" s="6">
        <v>15.0</v>
      </c>
      <c r="C3376" s="6">
        <v>2008.0</v>
      </c>
      <c r="D3376" s="142">
        <f t="shared" si="1"/>
        <v>39644</v>
      </c>
      <c r="E3376" s="6">
        <v>2.39</v>
      </c>
      <c r="F3376" s="6">
        <v>3.12</v>
      </c>
      <c r="G3376" s="6">
        <v>3.87</v>
      </c>
    </row>
    <row r="3377">
      <c r="A3377" s="6">
        <v>7.0</v>
      </c>
      <c r="B3377" s="6">
        <v>16.0</v>
      </c>
      <c r="C3377" s="6">
        <v>2008.0</v>
      </c>
      <c r="D3377" s="142">
        <f t="shared" si="1"/>
        <v>39645</v>
      </c>
      <c r="E3377" s="6">
        <v>2.44</v>
      </c>
      <c r="F3377" s="6">
        <v>3.2</v>
      </c>
      <c r="G3377" s="6">
        <v>3.97</v>
      </c>
    </row>
    <row r="3378">
      <c r="A3378" s="6">
        <v>7.0</v>
      </c>
      <c r="B3378" s="6">
        <v>17.0</v>
      </c>
      <c r="C3378" s="6">
        <v>2008.0</v>
      </c>
      <c r="D3378" s="142">
        <f t="shared" si="1"/>
        <v>39646</v>
      </c>
      <c r="E3378" s="6">
        <v>2.58</v>
      </c>
      <c r="F3378" s="6">
        <v>3.35</v>
      </c>
      <c r="G3378" s="6">
        <v>4.07</v>
      </c>
    </row>
    <row r="3379">
      <c r="A3379" s="6">
        <v>7.0</v>
      </c>
      <c r="B3379" s="6">
        <v>18.0</v>
      </c>
      <c r="C3379" s="6">
        <v>2008.0</v>
      </c>
      <c r="D3379" s="142">
        <f t="shared" si="1"/>
        <v>39647</v>
      </c>
      <c r="E3379" s="6">
        <v>2.66</v>
      </c>
      <c r="F3379" s="6">
        <v>3.42</v>
      </c>
      <c r="G3379" s="6">
        <v>4.11</v>
      </c>
    </row>
    <row r="3380">
      <c r="A3380" s="6">
        <v>7.0</v>
      </c>
      <c r="B3380" s="6">
        <v>21.0</v>
      </c>
      <c r="C3380" s="6">
        <v>2008.0</v>
      </c>
      <c r="D3380" s="142">
        <f t="shared" si="1"/>
        <v>39650</v>
      </c>
      <c r="E3380" s="6">
        <v>2.66</v>
      </c>
      <c r="F3380" s="6">
        <v>3.41</v>
      </c>
      <c r="G3380" s="6">
        <v>4.09</v>
      </c>
    </row>
    <row r="3381">
      <c r="A3381" s="6">
        <v>7.0</v>
      </c>
      <c r="B3381" s="6">
        <v>22.0</v>
      </c>
      <c r="C3381" s="6">
        <v>2008.0</v>
      </c>
      <c r="D3381" s="142">
        <f t="shared" si="1"/>
        <v>39651</v>
      </c>
      <c r="E3381" s="6">
        <v>2.74</v>
      </c>
      <c r="F3381" s="6">
        <v>3.48</v>
      </c>
      <c r="G3381" s="6">
        <v>4.14</v>
      </c>
    </row>
    <row r="3382">
      <c r="A3382" s="6">
        <v>7.0</v>
      </c>
      <c r="B3382" s="6">
        <v>23.0</v>
      </c>
      <c r="C3382" s="6">
        <v>2008.0</v>
      </c>
      <c r="D3382" s="142">
        <f t="shared" si="1"/>
        <v>39652</v>
      </c>
      <c r="E3382" s="6">
        <v>2.81</v>
      </c>
      <c r="F3382" s="6">
        <v>3.51</v>
      </c>
      <c r="G3382" s="6">
        <v>4.16</v>
      </c>
    </row>
    <row r="3383">
      <c r="A3383" s="6">
        <v>7.0</v>
      </c>
      <c r="B3383" s="6">
        <v>24.0</v>
      </c>
      <c r="C3383" s="6">
        <v>2008.0</v>
      </c>
      <c r="D3383" s="142">
        <f t="shared" si="1"/>
        <v>39653</v>
      </c>
      <c r="E3383" s="6">
        <v>2.61</v>
      </c>
      <c r="F3383" s="6">
        <v>3.37</v>
      </c>
      <c r="G3383" s="6">
        <v>4.03</v>
      </c>
    </row>
    <row r="3384">
      <c r="A3384" s="6">
        <v>7.0</v>
      </c>
      <c r="B3384" s="6">
        <v>25.0</v>
      </c>
      <c r="C3384" s="6">
        <v>2008.0</v>
      </c>
      <c r="D3384" s="142">
        <f t="shared" si="1"/>
        <v>39654</v>
      </c>
      <c r="E3384" s="6">
        <v>2.7</v>
      </c>
      <c r="F3384" s="6">
        <v>3.45</v>
      </c>
      <c r="G3384" s="6">
        <v>4.13</v>
      </c>
    </row>
    <row r="3385">
      <c r="A3385" s="6">
        <v>7.0</v>
      </c>
      <c r="B3385" s="6">
        <v>28.0</v>
      </c>
      <c r="C3385" s="6">
        <v>2008.0</v>
      </c>
      <c r="D3385" s="142">
        <f t="shared" si="1"/>
        <v>39657</v>
      </c>
      <c r="E3385" s="6">
        <v>2.59</v>
      </c>
      <c r="F3385" s="6">
        <v>3.34</v>
      </c>
      <c r="G3385" s="6">
        <v>4.06</v>
      </c>
    </row>
    <row r="3386">
      <c r="A3386" s="6">
        <v>7.0</v>
      </c>
      <c r="B3386" s="6">
        <v>29.0</v>
      </c>
      <c r="C3386" s="6">
        <v>2008.0</v>
      </c>
      <c r="D3386" s="142">
        <f t="shared" si="1"/>
        <v>39658</v>
      </c>
      <c r="E3386" s="6">
        <v>2.65</v>
      </c>
      <c r="F3386" s="6">
        <v>3.39</v>
      </c>
      <c r="G3386" s="6">
        <v>4.09</v>
      </c>
    </row>
    <row r="3387">
      <c r="A3387" s="6">
        <v>7.0</v>
      </c>
      <c r="B3387" s="6">
        <v>30.0</v>
      </c>
      <c r="C3387" s="6">
        <v>2008.0</v>
      </c>
      <c r="D3387" s="142">
        <f t="shared" si="1"/>
        <v>39659</v>
      </c>
      <c r="E3387" s="6">
        <v>2.64</v>
      </c>
      <c r="F3387" s="6">
        <v>3.36</v>
      </c>
      <c r="G3387" s="6">
        <v>4.07</v>
      </c>
    </row>
    <row r="3388">
      <c r="A3388" s="6">
        <v>7.0</v>
      </c>
      <c r="B3388" s="6">
        <v>31.0</v>
      </c>
      <c r="C3388" s="6">
        <v>2008.0</v>
      </c>
      <c r="D3388" s="142">
        <f t="shared" si="1"/>
        <v>39660</v>
      </c>
      <c r="E3388" s="6">
        <v>2.52</v>
      </c>
      <c r="F3388" s="6">
        <v>3.25</v>
      </c>
      <c r="G3388" s="6">
        <v>3.99</v>
      </c>
    </row>
    <row r="3389">
      <c r="A3389" s="6">
        <v>8.0</v>
      </c>
      <c r="B3389" s="6">
        <v>1.0</v>
      </c>
      <c r="C3389" s="6">
        <v>2008.0</v>
      </c>
      <c r="D3389" s="142">
        <f t="shared" si="1"/>
        <v>39661</v>
      </c>
      <c r="E3389" s="6">
        <v>2.51</v>
      </c>
      <c r="F3389" s="6">
        <v>3.23</v>
      </c>
      <c r="G3389" s="6">
        <v>3.97</v>
      </c>
    </row>
    <row r="3390">
      <c r="A3390" s="6">
        <v>8.0</v>
      </c>
      <c r="B3390" s="6">
        <v>4.0</v>
      </c>
      <c r="C3390" s="6">
        <v>2008.0</v>
      </c>
      <c r="D3390" s="142">
        <f t="shared" si="1"/>
        <v>39664</v>
      </c>
      <c r="E3390" s="6">
        <v>2.53</v>
      </c>
      <c r="F3390" s="6">
        <v>3.23</v>
      </c>
      <c r="G3390" s="6">
        <v>3.98</v>
      </c>
    </row>
    <row r="3391">
      <c r="A3391" s="6">
        <v>8.0</v>
      </c>
      <c r="B3391" s="6">
        <v>5.0</v>
      </c>
      <c r="C3391" s="6">
        <v>2008.0</v>
      </c>
      <c r="D3391" s="142">
        <f t="shared" si="1"/>
        <v>39665</v>
      </c>
      <c r="E3391" s="6">
        <v>2.54</v>
      </c>
      <c r="F3391" s="6">
        <v>3.28</v>
      </c>
      <c r="G3391" s="6">
        <v>4.04</v>
      </c>
    </row>
    <row r="3392">
      <c r="A3392" s="6">
        <v>8.0</v>
      </c>
      <c r="B3392" s="6">
        <v>6.0</v>
      </c>
      <c r="C3392" s="6">
        <v>2008.0</v>
      </c>
      <c r="D3392" s="142">
        <f t="shared" si="1"/>
        <v>39666</v>
      </c>
      <c r="E3392" s="6">
        <v>2.56</v>
      </c>
      <c r="F3392" s="6">
        <v>3.3</v>
      </c>
      <c r="G3392" s="6">
        <v>4.06</v>
      </c>
    </row>
    <row r="3393">
      <c r="A3393" s="6">
        <v>8.0</v>
      </c>
      <c r="B3393" s="6">
        <v>7.0</v>
      </c>
      <c r="C3393" s="6">
        <v>2008.0</v>
      </c>
      <c r="D3393" s="142">
        <f t="shared" si="1"/>
        <v>39667</v>
      </c>
      <c r="E3393" s="6">
        <v>2.43</v>
      </c>
      <c r="F3393" s="6">
        <v>3.16</v>
      </c>
      <c r="G3393" s="6">
        <v>3.92</v>
      </c>
    </row>
    <row r="3394">
      <c r="A3394" s="6">
        <v>8.0</v>
      </c>
      <c r="B3394" s="6">
        <v>8.0</v>
      </c>
      <c r="C3394" s="6">
        <v>2008.0</v>
      </c>
      <c r="D3394" s="142">
        <f t="shared" si="1"/>
        <v>39668</v>
      </c>
      <c r="E3394" s="6">
        <v>2.51</v>
      </c>
      <c r="F3394" s="6">
        <v>3.21</v>
      </c>
      <c r="G3394" s="6">
        <v>3.94</v>
      </c>
    </row>
    <row r="3395">
      <c r="A3395" s="6">
        <v>8.0</v>
      </c>
      <c r="B3395" s="6">
        <v>11.0</v>
      </c>
      <c r="C3395" s="6">
        <v>2008.0</v>
      </c>
      <c r="D3395" s="142">
        <f t="shared" si="1"/>
        <v>39671</v>
      </c>
      <c r="E3395" s="6">
        <v>2.56</v>
      </c>
      <c r="F3395" s="6">
        <v>3.27</v>
      </c>
      <c r="G3395" s="6">
        <v>3.99</v>
      </c>
    </row>
    <row r="3396">
      <c r="A3396" s="6">
        <v>8.0</v>
      </c>
      <c r="B3396" s="6">
        <v>12.0</v>
      </c>
      <c r="C3396" s="6">
        <v>2008.0</v>
      </c>
      <c r="D3396" s="142">
        <f t="shared" si="1"/>
        <v>39672</v>
      </c>
      <c r="E3396" s="6">
        <v>2.45</v>
      </c>
      <c r="F3396" s="6">
        <v>3.16</v>
      </c>
      <c r="G3396" s="6">
        <v>3.91</v>
      </c>
    </row>
    <row r="3397">
      <c r="A3397" s="6">
        <v>8.0</v>
      </c>
      <c r="B3397" s="6">
        <v>13.0</v>
      </c>
      <c r="C3397" s="6">
        <v>2008.0</v>
      </c>
      <c r="D3397" s="142">
        <f t="shared" si="1"/>
        <v>39673</v>
      </c>
      <c r="E3397" s="6">
        <v>2.5</v>
      </c>
      <c r="F3397" s="6">
        <v>3.21</v>
      </c>
      <c r="G3397" s="6">
        <v>3.94</v>
      </c>
    </row>
    <row r="3398">
      <c r="A3398" s="6">
        <v>8.0</v>
      </c>
      <c r="B3398" s="6">
        <v>14.0</v>
      </c>
      <c r="C3398" s="6">
        <v>2008.0</v>
      </c>
      <c r="D3398" s="142">
        <f t="shared" si="1"/>
        <v>39674</v>
      </c>
      <c r="E3398" s="6">
        <v>2.45</v>
      </c>
      <c r="F3398" s="6">
        <v>3.15</v>
      </c>
      <c r="G3398" s="6">
        <v>3.89</v>
      </c>
    </row>
    <row r="3399">
      <c r="A3399" s="6">
        <v>8.0</v>
      </c>
      <c r="B3399" s="6">
        <v>15.0</v>
      </c>
      <c r="C3399" s="6">
        <v>2008.0</v>
      </c>
      <c r="D3399" s="142">
        <f t="shared" si="1"/>
        <v>39675</v>
      </c>
      <c r="E3399" s="6">
        <v>2.4</v>
      </c>
      <c r="F3399" s="6">
        <v>3.11</v>
      </c>
      <c r="G3399" s="6">
        <v>3.84</v>
      </c>
    </row>
    <row r="3400">
      <c r="A3400" s="6">
        <v>8.0</v>
      </c>
      <c r="B3400" s="6">
        <v>18.0</v>
      </c>
      <c r="C3400" s="6">
        <v>2008.0</v>
      </c>
      <c r="D3400" s="142">
        <f t="shared" si="1"/>
        <v>39678</v>
      </c>
      <c r="E3400" s="6">
        <v>2.35</v>
      </c>
      <c r="F3400" s="6">
        <v>3.07</v>
      </c>
      <c r="G3400" s="6">
        <v>3.82</v>
      </c>
    </row>
    <row r="3401">
      <c r="A3401" s="6">
        <v>8.0</v>
      </c>
      <c r="B3401" s="6">
        <v>19.0</v>
      </c>
      <c r="C3401" s="6">
        <v>2008.0</v>
      </c>
      <c r="D3401" s="142">
        <f t="shared" si="1"/>
        <v>39679</v>
      </c>
      <c r="E3401" s="6">
        <v>2.32</v>
      </c>
      <c r="F3401" s="6">
        <v>3.07</v>
      </c>
      <c r="G3401" s="6">
        <v>3.83</v>
      </c>
    </row>
    <row r="3402">
      <c r="A3402" s="6">
        <v>8.0</v>
      </c>
      <c r="B3402" s="6">
        <v>20.0</v>
      </c>
      <c r="C3402" s="6">
        <v>2008.0</v>
      </c>
      <c r="D3402" s="142">
        <f t="shared" si="1"/>
        <v>39680</v>
      </c>
      <c r="E3402" s="6">
        <v>2.25</v>
      </c>
      <c r="F3402" s="6">
        <v>3.0</v>
      </c>
      <c r="G3402" s="6">
        <v>3.79</v>
      </c>
    </row>
    <row r="3403">
      <c r="A3403" s="6">
        <v>8.0</v>
      </c>
      <c r="B3403" s="6">
        <v>21.0</v>
      </c>
      <c r="C3403" s="6">
        <v>2008.0</v>
      </c>
      <c r="D3403" s="142">
        <f t="shared" si="1"/>
        <v>39681</v>
      </c>
      <c r="E3403" s="6">
        <v>2.33</v>
      </c>
      <c r="F3403" s="6">
        <v>3.08</v>
      </c>
      <c r="G3403" s="6">
        <v>3.84</v>
      </c>
    </row>
    <row r="3404">
      <c r="A3404" s="6">
        <v>8.0</v>
      </c>
      <c r="B3404" s="6">
        <v>22.0</v>
      </c>
      <c r="C3404" s="6">
        <v>2008.0</v>
      </c>
      <c r="D3404" s="142">
        <f t="shared" si="1"/>
        <v>39682</v>
      </c>
      <c r="E3404" s="6">
        <v>2.42</v>
      </c>
      <c r="F3404" s="6">
        <v>3.14</v>
      </c>
      <c r="G3404" s="6">
        <v>3.87</v>
      </c>
    </row>
    <row r="3405">
      <c r="A3405" s="6">
        <v>8.0</v>
      </c>
      <c r="B3405" s="6">
        <v>25.0</v>
      </c>
      <c r="C3405" s="6">
        <v>2008.0</v>
      </c>
      <c r="D3405" s="142">
        <f t="shared" si="1"/>
        <v>39685</v>
      </c>
      <c r="E3405" s="6">
        <v>2.33</v>
      </c>
      <c r="F3405" s="6">
        <v>3.04</v>
      </c>
      <c r="G3405" s="6">
        <v>3.79</v>
      </c>
    </row>
    <row r="3406">
      <c r="A3406" s="6">
        <v>8.0</v>
      </c>
      <c r="B3406" s="6">
        <v>26.0</v>
      </c>
      <c r="C3406" s="6">
        <v>2008.0</v>
      </c>
      <c r="D3406" s="142">
        <f t="shared" si="1"/>
        <v>39686</v>
      </c>
      <c r="E3406" s="6">
        <v>2.35</v>
      </c>
      <c r="F3406" s="6">
        <v>3.06</v>
      </c>
      <c r="G3406" s="6">
        <v>3.79</v>
      </c>
    </row>
    <row r="3407">
      <c r="A3407" s="6">
        <v>8.0</v>
      </c>
      <c r="B3407" s="6">
        <v>27.0</v>
      </c>
      <c r="C3407" s="6">
        <v>2008.0</v>
      </c>
      <c r="D3407" s="142">
        <f t="shared" si="1"/>
        <v>39687</v>
      </c>
      <c r="E3407" s="6">
        <v>2.31</v>
      </c>
      <c r="F3407" s="6">
        <v>3.02</v>
      </c>
      <c r="G3407" s="6">
        <v>3.77</v>
      </c>
    </row>
    <row r="3408">
      <c r="A3408" s="6">
        <v>8.0</v>
      </c>
      <c r="B3408" s="6">
        <v>28.0</v>
      </c>
      <c r="C3408" s="6">
        <v>2008.0</v>
      </c>
      <c r="D3408" s="142">
        <f t="shared" si="1"/>
        <v>39688</v>
      </c>
      <c r="E3408" s="6">
        <v>2.37</v>
      </c>
      <c r="F3408" s="6">
        <v>3.09</v>
      </c>
      <c r="G3408" s="6">
        <v>3.79</v>
      </c>
    </row>
    <row r="3409">
      <c r="A3409" s="6">
        <v>8.0</v>
      </c>
      <c r="B3409" s="6">
        <v>29.0</v>
      </c>
      <c r="C3409" s="6">
        <v>2008.0</v>
      </c>
      <c r="D3409" s="142">
        <f t="shared" si="1"/>
        <v>39689</v>
      </c>
      <c r="E3409" s="6">
        <v>2.36</v>
      </c>
      <c r="F3409" s="6">
        <v>3.1</v>
      </c>
      <c r="G3409" s="6">
        <v>3.83</v>
      </c>
    </row>
    <row r="3410">
      <c r="A3410" s="6">
        <v>9.0</v>
      </c>
      <c r="B3410" s="6">
        <v>2.0</v>
      </c>
      <c r="C3410" s="6">
        <v>2008.0</v>
      </c>
      <c r="D3410" s="142">
        <f t="shared" si="1"/>
        <v>39693</v>
      </c>
      <c r="E3410" s="6">
        <v>2.26</v>
      </c>
      <c r="F3410" s="6">
        <v>3.0</v>
      </c>
      <c r="G3410" s="6">
        <v>3.74</v>
      </c>
    </row>
    <row r="3411">
      <c r="A3411" s="6">
        <v>9.0</v>
      </c>
      <c r="B3411" s="6">
        <v>3.0</v>
      </c>
      <c r="C3411" s="6">
        <v>2008.0</v>
      </c>
      <c r="D3411" s="142">
        <f t="shared" si="1"/>
        <v>39694</v>
      </c>
      <c r="E3411" s="6">
        <v>2.26</v>
      </c>
      <c r="F3411" s="6">
        <v>2.95</v>
      </c>
      <c r="G3411" s="6">
        <v>3.71</v>
      </c>
    </row>
    <row r="3412">
      <c r="A3412" s="6">
        <v>9.0</v>
      </c>
      <c r="B3412" s="6">
        <v>4.0</v>
      </c>
      <c r="C3412" s="6">
        <v>2008.0</v>
      </c>
      <c r="D3412" s="142">
        <f t="shared" si="1"/>
        <v>39695</v>
      </c>
      <c r="E3412" s="6">
        <v>2.2</v>
      </c>
      <c r="F3412" s="6">
        <v>2.87</v>
      </c>
      <c r="G3412" s="6">
        <v>3.64</v>
      </c>
    </row>
    <row r="3413">
      <c r="A3413" s="6">
        <v>9.0</v>
      </c>
      <c r="B3413" s="6">
        <v>5.0</v>
      </c>
      <c r="C3413" s="6">
        <v>2008.0</v>
      </c>
      <c r="D3413" s="142">
        <f t="shared" si="1"/>
        <v>39696</v>
      </c>
      <c r="E3413" s="6">
        <v>2.23</v>
      </c>
      <c r="F3413" s="6">
        <v>2.91</v>
      </c>
      <c r="G3413" s="6">
        <v>3.66</v>
      </c>
    </row>
    <row r="3414">
      <c r="A3414" s="6">
        <v>9.0</v>
      </c>
      <c r="B3414" s="6">
        <v>8.0</v>
      </c>
      <c r="C3414" s="6">
        <v>2008.0</v>
      </c>
      <c r="D3414" s="142">
        <f t="shared" si="1"/>
        <v>39699</v>
      </c>
      <c r="E3414" s="6">
        <v>2.3</v>
      </c>
      <c r="F3414" s="6">
        <v>2.96</v>
      </c>
      <c r="G3414" s="6">
        <v>3.66</v>
      </c>
    </row>
    <row r="3415">
      <c r="A3415" s="6">
        <v>9.0</v>
      </c>
      <c r="B3415" s="6">
        <v>9.0</v>
      </c>
      <c r="C3415" s="6">
        <v>2008.0</v>
      </c>
      <c r="D3415" s="142">
        <f t="shared" si="1"/>
        <v>39700</v>
      </c>
      <c r="E3415" s="6">
        <v>2.23</v>
      </c>
      <c r="F3415" s="6">
        <v>2.9</v>
      </c>
      <c r="G3415" s="6">
        <v>3.62</v>
      </c>
    </row>
    <row r="3416">
      <c r="A3416" s="6">
        <v>9.0</v>
      </c>
      <c r="B3416" s="6">
        <v>10.0</v>
      </c>
      <c r="C3416" s="6">
        <v>2008.0</v>
      </c>
      <c r="D3416" s="142">
        <f t="shared" si="1"/>
        <v>39701</v>
      </c>
      <c r="E3416" s="6">
        <v>2.22</v>
      </c>
      <c r="F3416" s="6">
        <v>2.91</v>
      </c>
      <c r="G3416" s="6">
        <v>3.65</v>
      </c>
    </row>
    <row r="3417">
      <c r="A3417" s="6">
        <v>9.0</v>
      </c>
      <c r="B3417" s="6">
        <v>11.0</v>
      </c>
      <c r="C3417" s="6">
        <v>2008.0</v>
      </c>
      <c r="D3417" s="142">
        <f t="shared" si="1"/>
        <v>39702</v>
      </c>
      <c r="E3417" s="6">
        <v>2.18</v>
      </c>
      <c r="F3417" s="6">
        <v>2.87</v>
      </c>
      <c r="G3417" s="6">
        <v>3.64</v>
      </c>
    </row>
    <row r="3418">
      <c r="A3418" s="6">
        <v>9.0</v>
      </c>
      <c r="B3418" s="6">
        <v>12.0</v>
      </c>
      <c r="C3418" s="6">
        <v>2008.0</v>
      </c>
      <c r="D3418" s="142">
        <f t="shared" si="1"/>
        <v>39703</v>
      </c>
      <c r="E3418" s="6">
        <v>2.23</v>
      </c>
      <c r="F3418" s="6">
        <v>2.97</v>
      </c>
      <c r="G3418" s="6">
        <v>3.74</v>
      </c>
    </row>
    <row r="3419">
      <c r="A3419" s="6">
        <v>9.0</v>
      </c>
      <c r="B3419" s="6">
        <v>15.0</v>
      </c>
      <c r="C3419" s="6">
        <v>2008.0</v>
      </c>
      <c r="D3419" s="142">
        <f t="shared" si="1"/>
        <v>39706</v>
      </c>
      <c r="E3419" s="6">
        <v>1.78</v>
      </c>
      <c r="F3419" s="6">
        <v>2.59</v>
      </c>
      <c r="G3419" s="6">
        <v>3.47</v>
      </c>
    </row>
    <row r="3420">
      <c r="A3420" s="6">
        <v>9.0</v>
      </c>
      <c r="B3420" s="6">
        <v>16.0</v>
      </c>
      <c r="C3420" s="6">
        <v>2008.0</v>
      </c>
      <c r="D3420" s="142">
        <f t="shared" si="1"/>
        <v>39707</v>
      </c>
      <c r="E3420" s="6">
        <v>1.89</v>
      </c>
      <c r="F3420" s="6">
        <v>2.64</v>
      </c>
      <c r="G3420" s="6">
        <v>3.48</v>
      </c>
    </row>
    <row r="3421">
      <c r="A3421" s="6">
        <v>9.0</v>
      </c>
      <c r="B3421" s="6">
        <v>17.0</v>
      </c>
      <c r="C3421" s="6">
        <v>2008.0</v>
      </c>
      <c r="D3421" s="142">
        <f t="shared" si="1"/>
        <v>39708</v>
      </c>
      <c r="E3421" s="6">
        <v>1.64</v>
      </c>
      <c r="F3421" s="6">
        <v>2.52</v>
      </c>
      <c r="G3421" s="6">
        <v>3.41</v>
      </c>
    </row>
    <row r="3422">
      <c r="A3422" s="6">
        <v>9.0</v>
      </c>
      <c r="B3422" s="6">
        <v>18.0</v>
      </c>
      <c r="C3422" s="6">
        <v>2008.0</v>
      </c>
      <c r="D3422" s="142">
        <f t="shared" si="1"/>
        <v>39709</v>
      </c>
      <c r="E3422" s="6">
        <v>1.78</v>
      </c>
      <c r="F3422" s="6">
        <v>2.67</v>
      </c>
      <c r="G3422" s="6">
        <v>3.54</v>
      </c>
    </row>
    <row r="3423">
      <c r="A3423" s="6">
        <v>9.0</v>
      </c>
      <c r="B3423" s="6">
        <v>19.0</v>
      </c>
      <c r="C3423" s="6">
        <v>2008.0</v>
      </c>
      <c r="D3423" s="142">
        <f t="shared" si="1"/>
        <v>39710</v>
      </c>
      <c r="E3423" s="6">
        <v>2.16</v>
      </c>
      <c r="F3423" s="6">
        <v>3.01</v>
      </c>
      <c r="G3423" s="6">
        <v>3.78</v>
      </c>
    </row>
    <row r="3424">
      <c r="A3424" s="6">
        <v>9.0</v>
      </c>
      <c r="B3424" s="6">
        <v>22.0</v>
      </c>
      <c r="C3424" s="6">
        <v>2008.0</v>
      </c>
      <c r="D3424" s="142">
        <f t="shared" si="1"/>
        <v>39713</v>
      </c>
      <c r="E3424" s="6">
        <v>2.13</v>
      </c>
      <c r="F3424" s="6">
        <v>3.04</v>
      </c>
      <c r="G3424" s="6">
        <v>3.83</v>
      </c>
    </row>
    <row r="3425">
      <c r="A3425" s="6">
        <v>9.0</v>
      </c>
      <c r="B3425" s="6">
        <v>23.0</v>
      </c>
      <c r="C3425" s="6">
        <v>2008.0</v>
      </c>
      <c r="D3425" s="142">
        <f t="shared" si="1"/>
        <v>39714</v>
      </c>
      <c r="E3425" s="6">
        <v>2.11</v>
      </c>
      <c r="F3425" s="6">
        <v>3.03</v>
      </c>
      <c r="G3425" s="6">
        <v>3.85</v>
      </c>
    </row>
    <row r="3426">
      <c r="A3426" s="6">
        <v>9.0</v>
      </c>
      <c r="B3426" s="6">
        <v>24.0</v>
      </c>
      <c r="C3426" s="6">
        <v>2008.0</v>
      </c>
      <c r="D3426" s="142">
        <f t="shared" si="1"/>
        <v>39715</v>
      </c>
      <c r="E3426" s="6">
        <v>2.03</v>
      </c>
      <c r="F3426" s="6">
        <v>2.91</v>
      </c>
      <c r="G3426" s="6">
        <v>3.8</v>
      </c>
    </row>
    <row r="3427">
      <c r="A3427" s="6">
        <v>9.0</v>
      </c>
      <c r="B3427" s="6">
        <v>25.0</v>
      </c>
      <c r="C3427" s="6">
        <v>2008.0</v>
      </c>
      <c r="D3427" s="142">
        <f t="shared" si="1"/>
        <v>39716</v>
      </c>
      <c r="E3427" s="6">
        <v>2.16</v>
      </c>
      <c r="F3427" s="6">
        <v>3.09</v>
      </c>
      <c r="G3427" s="6">
        <v>3.88</v>
      </c>
    </row>
    <row r="3428">
      <c r="A3428" s="6">
        <v>9.0</v>
      </c>
      <c r="B3428" s="6">
        <v>26.0</v>
      </c>
      <c r="C3428" s="6">
        <v>2008.0</v>
      </c>
      <c r="D3428" s="142">
        <f t="shared" si="1"/>
        <v>39717</v>
      </c>
      <c r="E3428" s="6">
        <v>2.11</v>
      </c>
      <c r="F3428" s="6">
        <v>3.05</v>
      </c>
      <c r="G3428" s="6">
        <v>3.85</v>
      </c>
    </row>
    <row r="3429">
      <c r="A3429" s="6">
        <v>9.0</v>
      </c>
      <c r="B3429" s="6">
        <v>29.0</v>
      </c>
      <c r="C3429" s="6">
        <v>2008.0</v>
      </c>
      <c r="D3429" s="142">
        <f t="shared" si="1"/>
        <v>39720</v>
      </c>
      <c r="E3429" s="6">
        <v>1.7</v>
      </c>
      <c r="F3429" s="6">
        <v>2.7</v>
      </c>
      <c r="G3429" s="6">
        <v>3.61</v>
      </c>
    </row>
    <row r="3430">
      <c r="A3430" s="6">
        <v>9.0</v>
      </c>
      <c r="B3430" s="6">
        <v>30.0</v>
      </c>
      <c r="C3430" s="6">
        <v>2008.0</v>
      </c>
      <c r="D3430" s="142">
        <f t="shared" si="1"/>
        <v>39721</v>
      </c>
      <c r="E3430" s="6">
        <v>2.0</v>
      </c>
      <c r="F3430" s="6">
        <v>2.98</v>
      </c>
      <c r="G3430" s="6">
        <v>3.85</v>
      </c>
    </row>
    <row r="3431">
      <c r="A3431" s="6">
        <v>10.0</v>
      </c>
      <c r="B3431" s="6">
        <v>1.0</v>
      </c>
      <c r="C3431" s="6">
        <v>2008.0</v>
      </c>
      <c r="D3431" s="142">
        <f t="shared" si="1"/>
        <v>39722</v>
      </c>
      <c r="E3431" s="6">
        <v>1.82</v>
      </c>
      <c r="F3431" s="6">
        <v>2.87</v>
      </c>
      <c r="G3431" s="6">
        <v>3.77</v>
      </c>
    </row>
    <row r="3432">
      <c r="A3432" s="6">
        <v>10.0</v>
      </c>
      <c r="B3432" s="6">
        <v>2.0</v>
      </c>
      <c r="C3432" s="6">
        <v>2008.0</v>
      </c>
      <c r="D3432" s="142">
        <f t="shared" si="1"/>
        <v>39723</v>
      </c>
      <c r="E3432" s="6">
        <v>1.62</v>
      </c>
      <c r="F3432" s="6">
        <v>2.68</v>
      </c>
      <c r="G3432" s="6">
        <v>3.66</v>
      </c>
    </row>
    <row r="3433">
      <c r="A3433" s="6">
        <v>10.0</v>
      </c>
      <c r="B3433" s="6">
        <v>3.0</v>
      </c>
      <c r="C3433" s="6">
        <v>2008.0</v>
      </c>
      <c r="D3433" s="142">
        <f t="shared" si="1"/>
        <v>39724</v>
      </c>
      <c r="E3433" s="6">
        <v>1.6</v>
      </c>
      <c r="F3433" s="6">
        <v>2.64</v>
      </c>
      <c r="G3433" s="6">
        <v>3.63</v>
      </c>
    </row>
    <row r="3434">
      <c r="A3434" s="6">
        <v>10.0</v>
      </c>
      <c r="B3434" s="6">
        <v>6.0</v>
      </c>
      <c r="C3434" s="6">
        <v>2008.0</v>
      </c>
      <c r="D3434" s="142">
        <f t="shared" si="1"/>
        <v>39727</v>
      </c>
      <c r="E3434" s="6">
        <v>1.43</v>
      </c>
      <c r="F3434" s="6">
        <v>2.45</v>
      </c>
      <c r="G3434" s="6">
        <v>3.48</v>
      </c>
    </row>
    <row r="3435">
      <c r="A3435" s="6">
        <v>10.0</v>
      </c>
      <c r="B3435" s="6">
        <v>7.0</v>
      </c>
      <c r="C3435" s="6">
        <v>2008.0</v>
      </c>
      <c r="D3435" s="142">
        <f t="shared" si="1"/>
        <v>39728</v>
      </c>
      <c r="E3435" s="6">
        <v>1.47</v>
      </c>
      <c r="F3435" s="6">
        <v>2.45</v>
      </c>
      <c r="G3435" s="6">
        <v>3.5</v>
      </c>
    </row>
    <row r="3436">
      <c r="A3436" s="6">
        <v>10.0</v>
      </c>
      <c r="B3436" s="6">
        <v>8.0</v>
      </c>
      <c r="C3436" s="6">
        <v>2008.0</v>
      </c>
      <c r="D3436" s="142">
        <f t="shared" si="1"/>
        <v>39729</v>
      </c>
      <c r="E3436" s="6">
        <v>1.65</v>
      </c>
      <c r="F3436" s="6">
        <v>2.7</v>
      </c>
      <c r="G3436" s="6">
        <v>3.72</v>
      </c>
    </row>
    <row r="3437">
      <c r="A3437" s="6">
        <v>10.0</v>
      </c>
      <c r="B3437" s="6">
        <v>9.0</v>
      </c>
      <c r="C3437" s="6">
        <v>2008.0</v>
      </c>
      <c r="D3437" s="142">
        <f t="shared" si="1"/>
        <v>39730</v>
      </c>
      <c r="E3437" s="6">
        <v>1.65</v>
      </c>
      <c r="F3437" s="6">
        <v>2.79</v>
      </c>
      <c r="G3437" s="6">
        <v>3.84</v>
      </c>
    </row>
    <row r="3438">
      <c r="A3438" s="6">
        <v>10.0</v>
      </c>
      <c r="B3438" s="6">
        <v>10.0</v>
      </c>
      <c r="C3438" s="6">
        <v>2008.0</v>
      </c>
      <c r="D3438" s="142">
        <f t="shared" si="1"/>
        <v>39731</v>
      </c>
      <c r="E3438" s="6">
        <v>1.62</v>
      </c>
      <c r="F3438" s="6">
        <v>2.77</v>
      </c>
      <c r="G3438" s="6">
        <v>3.89</v>
      </c>
    </row>
    <row r="3439">
      <c r="A3439" s="6">
        <v>10.0</v>
      </c>
      <c r="B3439" s="6">
        <v>14.0</v>
      </c>
      <c r="C3439" s="6">
        <v>2008.0</v>
      </c>
      <c r="D3439" s="142">
        <f t="shared" si="1"/>
        <v>39735</v>
      </c>
      <c r="E3439" s="6">
        <v>1.82</v>
      </c>
      <c r="F3439" s="6">
        <v>3.01</v>
      </c>
      <c r="G3439" s="6">
        <v>4.08</v>
      </c>
    </row>
    <row r="3440">
      <c r="A3440" s="6">
        <v>10.0</v>
      </c>
      <c r="B3440" s="6">
        <v>15.0</v>
      </c>
      <c r="C3440" s="6">
        <v>2008.0</v>
      </c>
      <c r="D3440" s="142">
        <f t="shared" si="1"/>
        <v>39736</v>
      </c>
      <c r="E3440" s="6">
        <v>1.64</v>
      </c>
      <c r="F3440" s="6">
        <v>2.9</v>
      </c>
      <c r="G3440" s="6">
        <v>4.04</v>
      </c>
    </row>
    <row r="3441">
      <c r="A3441" s="6">
        <v>10.0</v>
      </c>
      <c r="B3441" s="6">
        <v>16.0</v>
      </c>
      <c r="C3441" s="6">
        <v>2008.0</v>
      </c>
      <c r="D3441" s="142">
        <f t="shared" si="1"/>
        <v>39737</v>
      </c>
      <c r="E3441" s="6">
        <v>1.61</v>
      </c>
      <c r="F3441" s="6">
        <v>2.84</v>
      </c>
      <c r="G3441" s="6">
        <v>3.99</v>
      </c>
    </row>
    <row r="3442">
      <c r="A3442" s="6">
        <v>10.0</v>
      </c>
      <c r="B3442" s="6">
        <v>17.0</v>
      </c>
      <c r="C3442" s="6">
        <v>2008.0</v>
      </c>
      <c r="D3442" s="142">
        <f t="shared" si="1"/>
        <v>39738</v>
      </c>
      <c r="E3442" s="6">
        <v>1.64</v>
      </c>
      <c r="F3442" s="6">
        <v>2.83</v>
      </c>
      <c r="G3442" s="6">
        <v>3.98</v>
      </c>
    </row>
    <row r="3443">
      <c r="A3443" s="6">
        <v>10.0</v>
      </c>
      <c r="B3443" s="6">
        <v>20.0</v>
      </c>
      <c r="C3443" s="6">
        <v>2008.0</v>
      </c>
      <c r="D3443" s="142">
        <f t="shared" si="1"/>
        <v>39741</v>
      </c>
      <c r="E3443" s="6">
        <v>1.71</v>
      </c>
      <c r="F3443" s="6">
        <v>2.82</v>
      </c>
      <c r="G3443" s="6">
        <v>3.91</v>
      </c>
    </row>
    <row r="3444">
      <c r="A3444" s="6">
        <v>10.0</v>
      </c>
      <c r="B3444" s="6">
        <v>21.0</v>
      </c>
      <c r="C3444" s="6">
        <v>2008.0</v>
      </c>
      <c r="D3444" s="142">
        <f t="shared" si="1"/>
        <v>39742</v>
      </c>
      <c r="E3444" s="6">
        <v>1.58</v>
      </c>
      <c r="F3444" s="6">
        <v>2.63</v>
      </c>
      <c r="G3444" s="6">
        <v>3.76</v>
      </c>
    </row>
    <row r="3445">
      <c r="A3445" s="6">
        <v>10.0</v>
      </c>
      <c r="B3445" s="6">
        <v>22.0</v>
      </c>
      <c r="C3445" s="6">
        <v>2008.0</v>
      </c>
      <c r="D3445" s="142">
        <f t="shared" si="1"/>
        <v>39743</v>
      </c>
      <c r="E3445" s="6">
        <v>1.53</v>
      </c>
      <c r="F3445" s="6">
        <v>2.56</v>
      </c>
      <c r="G3445" s="6">
        <v>3.65</v>
      </c>
    </row>
    <row r="3446">
      <c r="A3446" s="6">
        <v>10.0</v>
      </c>
      <c r="B3446" s="6">
        <v>23.0</v>
      </c>
      <c r="C3446" s="6">
        <v>2008.0</v>
      </c>
      <c r="D3446" s="142">
        <f t="shared" si="1"/>
        <v>39744</v>
      </c>
      <c r="E3446" s="6">
        <v>1.54</v>
      </c>
      <c r="F3446" s="6">
        <v>2.57</v>
      </c>
      <c r="G3446" s="6">
        <v>3.63</v>
      </c>
    </row>
    <row r="3447">
      <c r="A3447" s="6">
        <v>10.0</v>
      </c>
      <c r="B3447" s="6">
        <v>24.0</v>
      </c>
      <c r="C3447" s="6">
        <v>2008.0</v>
      </c>
      <c r="D3447" s="142">
        <f t="shared" si="1"/>
        <v>39745</v>
      </c>
      <c r="E3447" s="6">
        <v>1.57</v>
      </c>
      <c r="F3447" s="6">
        <v>2.64</v>
      </c>
      <c r="G3447" s="6">
        <v>3.76</v>
      </c>
    </row>
    <row r="3448">
      <c r="A3448" s="6">
        <v>10.0</v>
      </c>
      <c r="B3448" s="6">
        <v>27.0</v>
      </c>
      <c r="C3448" s="6">
        <v>2008.0</v>
      </c>
      <c r="D3448" s="142">
        <f t="shared" si="1"/>
        <v>39748</v>
      </c>
      <c r="E3448" s="6">
        <v>1.59</v>
      </c>
      <c r="F3448" s="6">
        <v>2.67</v>
      </c>
      <c r="G3448" s="6">
        <v>3.79</v>
      </c>
    </row>
    <row r="3449">
      <c r="A3449" s="6">
        <v>10.0</v>
      </c>
      <c r="B3449" s="6">
        <v>28.0</v>
      </c>
      <c r="C3449" s="6">
        <v>2008.0</v>
      </c>
      <c r="D3449" s="142">
        <f t="shared" si="1"/>
        <v>39749</v>
      </c>
      <c r="E3449" s="6">
        <v>1.65</v>
      </c>
      <c r="F3449" s="6">
        <v>2.75</v>
      </c>
      <c r="G3449" s="6">
        <v>3.89</v>
      </c>
    </row>
    <row r="3450">
      <c r="A3450" s="6">
        <v>10.0</v>
      </c>
      <c r="B3450" s="6">
        <v>29.0</v>
      </c>
      <c r="C3450" s="6">
        <v>2008.0</v>
      </c>
      <c r="D3450" s="142">
        <f t="shared" si="1"/>
        <v>39750</v>
      </c>
      <c r="E3450" s="6">
        <v>1.58</v>
      </c>
      <c r="F3450" s="6">
        <v>2.77</v>
      </c>
      <c r="G3450" s="6">
        <v>3.93</v>
      </c>
    </row>
    <row r="3451">
      <c r="A3451" s="6">
        <v>10.0</v>
      </c>
      <c r="B3451" s="6">
        <v>30.0</v>
      </c>
      <c r="C3451" s="6">
        <v>2008.0</v>
      </c>
      <c r="D3451" s="142">
        <f t="shared" si="1"/>
        <v>39751</v>
      </c>
      <c r="E3451" s="6">
        <v>1.59</v>
      </c>
      <c r="F3451" s="6">
        <v>2.84</v>
      </c>
      <c r="G3451" s="6">
        <v>4.0</v>
      </c>
    </row>
    <row r="3452">
      <c r="A3452" s="6">
        <v>10.0</v>
      </c>
      <c r="B3452" s="6">
        <v>31.0</v>
      </c>
      <c r="C3452" s="6">
        <v>2008.0</v>
      </c>
      <c r="D3452" s="142">
        <f t="shared" si="1"/>
        <v>39752</v>
      </c>
      <c r="E3452" s="6">
        <v>1.56</v>
      </c>
      <c r="F3452" s="6">
        <v>2.8</v>
      </c>
      <c r="G3452" s="6">
        <v>4.01</v>
      </c>
    </row>
    <row r="3453">
      <c r="A3453" s="6">
        <v>11.0</v>
      </c>
      <c r="B3453" s="6">
        <v>3.0</v>
      </c>
      <c r="C3453" s="6">
        <v>2008.0</v>
      </c>
      <c r="D3453" s="142">
        <f t="shared" si="1"/>
        <v>39755</v>
      </c>
      <c r="E3453" s="6">
        <v>1.45</v>
      </c>
      <c r="F3453" s="6">
        <v>2.71</v>
      </c>
      <c r="G3453" s="6">
        <v>3.96</v>
      </c>
    </row>
    <row r="3454">
      <c r="A3454" s="6">
        <v>11.0</v>
      </c>
      <c r="B3454" s="6">
        <v>4.0</v>
      </c>
      <c r="C3454" s="6">
        <v>2008.0</v>
      </c>
      <c r="D3454" s="142">
        <f t="shared" si="1"/>
        <v>39756</v>
      </c>
      <c r="E3454" s="6">
        <v>1.39</v>
      </c>
      <c r="F3454" s="6">
        <v>2.56</v>
      </c>
      <c r="G3454" s="6">
        <v>3.81</v>
      </c>
    </row>
    <row r="3455">
      <c r="A3455" s="6">
        <v>11.0</v>
      </c>
      <c r="B3455" s="6">
        <v>5.0</v>
      </c>
      <c r="C3455" s="6">
        <v>2008.0</v>
      </c>
      <c r="D3455" s="142">
        <f t="shared" si="1"/>
        <v>39757</v>
      </c>
      <c r="E3455" s="6">
        <v>1.36</v>
      </c>
      <c r="F3455" s="6">
        <v>2.5</v>
      </c>
      <c r="G3455" s="6">
        <v>3.73</v>
      </c>
    </row>
    <row r="3456">
      <c r="A3456" s="6">
        <v>11.0</v>
      </c>
      <c r="B3456" s="6">
        <v>6.0</v>
      </c>
      <c r="C3456" s="6">
        <v>2008.0</v>
      </c>
      <c r="D3456" s="142">
        <f t="shared" si="1"/>
        <v>39758</v>
      </c>
      <c r="E3456" s="6">
        <v>1.28</v>
      </c>
      <c r="F3456" s="6">
        <v>2.46</v>
      </c>
      <c r="G3456" s="6">
        <v>3.75</v>
      </c>
    </row>
    <row r="3457">
      <c r="A3457" s="6">
        <v>11.0</v>
      </c>
      <c r="B3457" s="6">
        <v>7.0</v>
      </c>
      <c r="C3457" s="6">
        <v>2008.0</v>
      </c>
      <c r="D3457" s="142">
        <f t="shared" si="1"/>
        <v>39759</v>
      </c>
      <c r="E3457" s="6">
        <v>1.33</v>
      </c>
      <c r="F3457" s="6">
        <v>2.56</v>
      </c>
      <c r="G3457" s="6">
        <v>3.83</v>
      </c>
    </row>
    <row r="3458">
      <c r="A3458" s="6">
        <v>11.0</v>
      </c>
      <c r="B3458" s="6">
        <v>10.0</v>
      </c>
      <c r="C3458" s="6">
        <v>2008.0</v>
      </c>
      <c r="D3458" s="142">
        <f t="shared" si="1"/>
        <v>39762</v>
      </c>
      <c r="E3458" s="6">
        <v>1.27</v>
      </c>
      <c r="F3458" s="6">
        <v>2.51</v>
      </c>
      <c r="G3458" s="6">
        <v>3.82</v>
      </c>
    </row>
    <row r="3459">
      <c r="A3459" s="6">
        <v>11.0</v>
      </c>
      <c r="B3459" s="6">
        <v>12.0</v>
      </c>
      <c r="C3459" s="6">
        <v>2008.0</v>
      </c>
      <c r="D3459" s="142">
        <f t="shared" si="1"/>
        <v>39764</v>
      </c>
      <c r="E3459" s="6">
        <v>1.19</v>
      </c>
      <c r="F3459" s="6">
        <v>2.37</v>
      </c>
      <c r="G3459" s="6">
        <v>3.75</v>
      </c>
    </row>
    <row r="3460">
      <c r="A3460" s="6">
        <v>11.0</v>
      </c>
      <c r="B3460" s="6">
        <v>13.0</v>
      </c>
      <c r="C3460" s="6">
        <v>2008.0</v>
      </c>
      <c r="D3460" s="142">
        <f t="shared" si="1"/>
        <v>39765</v>
      </c>
      <c r="E3460" s="6">
        <v>1.24</v>
      </c>
      <c r="F3460" s="6">
        <v>2.43</v>
      </c>
      <c r="G3460" s="6">
        <v>3.84</v>
      </c>
    </row>
    <row r="3461">
      <c r="A3461" s="6">
        <v>11.0</v>
      </c>
      <c r="B3461" s="6">
        <v>14.0</v>
      </c>
      <c r="C3461" s="6">
        <v>2008.0</v>
      </c>
      <c r="D3461" s="142">
        <f t="shared" si="1"/>
        <v>39766</v>
      </c>
      <c r="E3461" s="6">
        <v>1.22</v>
      </c>
      <c r="F3461" s="6">
        <v>2.33</v>
      </c>
      <c r="G3461" s="6">
        <v>3.72</v>
      </c>
    </row>
    <row r="3462">
      <c r="A3462" s="6">
        <v>11.0</v>
      </c>
      <c r="B3462" s="6">
        <v>17.0</v>
      </c>
      <c r="C3462" s="6">
        <v>2008.0</v>
      </c>
      <c r="D3462" s="142">
        <f t="shared" si="1"/>
        <v>39769</v>
      </c>
      <c r="E3462" s="6">
        <v>1.22</v>
      </c>
      <c r="F3462" s="6">
        <v>2.32</v>
      </c>
      <c r="G3462" s="6">
        <v>3.68</v>
      </c>
    </row>
    <row r="3463">
      <c r="A3463" s="6">
        <v>11.0</v>
      </c>
      <c r="B3463" s="6">
        <v>18.0</v>
      </c>
      <c r="C3463" s="6">
        <v>2008.0</v>
      </c>
      <c r="D3463" s="142">
        <f t="shared" si="1"/>
        <v>39770</v>
      </c>
      <c r="E3463" s="6">
        <v>1.15</v>
      </c>
      <c r="F3463" s="6">
        <v>2.22</v>
      </c>
      <c r="G3463" s="6">
        <v>3.53</v>
      </c>
    </row>
    <row r="3464">
      <c r="A3464" s="6">
        <v>11.0</v>
      </c>
      <c r="B3464" s="6">
        <v>19.0</v>
      </c>
      <c r="C3464" s="6">
        <v>2008.0</v>
      </c>
      <c r="D3464" s="142">
        <f t="shared" si="1"/>
        <v>39771</v>
      </c>
      <c r="E3464" s="6">
        <v>1.09</v>
      </c>
      <c r="F3464" s="6">
        <v>2.08</v>
      </c>
      <c r="G3464" s="6">
        <v>3.38</v>
      </c>
    </row>
    <row r="3465">
      <c r="A3465" s="6">
        <v>11.0</v>
      </c>
      <c r="B3465" s="6">
        <v>20.0</v>
      </c>
      <c r="C3465" s="6">
        <v>2008.0</v>
      </c>
      <c r="D3465" s="142">
        <f t="shared" si="1"/>
        <v>39772</v>
      </c>
      <c r="E3465" s="6">
        <v>1.0</v>
      </c>
      <c r="F3465" s="6">
        <v>1.94</v>
      </c>
      <c r="G3465" s="6">
        <v>3.1</v>
      </c>
    </row>
    <row r="3466">
      <c r="A3466" s="6">
        <v>11.0</v>
      </c>
      <c r="B3466" s="6">
        <v>21.0</v>
      </c>
      <c r="C3466" s="6">
        <v>2008.0</v>
      </c>
      <c r="D3466" s="142">
        <f t="shared" si="1"/>
        <v>39773</v>
      </c>
      <c r="E3466" s="6">
        <v>1.09</v>
      </c>
      <c r="F3466" s="6">
        <v>2.02</v>
      </c>
      <c r="G3466" s="6">
        <v>3.2</v>
      </c>
    </row>
    <row r="3467">
      <c r="A3467" s="6">
        <v>11.0</v>
      </c>
      <c r="B3467" s="6">
        <v>24.0</v>
      </c>
      <c r="C3467" s="6">
        <v>2008.0</v>
      </c>
      <c r="D3467" s="142">
        <f t="shared" si="1"/>
        <v>39776</v>
      </c>
      <c r="E3467" s="6">
        <v>1.31</v>
      </c>
      <c r="F3467" s="6">
        <v>2.24</v>
      </c>
      <c r="G3467" s="6">
        <v>3.35</v>
      </c>
    </row>
    <row r="3468">
      <c r="A3468" s="6">
        <v>11.0</v>
      </c>
      <c r="B3468" s="6">
        <v>25.0</v>
      </c>
      <c r="C3468" s="6">
        <v>2008.0</v>
      </c>
      <c r="D3468" s="142">
        <f t="shared" si="1"/>
        <v>39777</v>
      </c>
      <c r="E3468" s="6">
        <v>1.15</v>
      </c>
      <c r="F3468" s="6">
        <v>2.06</v>
      </c>
      <c r="G3468" s="6">
        <v>3.11</v>
      </c>
    </row>
    <row r="3469">
      <c r="A3469" s="6">
        <v>11.0</v>
      </c>
      <c r="B3469" s="6">
        <v>26.0</v>
      </c>
      <c r="C3469" s="6">
        <v>2008.0</v>
      </c>
      <c r="D3469" s="142">
        <f t="shared" si="1"/>
        <v>39778</v>
      </c>
      <c r="E3469" s="6">
        <v>1.09</v>
      </c>
      <c r="F3469" s="6">
        <v>2.01</v>
      </c>
      <c r="G3469" s="6">
        <v>2.99</v>
      </c>
    </row>
    <row r="3470">
      <c r="A3470" s="6">
        <v>11.0</v>
      </c>
      <c r="B3470" s="6">
        <v>28.0</v>
      </c>
      <c r="C3470" s="6">
        <v>2008.0</v>
      </c>
      <c r="D3470" s="142">
        <f t="shared" si="1"/>
        <v>39780</v>
      </c>
      <c r="E3470" s="6">
        <v>1.0</v>
      </c>
      <c r="F3470" s="6">
        <v>1.93</v>
      </c>
      <c r="G3470" s="6">
        <v>2.93</v>
      </c>
    </row>
    <row r="3471">
      <c r="A3471" s="6">
        <v>12.0</v>
      </c>
      <c r="B3471" s="6">
        <v>1.0</v>
      </c>
      <c r="C3471" s="6">
        <v>2008.0</v>
      </c>
      <c r="D3471" s="142">
        <f t="shared" si="1"/>
        <v>39783</v>
      </c>
      <c r="E3471" s="6">
        <v>0.9</v>
      </c>
      <c r="F3471" s="6">
        <v>1.71</v>
      </c>
      <c r="G3471" s="6">
        <v>2.72</v>
      </c>
    </row>
    <row r="3472">
      <c r="A3472" s="6">
        <v>12.0</v>
      </c>
      <c r="B3472" s="6">
        <v>2.0</v>
      </c>
      <c r="C3472" s="6">
        <v>2008.0</v>
      </c>
      <c r="D3472" s="142">
        <f t="shared" si="1"/>
        <v>39784</v>
      </c>
      <c r="E3472" s="6">
        <v>0.9</v>
      </c>
      <c r="F3472" s="6">
        <v>1.65</v>
      </c>
      <c r="G3472" s="6">
        <v>2.68</v>
      </c>
    </row>
    <row r="3473">
      <c r="A3473" s="6">
        <v>12.0</v>
      </c>
      <c r="B3473" s="6">
        <v>3.0</v>
      </c>
      <c r="C3473" s="6">
        <v>2008.0</v>
      </c>
      <c r="D3473" s="142">
        <f t="shared" si="1"/>
        <v>39785</v>
      </c>
      <c r="E3473" s="6">
        <v>0.87</v>
      </c>
      <c r="F3473" s="6">
        <v>1.6</v>
      </c>
      <c r="G3473" s="6">
        <v>2.67</v>
      </c>
    </row>
    <row r="3474">
      <c r="A3474" s="6">
        <v>12.0</v>
      </c>
      <c r="B3474" s="6">
        <v>4.0</v>
      </c>
      <c r="C3474" s="6">
        <v>2008.0</v>
      </c>
      <c r="D3474" s="142">
        <f t="shared" si="1"/>
        <v>39786</v>
      </c>
      <c r="E3474" s="6">
        <v>0.82</v>
      </c>
      <c r="F3474" s="6">
        <v>1.51</v>
      </c>
      <c r="G3474" s="6">
        <v>2.55</v>
      </c>
    </row>
    <row r="3475">
      <c r="A3475" s="6">
        <v>12.0</v>
      </c>
      <c r="B3475" s="6">
        <v>5.0</v>
      </c>
      <c r="C3475" s="6">
        <v>2008.0</v>
      </c>
      <c r="D3475" s="142">
        <f t="shared" si="1"/>
        <v>39787</v>
      </c>
      <c r="E3475" s="6">
        <v>0.93</v>
      </c>
      <c r="F3475" s="6">
        <v>1.67</v>
      </c>
      <c r="G3475" s="6">
        <v>2.67</v>
      </c>
    </row>
    <row r="3476">
      <c r="A3476" s="6">
        <v>12.0</v>
      </c>
      <c r="B3476" s="6">
        <v>8.0</v>
      </c>
      <c r="C3476" s="6">
        <v>2008.0</v>
      </c>
      <c r="D3476" s="142">
        <f t="shared" si="1"/>
        <v>39790</v>
      </c>
      <c r="E3476" s="6">
        <v>0.97</v>
      </c>
      <c r="F3476" s="6">
        <v>1.76</v>
      </c>
      <c r="G3476" s="6">
        <v>2.77</v>
      </c>
    </row>
    <row r="3477">
      <c r="A3477" s="6">
        <v>12.0</v>
      </c>
      <c r="B3477" s="6">
        <v>9.0</v>
      </c>
      <c r="C3477" s="6">
        <v>2008.0</v>
      </c>
      <c r="D3477" s="142">
        <f t="shared" si="1"/>
        <v>39791</v>
      </c>
      <c r="E3477" s="6">
        <v>0.84</v>
      </c>
      <c r="F3477" s="6">
        <v>1.61</v>
      </c>
      <c r="G3477" s="6">
        <v>2.67</v>
      </c>
    </row>
    <row r="3478">
      <c r="A3478" s="6">
        <v>12.0</v>
      </c>
      <c r="B3478" s="6">
        <v>10.0</v>
      </c>
      <c r="C3478" s="6">
        <v>2008.0</v>
      </c>
      <c r="D3478" s="142">
        <f t="shared" si="1"/>
        <v>39792</v>
      </c>
      <c r="E3478" s="6">
        <v>0.86</v>
      </c>
      <c r="F3478" s="6">
        <v>1.62</v>
      </c>
      <c r="G3478" s="6">
        <v>2.69</v>
      </c>
    </row>
    <row r="3479">
      <c r="A3479" s="6">
        <v>12.0</v>
      </c>
      <c r="B3479" s="6">
        <v>11.0</v>
      </c>
      <c r="C3479" s="6">
        <v>2008.0</v>
      </c>
      <c r="D3479" s="142">
        <f t="shared" si="1"/>
        <v>39793</v>
      </c>
      <c r="E3479" s="6">
        <v>0.79</v>
      </c>
      <c r="F3479" s="6">
        <v>1.55</v>
      </c>
      <c r="G3479" s="6">
        <v>2.64</v>
      </c>
    </row>
    <row r="3480">
      <c r="A3480" s="6">
        <v>12.0</v>
      </c>
      <c r="B3480" s="6">
        <v>12.0</v>
      </c>
      <c r="C3480" s="6">
        <v>2008.0</v>
      </c>
      <c r="D3480" s="142">
        <f t="shared" si="1"/>
        <v>39794</v>
      </c>
      <c r="E3480" s="6">
        <v>0.78</v>
      </c>
      <c r="F3480" s="6">
        <v>1.55</v>
      </c>
      <c r="G3480" s="6">
        <v>2.6</v>
      </c>
    </row>
    <row r="3481">
      <c r="A3481" s="6">
        <v>12.0</v>
      </c>
      <c r="B3481" s="6">
        <v>15.0</v>
      </c>
      <c r="C3481" s="6">
        <v>2008.0</v>
      </c>
      <c r="D3481" s="142">
        <f t="shared" si="1"/>
        <v>39797</v>
      </c>
      <c r="E3481" s="6">
        <v>0.75</v>
      </c>
      <c r="F3481" s="6">
        <v>1.5</v>
      </c>
      <c r="G3481" s="6">
        <v>2.53</v>
      </c>
    </row>
    <row r="3482">
      <c r="A3482" s="6">
        <v>12.0</v>
      </c>
      <c r="B3482" s="6">
        <v>16.0</v>
      </c>
      <c r="C3482" s="6">
        <v>2008.0</v>
      </c>
      <c r="D3482" s="142">
        <f t="shared" si="1"/>
        <v>39798</v>
      </c>
      <c r="E3482" s="6">
        <v>0.65</v>
      </c>
      <c r="F3482" s="6">
        <v>1.34</v>
      </c>
      <c r="G3482" s="6">
        <v>2.37</v>
      </c>
    </row>
    <row r="3483">
      <c r="A3483" s="6">
        <v>12.0</v>
      </c>
      <c r="B3483" s="6">
        <v>17.0</v>
      </c>
      <c r="C3483" s="6">
        <v>2008.0</v>
      </c>
      <c r="D3483" s="142">
        <f t="shared" si="1"/>
        <v>39799</v>
      </c>
      <c r="E3483" s="6">
        <v>0.73</v>
      </c>
      <c r="F3483" s="6">
        <v>1.35</v>
      </c>
      <c r="G3483" s="6">
        <v>2.2</v>
      </c>
    </row>
    <row r="3484">
      <c r="A3484" s="6">
        <v>12.0</v>
      </c>
      <c r="B3484" s="6">
        <v>18.0</v>
      </c>
      <c r="C3484" s="6">
        <v>2008.0</v>
      </c>
      <c r="D3484" s="142">
        <f t="shared" si="1"/>
        <v>39800</v>
      </c>
      <c r="E3484" s="6">
        <v>0.68</v>
      </c>
      <c r="F3484" s="6">
        <v>1.26</v>
      </c>
      <c r="G3484" s="6">
        <v>2.08</v>
      </c>
    </row>
    <row r="3485">
      <c r="A3485" s="6">
        <v>12.0</v>
      </c>
      <c r="B3485" s="6">
        <v>19.0</v>
      </c>
      <c r="C3485" s="6">
        <v>2008.0</v>
      </c>
      <c r="D3485" s="142">
        <f t="shared" si="1"/>
        <v>39801</v>
      </c>
      <c r="E3485" s="6">
        <v>0.74</v>
      </c>
      <c r="F3485" s="6">
        <v>1.35</v>
      </c>
      <c r="G3485" s="6">
        <v>2.13</v>
      </c>
    </row>
    <row r="3486">
      <c r="A3486" s="6">
        <v>12.0</v>
      </c>
      <c r="B3486" s="6">
        <v>22.0</v>
      </c>
      <c r="C3486" s="6">
        <v>2008.0</v>
      </c>
      <c r="D3486" s="142">
        <f t="shared" si="1"/>
        <v>39804</v>
      </c>
      <c r="E3486" s="6">
        <v>0.87</v>
      </c>
      <c r="F3486" s="6">
        <v>1.4</v>
      </c>
      <c r="G3486" s="6">
        <v>2.16</v>
      </c>
    </row>
    <row r="3487">
      <c r="A3487" s="6">
        <v>12.0</v>
      </c>
      <c r="B3487" s="6">
        <v>23.0</v>
      </c>
      <c r="C3487" s="6">
        <v>2008.0</v>
      </c>
      <c r="D3487" s="142">
        <f t="shared" si="1"/>
        <v>39805</v>
      </c>
      <c r="E3487" s="6">
        <v>0.9</v>
      </c>
      <c r="F3487" s="6">
        <v>1.53</v>
      </c>
      <c r="G3487" s="6">
        <v>2.18</v>
      </c>
    </row>
    <row r="3488">
      <c r="A3488" s="6">
        <v>12.0</v>
      </c>
      <c r="B3488" s="6">
        <v>24.0</v>
      </c>
      <c r="C3488" s="6">
        <v>2008.0</v>
      </c>
      <c r="D3488" s="142">
        <f t="shared" si="1"/>
        <v>39806</v>
      </c>
      <c r="E3488" s="6">
        <v>0.9</v>
      </c>
      <c r="F3488" s="6">
        <v>1.54</v>
      </c>
      <c r="G3488" s="6">
        <v>2.2</v>
      </c>
    </row>
    <row r="3489">
      <c r="A3489" s="6">
        <v>12.0</v>
      </c>
      <c r="B3489" s="6">
        <v>26.0</v>
      </c>
      <c r="C3489" s="6">
        <v>2008.0</v>
      </c>
      <c r="D3489" s="142">
        <f t="shared" si="1"/>
        <v>39808</v>
      </c>
      <c r="E3489" s="6">
        <v>0.89</v>
      </c>
      <c r="F3489" s="6">
        <v>1.51</v>
      </c>
      <c r="G3489" s="6">
        <v>2.16</v>
      </c>
    </row>
    <row r="3490">
      <c r="A3490" s="6">
        <v>12.0</v>
      </c>
      <c r="B3490" s="6">
        <v>29.0</v>
      </c>
      <c r="C3490" s="6">
        <v>2008.0</v>
      </c>
      <c r="D3490" s="142">
        <f t="shared" si="1"/>
        <v>39811</v>
      </c>
      <c r="E3490" s="6">
        <v>0.78</v>
      </c>
      <c r="F3490" s="6">
        <v>1.45</v>
      </c>
      <c r="G3490" s="6">
        <v>2.13</v>
      </c>
    </row>
    <row r="3491">
      <c r="A3491" s="6">
        <v>12.0</v>
      </c>
      <c r="B3491" s="6">
        <v>30.0</v>
      </c>
      <c r="C3491" s="6">
        <v>2008.0</v>
      </c>
      <c r="D3491" s="142">
        <f t="shared" si="1"/>
        <v>39812</v>
      </c>
      <c r="E3491" s="6">
        <v>0.75</v>
      </c>
      <c r="F3491" s="6">
        <v>1.47</v>
      </c>
      <c r="G3491" s="6">
        <v>2.11</v>
      </c>
    </row>
    <row r="3492">
      <c r="A3492" s="6">
        <v>12.0</v>
      </c>
      <c r="B3492" s="6">
        <v>31.0</v>
      </c>
      <c r="C3492" s="6">
        <v>2008.0</v>
      </c>
      <c r="D3492" s="142">
        <f t="shared" si="1"/>
        <v>39813</v>
      </c>
      <c r="E3492" s="6">
        <v>0.76</v>
      </c>
      <c r="F3492" s="6">
        <v>1.55</v>
      </c>
      <c r="G3492" s="6">
        <v>2.25</v>
      </c>
    </row>
    <row r="3493">
      <c r="A3493" s="6"/>
      <c r="B3493" s="6"/>
      <c r="C3493" s="6"/>
      <c r="D3493" s="6"/>
      <c r="E3493" s="6"/>
      <c r="F3493" s="6"/>
      <c r="G3493" s="6"/>
    </row>
    <row r="3494">
      <c r="A3494" s="6"/>
      <c r="B3494" s="6"/>
      <c r="C3494" s="6"/>
      <c r="D3494" s="6"/>
      <c r="E3494" s="6"/>
      <c r="F3494" s="6"/>
      <c r="G3494" s="6"/>
    </row>
    <row r="3495">
      <c r="A3495" s="6"/>
      <c r="B3495" s="6"/>
      <c r="C3495" s="6"/>
      <c r="D3495" s="6"/>
      <c r="E3495" s="6"/>
      <c r="F3495" s="6"/>
      <c r="G3495" s="6"/>
    </row>
    <row r="3496">
      <c r="A3496" s="6"/>
      <c r="B3496" s="6"/>
      <c r="C3496" s="6"/>
      <c r="D3496" s="6"/>
      <c r="E3496" s="6"/>
      <c r="F3496" s="6"/>
      <c r="G3496" s="6"/>
    </row>
    <row r="3497">
      <c r="A3497" s="6"/>
      <c r="B3497" s="6"/>
      <c r="C3497" s="6"/>
      <c r="D3497" s="6"/>
      <c r="E3497" s="6"/>
      <c r="F3497" s="6"/>
      <c r="G3497" s="6"/>
    </row>
    <row r="3498">
      <c r="A3498" s="6"/>
      <c r="B3498" s="6"/>
      <c r="C3498" s="6"/>
      <c r="D3498" s="6"/>
      <c r="E3498" s="6"/>
      <c r="F3498" s="6"/>
      <c r="G3498" s="6"/>
    </row>
    <row r="3499">
      <c r="A3499" s="6"/>
      <c r="B3499" s="6"/>
      <c r="C3499" s="6"/>
      <c r="D3499" s="6"/>
      <c r="E3499" s="6"/>
      <c r="F3499" s="6"/>
      <c r="G3499" s="6"/>
    </row>
    <row r="3500">
      <c r="A3500" s="6"/>
      <c r="B3500" s="6"/>
      <c r="C3500" s="6"/>
      <c r="D3500" s="6"/>
      <c r="E3500" s="6"/>
      <c r="F3500" s="6"/>
      <c r="G3500" s="6"/>
    </row>
    <row r="3501">
      <c r="A3501" s="6"/>
      <c r="B3501" s="6"/>
      <c r="C3501" s="6"/>
      <c r="D3501" s="6"/>
      <c r="E3501" s="6"/>
      <c r="F3501" s="6"/>
      <c r="G3501" s="6"/>
    </row>
    <row r="3502">
      <c r="A3502" s="6"/>
      <c r="B3502" s="6"/>
      <c r="C3502" s="6"/>
      <c r="D3502" s="6"/>
      <c r="E3502" s="6"/>
      <c r="F3502" s="6"/>
      <c r="G3502" s="6"/>
    </row>
    <row r="3503">
      <c r="A3503" s="6"/>
      <c r="B3503" s="6"/>
      <c r="C3503" s="6"/>
      <c r="D3503" s="6"/>
      <c r="E3503" s="6"/>
      <c r="F3503" s="6"/>
      <c r="G3503" s="6"/>
    </row>
    <row r="3504">
      <c r="A3504" s="6"/>
      <c r="B3504" s="6"/>
      <c r="C3504" s="6"/>
      <c r="D3504" s="6"/>
      <c r="E3504" s="6"/>
      <c r="F3504" s="6"/>
      <c r="G3504" s="6"/>
    </row>
    <row r="3505">
      <c r="A3505" s="6"/>
      <c r="B3505" s="6"/>
      <c r="C3505" s="6"/>
      <c r="D3505" s="6"/>
      <c r="E3505" s="6"/>
      <c r="F3505" s="6"/>
      <c r="G3505" s="6"/>
    </row>
    <row r="3506">
      <c r="A3506" s="6"/>
      <c r="B3506" s="6"/>
      <c r="C3506" s="6"/>
      <c r="D3506" s="6"/>
      <c r="E3506" s="6"/>
      <c r="F3506" s="6"/>
      <c r="G3506" s="6"/>
    </row>
    <row r="3507">
      <c r="A3507" s="6"/>
      <c r="B3507" s="6"/>
      <c r="C3507" s="6"/>
      <c r="D3507" s="6"/>
      <c r="E3507" s="6"/>
      <c r="F3507" s="6"/>
      <c r="G3507" s="6"/>
    </row>
    <row r="3508">
      <c r="A3508" s="6"/>
      <c r="B3508" s="6"/>
      <c r="C3508" s="6"/>
      <c r="D3508" s="6"/>
      <c r="E3508" s="6"/>
      <c r="F3508" s="6"/>
      <c r="G3508" s="6"/>
    </row>
    <row r="3509">
      <c r="A3509" s="6"/>
      <c r="B3509" s="6"/>
      <c r="C3509" s="6"/>
      <c r="D3509" s="6"/>
      <c r="E3509" s="6"/>
      <c r="F3509" s="6"/>
      <c r="G3509" s="6"/>
    </row>
    <row r="3510">
      <c r="A3510" s="6"/>
      <c r="B3510" s="6"/>
      <c r="C3510" s="6"/>
      <c r="D3510" s="6"/>
      <c r="E3510" s="6"/>
      <c r="F3510" s="6"/>
      <c r="G3510" s="6"/>
    </row>
    <row r="3511">
      <c r="A3511" s="6"/>
      <c r="B3511" s="6"/>
      <c r="C3511" s="6"/>
      <c r="D3511" s="6"/>
      <c r="E3511" s="6"/>
      <c r="F3511" s="6"/>
      <c r="G3511" s="6"/>
    </row>
    <row r="3512">
      <c r="A3512" s="6"/>
      <c r="B3512" s="6"/>
      <c r="C3512" s="6"/>
      <c r="D3512" s="6"/>
      <c r="E3512" s="6"/>
      <c r="F3512" s="6"/>
      <c r="G3512" s="6"/>
    </row>
    <row r="3513">
      <c r="A3513" s="6"/>
      <c r="B3513" s="6"/>
      <c r="C3513" s="6"/>
      <c r="D3513" s="6"/>
      <c r="E3513" s="6"/>
      <c r="F3513" s="6"/>
      <c r="G3513" s="6"/>
    </row>
    <row r="3514">
      <c r="A3514" s="6"/>
      <c r="B3514" s="6"/>
      <c r="C3514" s="6"/>
      <c r="D3514" s="6"/>
      <c r="E3514" s="6"/>
      <c r="F3514" s="6"/>
      <c r="G3514" s="6"/>
    </row>
    <row r="3515">
      <c r="A3515" s="6"/>
      <c r="B3515" s="6"/>
      <c r="C3515" s="6"/>
      <c r="D3515" s="6"/>
      <c r="E3515" s="6"/>
      <c r="F3515" s="6"/>
      <c r="G3515" s="6"/>
    </row>
    <row r="3516">
      <c r="A3516" s="6"/>
      <c r="B3516" s="6"/>
      <c r="C3516" s="6"/>
      <c r="D3516" s="6"/>
      <c r="E3516" s="6"/>
      <c r="F3516" s="6"/>
      <c r="G3516" s="6"/>
    </row>
    <row r="3517">
      <c r="A3517" s="6"/>
      <c r="B3517" s="6"/>
      <c r="C3517" s="6"/>
      <c r="D3517" s="6"/>
      <c r="E3517" s="6"/>
      <c r="F3517" s="6"/>
      <c r="G3517" s="6"/>
    </row>
    <row r="3518">
      <c r="A3518" s="6"/>
      <c r="B3518" s="6"/>
      <c r="C3518" s="6"/>
      <c r="D3518" s="6"/>
      <c r="E3518" s="6"/>
      <c r="F3518" s="6"/>
      <c r="G3518" s="6"/>
    </row>
    <row r="3519">
      <c r="A3519" s="6"/>
      <c r="B3519" s="6"/>
      <c r="C3519" s="6"/>
      <c r="D3519" s="6"/>
      <c r="E3519" s="6"/>
      <c r="F3519" s="6"/>
      <c r="G3519" s="6"/>
    </row>
    <row r="3520">
      <c r="A3520" s="6"/>
      <c r="B3520" s="6"/>
      <c r="C3520" s="6"/>
      <c r="D3520" s="6"/>
      <c r="E3520" s="6"/>
      <c r="F3520" s="6"/>
      <c r="G3520" s="6"/>
    </row>
    <row r="3521">
      <c r="A3521" s="6"/>
      <c r="B3521" s="6"/>
      <c r="C3521" s="6"/>
      <c r="D3521" s="6"/>
      <c r="E3521" s="6"/>
      <c r="F3521" s="6"/>
      <c r="G3521" s="6"/>
    </row>
    <row r="3522">
      <c r="A3522" s="6"/>
      <c r="B3522" s="6"/>
      <c r="C3522" s="6"/>
      <c r="D3522" s="6"/>
      <c r="E3522" s="6"/>
      <c r="F3522" s="6"/>
      <c r="G3522" s="6"/>
    </row>
    <row r="3523">
      <c r="A3523" s="6"/>
      <c r="B3523" s="6"/>
      <c r="C3523" s="6"/>
      <c r="D3523" s="6"/>
      <c r="E3523" s="6"/>
      <c r="F3523" s="6"/>
      <c r="G3523" s="6"/>
    </row>
    <row r="3524">
      <c r="A3524" s="6"/>
      <c r="B3524" s="6"/>
      <c r="C3524" s="6"/>
      <c r="D3524" s="6"/>
      <c r="E3524" s="6"/>
      <c r="F3524" s="6"/>
      <c r="G3524" s="6"/>
    </row>
    <row r="3525">
      <c r="A3525" s="6"/>
      <c r="B3525" s="6"/>
      <c r="C3525" s="6"/>
      <c r="D3525" s="6"/>
      <c r="E3525" s="6"/>
      <c r="F3525" s="6"/>
      <c r="G3525" s="6"/>
    </row>
    <row r="3526">
      <c r="A3526" s="6"/>
      <c r="B3526" s="6"/>
      <c r="C3526" s="6"/>
      <c r="D3526" s="6"/>
      <c r="E3526" s="6"/>
      <c r="F3526" s="6"/>
      <c r="G3526" s="6"/>
    </row>
    <row r="3527">
      <c r="A3527" s="6"/>
      <c r="B3527" s="6"/>
      <c r="C3527" s="6"/>
      <c r="D3527" s="6"/>
      <c r="E3527" s="6"/>
      <c r="F3527" s="6"/>
      <c r="G3527" s="6"/>
    </row>
    <row r="3528">
      <c r="A3528" s="6"/>
      <c r="B3528" s="6"/>
      <c r="C3528" s="6"/>
      <c r="D3528" s="6"/>
      <c r="E3528" s="6"/>
      <c r="F3528" s="6"/>
      <c r="G3528" s="6"/>
    </row>
    <row r="3529">
      <c r="A3529" s="6"/>
      <c r="B3529" s="6"/>
      <c r="C3529" s="6"/>
      <c r="D3529" s="6"/>
      <c r="E3529" s="6"/>
      <c r="F3529" s="6"/>
      <c r="G3529" s="6"/>
    </row>
    <row r="3530">
      <c r="A3530" s="6"/>
      <c r="B3530" s="6"/>
      <c r="C3530" s="6"/>
      <c r="D3530" s="6"/>
      <c r="E3530" s="6"/>
      <c r="F3530" s="6"/>
      <c r="G3530" s="6"/>
    </row>
    <row r="3531">
      <c r="A3531" s="6"/>
      <c r="B3531" s="6"/>
      <c r="C3531" s="6"/>
      <c r="D3531" s="6"/>
      <c r="E3531" s="6"/>
      <c r="F3531" s="6"/>
      <c r="G3531" s="6"/>
    </row>
    <row r="3532">
      <c r="A3532" s="6"/>
      <c r="B3532" s="6"/>
      <c r="C3532" s="6"/>
      <c r="D3532" s="6"/>
      <c r="E3532" s="6"/>
      <c r="F3532" s="6"/>
      <c r="G3532" s="6"/>
    </row>
    <row r="3533">
      <c r="A3533" s="6"/>
      <c r="B3533" s="6"/>
      <c r="C3533" s="6"/>
      <c r="D3533" s="6"/>
      <c r="E3533" s="6"/>
      <c r="F3533" s="6"/>
      <c r="G3533" s="6"/>
    </row>
    <row r="3534">
      <c r="A3534" s="6"/>
      <c r="B3534" s="6"/>
      <c r="C3534" s="6"/>
      <c r="D3534" s="6"/>
      <c r="E3534" s="6"/>
      <c r="F3534" s="6"/>
      <c r="G3534" s="6"/>
    </row>
    <row r="3535">
      <c r="A3535" s="6"/>
      <c r="B3535" s="6"/>
      <c r="C3535" s="6"/>
      <c r="D3535" s="6"/>
      <c r="E3535" s="6"/>
      <c r="F3535" s="6"/>
      <c r="G3535" s="6"/>
    </row>
    <row r="3536">
      <c r="A3536" s="6"/>
      <c r="B3536" s="6"/>
      <c r="C3536" s="6"/>
      <c r="D3536" s="6"/>
      <c r="E3536" s="6"/>
      <c r="F3536" s="6"/>
      <c r="G3536" s="6"/>
    </row>
    <row r="3537">
      <c r="A3537" s="6"/>
      <c r="B3537" s="6"/>
      <c r="C3537" s="6"/>
      <c r="D3537" s="6"/>
      <c r="E3537" s="6"/>
      <c r="F3537" s="6"/>
      <c r="G3537" s="6"/>
    </row>
    <row r="3538">
      <c r="A3538" s="6"/>
      <c r="B3538" s="6"/>
      <c r="C3538" s="6"/>
      <c r="D3538" s="6"/>
      <c r="E3538" s="6"/>
      <c r="F3538" s="6"/>
      <c r="G3538" s="6"/>
    </row>
    <row r="3539">
      <c r="A3539" s="6"/>
      <c r="B3539" s="6"/>
      <c r="C3539" s="6"/>
      <c r="D3539" s="6"/>
      <c r="E3539" s="6"/>
      <c r="F3539" s="6"/>
      <c r="G3539" s="6"/>
    </row>
    <row r="3540">
      <c r="A3540" s="6"/>
      <c r="B3540" s="6"/>
      <c r="C3540" s="6"/>
      <c r="D3540" s="6"/>
      <c r="E3540" s="6"/>
      <c r="F3540" s="6"/>
      <c r="G3540" s="6"/>
    </row>
    <row r="3541">
      <c r="A3541" s="6"/>
      <c r="B3541" s="6"/>
      <c r="C3541" s="6"/>
      <c r="D3541" s="6"/>
      <c r="E3541" s="6"/>
      <c r="F3541" s="6"/>
      <c r="G3541" s="6"/>
    </row>
    <row r="3542">
      <c r="A3542" s="6"/>
      <c r="B3542" s="6"/>
      <c r="C3542" s="6"/>
      <c r="D3542" s="6"/>
      <c r="E3542" s="6"/>
      <c r="F3542" s="6"/>
      <c r="G3542" s="6"/>
    </row>
    <row r="3543">
      <c r="A3543" s="6"/>
      <c r="B3543" s="6"/>
      <c r="C3543" s="6"/>
      <c r="D3543" s="6"/>
      <c r="E3543" s="6"/>
      <c r="F3543" s="6"/>
      <c r="G3543" s="6"/>
    </row>
    <row r="3544">
      <c r="A3544" s="6"/>
      <c r="B3544" s="6"/>
      <c r="C3544" s="6"/>
      <c r="D3544" s="6"/>
      <c r="E3544" s="6"/>
      <c r="F3544" s="6"/>
      <c r="G3544" s="6"/>
    </row>
    <row r="3545">
      <c r="A3545" s="6"/>
      <c r="B3545" s="6"/>
      <c r="C3545" s="6"/>
      <c r="D3545" s="6"/>
      <c r="E3545" s="6"/>
      <c r="F3545" s="6"/>
      <c r="G3545" s="6"/>
    </row>
    <row r="3546">
      <c r="A3546" s="6"/>
      <c r="B3546" s="6"/>
      <c r="C3546" s="6"/>
      <c r="D3546" s="6"/>
      <c r="E3546" s="6"/>
      <c r="F3546" s="6"/>
      <c r="G3546" s="6"/>
    </row>
    <row r="3547">
      <c r="A3547" s="6"/>
      <c r="B3547" s="6"/>
      <c r="C3547" s="6"/>
      <c r="D3547" s="6"/>
      <c r="E3547" s="6"/>
      <c r="F3547" s="6"/>
      <c r="G3547" s="6"/>
    </row>
    <row r="3548">
      <c r="A3548" s="6"/>
      <c r="B3548" s="6"/>
      <c r="C3548" s="6"/>
      <c r="D3548" s="6"/>
      <c r="E3548" s="6"/>
      <c r="F3548" s="6"/>
      <c r="G3548" s="6"/>
    </row>
    <row r="3549">
      <c r="A3549" s="6"/>
      <c r="B3549" s="6"/>
      <c r="C3549" s="6"/>
      <c r="D3549" s="6"/>
      <c r="E3549" s="6"/>
      <c r="F3549" s="6"/>
      <c r="G3549" s="6"/>
    </row>
    <row r="3550">
      <c r="A3550" s="6"/>
      <c r="B3550" s="6"/>
      <c r="C3550" s="6"/>
      <c r="D3550" s="6"/>
      <c r="E3550" s="6"/>
      <c r="F3550" s="6"/>
      <c r="G3550" s="6"/>
    </row>
    <row r="3551">
      <c r="A3551" s="6"/>
      <c r="B3551" s="6"/>
      <c r="C3551" s="6"/>
      <c r="D3551" s="6"/>
      <c r="E3551" s="6"/>
      <c r="F3551" s="6"/>
      <c r="G3551" s="6"/>
    </row>
    <row r="3552">
      <c r="A3552" s="6"/>
      <c r="B3552" s="6"/>
      <c r="C3552" s="6"/>
      <c r="D3552" s="6"/>
      <c r="E3552" s="6"/>
      <c r="F3552" s="6"/>
      <c r="G3552" s="6"/>
    </row>
    <row r="3553">
      <c r="A3553" s="6"/>
      <c r="B3553" s="6"/>
      <c r="C3553" s="6"/>
      <c r="D3553" s="6"/>
      <c r="E3553" s="6"/>
      <c r="F3553" s="6"/>
      <c r="G3553" s="6"/>
    </row>
    <row r="3554">
      <c r="A3554" s="6"/>
      <c r="B3554" s="6"/>
      <c r="C3554" s="6"/>
      <c r="D3554" s="6"/>
      <c r="E3554" s="6"/>
      <c r="F3554" s="6"/>
      <c r="G3554" s="6"/>
    </row>
    <row r="3555">
      <c r="A3555" s="6"/>
      <c r="B3555" s="6"/>
      <c r="C3555" s="6"/>
      <c r="D3555" s="6"/>
      <c r="E3555" s="6"/>
      <c r="F3555" s="6"/>
      <c r="G3555" s="6"/>
    </row>
    <row r="3556">
      <c r="A3556" s="6"/>
      <c r="B3556" s="6"/>
      <c r="C3556" s="6"/>
      <c r="D3556" s="6"/>
      <c r="E3556" s="6"/>
      <c r="F3556" s="6"/>
      <c r="G3556" s="6"/>
    </row>
    <row r="3557">
      <c r="A3557" s="6"/>
      <c r="B3557" s="6"/>
      <c r="C3557" s="6"/>
      <c r="D3557" s="6"/>
      <c r="E3557" s="6"/>
      <c r="F3557" s="6"/>
      <c r="G3557" s="6"/>
    </row>
    <row r="3558">
      <c r="A3558" s="6"/>
      <c r="B3558" s="6"/>
      <c r="C3558" s="6"/>
      <c r="D3558" s="6"/>
      <c r="E3558" s="6"/>
      <c r="F3558" s="6"/>
      <c r="G3558" s="6"/>
    </row>
    <row r="3559">
      <c r="A3559" s="6"/>
      <c r="B3559" s="6"/>
      <c r="C3559" s="6"/>
      <c r="D3559" s="6"/>
      <c r="E3559" s="6"/>
      <c r="F3559" s="6"/>
      <c r="G3559" s="6"/>
    </row>
    <row r="3560">
      <c r="A3560" s="6"/>
      <c r="B3560" s="6"/>
      <c r="C3560" s="6"/>
      <c r="D3560" s="6"/>
      <c r="E3560" s="6"/>
      <c r="F3560" s="6"/>
      <c r="G3560" s="6"/>
    </row>
    <row r="3561">
      <c r="A3561" s="6"/>
      <c r="B3561" s="6"/>
      <c r="C3561" s="6"/>
      <c r="D3561" s="6"/>
      <c r="E3561" s="6"/>
      <c r="F3561" s="6"/>
      <c r="G3561" s="6"/>
    </row>
    <row r="3562">
      <c r="A3562" s="6"/>
      <c r="B3562" s="6"/>
      <c r="C3562" s="6"/>
      <c r="D3562" s="6"/>
      <c r="E3562" s="6"/>
      <c r="F3562" s="6"/>
      <c r="G3562" s="6"/>
    </row>
    <row r="3563">
      <c r="A3563" s="6"/>
      <c r="B3563" s="6"/>
      <c r="C3563" s="6"/>
      <c r="D3563" s="6"/>
      <c r="E3563" s="6"/>
      <c r="F3563" s="6"/>
      <c r="G3563" s="6"/>
    </row>
    <row r="3564">
      <c r="A3564" s="6"/>
      <c r="B3564" s="6"/>
      <c r="C3564" s="6"/>
      <c r="D3564" s="6"/>
      <c r="E3564" s="6"/>
      <c r="F3564" s="6"/>
      <c r="G3564" s="6"/>
    </row>
    <row r="3565">
      <c r="A3565" s="6"/>
      <c r="B3565" s="6"/>
      <c r="C3565" s="6"/>
      <c r="D3565" s="6"/>
      <c r="E3565" s="6"/>
      <c r="F3565" s="6"/>
      <c r="G3565" s="6"/>
    </row>
    <row r="3566">
      <c r="A3566" s="6"/>
      <c r="B3566" s="6"/>
      <c r="C3566" s="6"/>
      <c r="D3566" s="6"/>
      <c r="E3566" s="6"/>
      <c r="F3566" s="6"/>
      <c r="G3566" s="6"/>
    </row>
    <row r="3567">
      <c r="A3567" s="6"/>
      <c r="B3567" s="6"/>
      <c r="C3567" s="6"/>
      <c r="D3567" s="6"/>
      <c r="E3567" s="6"/>
      <c r="F3567" s="6"/>
      <c r="G3567" s="6"/>
    </row>
    <row r="3568">
      <c r="A3568" s="6"/>
      <c r="B3568" s="6"/>
      <c r="C3568" s="6"/>
      <c r="D3568" s="6"/>
      <c r="E3568" s="6"/>
      <c r="F3568" s="6"/>
      <c r="G3568" s="6"/>
    </row>
    <row r="3569">
      <c r="A3569" s="6"/>
      <c r="B3569" s="6"/>
      <c r="C3569" s="6"/>
      <c r="D3569" s="6"/>
      <c r="E3569" s="6"/>
      <c r="F3569" s="6"/>
      <c r="G3569" s="6"/>
    </row>
    <row r="3570">
      <c r="A3570" s="6"/>
      <c r="B3570" s="6"/>
      <c r="C3570" s="6"/>
      <c r="D3570" s="6"/>
      <c r="E3570" s="6"/>
      <c r="F3570" s="6"/>
      <c r="G3570" s="6"/>
    </row>
    <row r="3571">
      <c r="A3571" s="6"/>
      <c r="B3571" s="6"/>
      <c r="C3571" s="6"/>
      <c r="D3571" s="6"/>
      <c r="E3571" s="6"/>
      <c r="F3571" s="6"/>
      <c r="G3571" s="6"/>
    </row>
    <row r="3572">
      <c r="A3572" s="6"/>
      <c r="B3572" s="6"/>
      <c r="C3572" s="6"/>
      <c r="D3572" s="6"/>
      <c r="E3572" s="6"/>
      <c r="F3572" s="6"/>
      <c r="G3572" s="6"/>
    </row>
    <row r="3573">
      <c r="A3573" s="6"/>
      <c r="B3573" s="6"/>
      <c r="C3573" s="6"/>
      <c r="D3573" s="6"/>
      <c r="E3573" s="6"/>
      <c r="F3573" s="6"/>
      <c r="G3573" s="6"/>
    </row>
    <row r="3574">
      <c r="A3574" s="6"/>
      <c r="B3574" s="6"/>
      <c r="C3574" s="6"/>
      <c r="D3574" s="6"/>
      <c r="E3574" s="6"/>
      <c r="F3574" s="6"/>
      <c r="G3574" s="6"/>
    </row>
    <row r="3575">
      <c r="A3575" s="6"/>
      <c r="B3575" s="6"/>
      <c r="C3575" s="6"/>
      <c r="D3575" s="6"/>
      <c r="E3575" s="6"/>
      <c r="F3575" s="6"/>
      <c r="G3575" s="6"/>
    </row>
    <row r="3576">
      <c r="A3576" s="6"/>
      <c r="B3576" s="6"/>
      <c r="C3576" s="6"/>
      <c r="D3576" s="6"/>
      <c r="E3576" s="6"/>
      <c r="F3576" s="6"/>
      <c r="G3576" s="6"/>
    </row>
    <row r="3577">
      <c r="A3577" s="6"/>
      <c r="B3577" s="6"/>
      <c r="C3577" s="6"/>
      <c r="D3577" s="6"/>
      <c r="E3577" s="6"/>
      <c r="F3577" s="6"/>
      <c r="G3577" s="6"/>
    </row>
    <row r="3578">
      <c r="A3578" s="6"/>
      <c r="B3578" s="6"/>
      <c r="C3578" s="6"/>
      <c r="D3578" s="6"/>
      <c r="E3578" s="6"/>
      <c r="F3578" s="6"/>
      <c r="G3578" s="6"/>
    </row>
    <row r="3579">
      <c r="A3579" s="6"/>
      <c r="B3579" s="6"/>
      <c r="C3579" s="6"/>
      <c r="D3579" s="6"/>
      <c r="E3579" s="6"/>
      <c r="F3579" s="6"/>
      <c r="G3579" s="6"/>
    </row>
    <row r="3580">
      <c r="A3580" s="6"/>
      <c r="B3580" s="6"/>
      <c r="C3580" s="6"/>
      <c r="D3580" s="6"/>
      <c r="E3580" s="6"/>
      <c r="F3580" s="6"/>
      <c r="G3580" s="6"/>
    </row>
    <row r="3581">
      <c r="A3581" s="6"/>
      <c r="B3581" s="6"/>
      <c r="C3581" s="6"/>
      <c r="D3581" s="6"/>
      <c r="E3581" s="6"/>
      <c r="F3581" s="6"/>
      <c r="G3581" s="6"/>
    </row>
    <row r="3582">
      <c r="A3582" s="6"/>
      <c r="B3582" s="6"/>
      <c r="C3582" s="6"/>
      <c r="D3582" s="6"/>
      <c r="E3582" s="6"/>
      <c r="F3582" s="6"/>
      <c r="G3582" s="6"/>
    </row>
    <row r="3583">
      <c r="A3583" s="6"/>
      <c r="B3583" s="6"/>
      <c r="C3583" s="6"/>
      <c r="D3583" s="6"/>
      <c r="E3583" s="6"/>
      <c r="F3583" s="6"/>
      <c r="G3583" s="6"/>
    </row>
    <row r="3584">
      <c r="A3584" s="6"/>
      <c r="B3584" s="6"/>
      <c r="C3584" s="6"/>
      <c r="D3584" s="6"/>
      <c r="E3584" s="6"/>
      <c r="F3584" s="6"/>
      <c r="G3584" s="6"/>
    </row>
    <row r="3585">
      <c r="A3585" s="6"/>
      <c r="B3585" s="6"/>
      <c r="C3585" s="6"/>
      <c r="D3585" s="6"/>
      <c r="E3585" s="6"/>
      <c r="F3585" s="6"/>
      <c r="G3585" s="6"/>
    </row>
    <row r="3586">
      <c r="A3586" s="6"/>
      <c r="B3586" s="6"/>
      <c r="C3586" s="6"/>
      <c r="D3586" s="6"/>
      <c r="E3586" s="6"/>
      <c r="F3586" s="6"/>
      <c r="G3586" s="6"/>
    </row>
    <row r="3587">
      <c r="A3587" s="6"/>
      <c r="B3587" s="6"/>
      <c r="C3587" s="6"/>
      <c r="D3587" s="6"/>
      <c r="E3587" s="6"/>
      <c r="F3587" s="6"/>
      <c r="G3587" s="6"/>
    </row>
    <row r="3588">
      <c r="A3588" s="6"/>
      <c r="B3588" s="6"/>
      <c r="C3588" s="6"/>
      <c r="D3588" s="6"/>
      <c r="E3588" s="6"/>
      <c r="F3588" s="6"/>
      <c r="G3588" s="6"/>
    </row>
    <row r="3589">
      <c r="A3589" s="6"/>
      <c r="B3589" s="6"/>
      <c r="C3589" s="6"/>
      <c r="D3589" s="6"/>
      <c r="E3589" s="6"/>
      <c r="F3589" s="6"/>
      <c r="G3589" s="6"/>
    </row>
    <row r="3590">
      <c r="A3590" s="6"/>
      <c r="B3590" s="6"/>
      <c r="C3590" s="6"/>
      <c r="D3590" s="6"/>
      <c r="E3590" s="6"/>
      <c r="F3590" s="6"/>
      <c r="G3590" s="6"/>
    </row>
    <row r="3591">
      <c r="A3591" s="6"/>
      <c r="B3591" s="6"/>
      <c r="C3591" s="6"/>
      <c r="D3591" s="6"/>
      <c r="E3591" s="6"/>
      <c r="F3591" s="6"/>
      <c r="G3591" s="6"/>
    </row>
    <row r="3592">
      <c r="A3592" s="6"/>
      <c r="B3592" s="6"/>
      <c r="C3592" s="6"/>
      <c r="D3592" s="6"/>
      <c r="E3592" s="6"/>
      <c r="F3592" s="6"/>
      <c r="G3592" s="6"/>
    </row>
    <row r="3593">
      <c r="A3593" s="6"/>
      <c r="B3593" s="6"/>
      <c r="C3593" s="6"/>
      <c r="D3593" s="6"/>
      <c r="E3593" s="6"/>
      <c r="F3593" s="6"/>
      <c r="G3593" s="6"/>
    </row>
    <row r="3594">
      <c r="A3594" s="6"/>
      <c r="B3594" s="6"/>
      <c r="C3594" s="6"/>
      <c r="D3594" s="6"/>
      <c r="E3594" s="6"/>
      <c r="F3594" s="6"/>
      <c r="G3594" s="6"/>
    </row>
    <row r="3595">
      <c r="A3595" s="6"/>
      <c r="B3595" s="6"/>
      <c r="C3595" s="6"/>
      <c r="D3595" s="6"/>
      <c r="E3595" s="6"/>
      <c r="F3595" s="6"/>
      <c r="G3595" s="6"/>
    </row>
    <row r="3596">
      <c r="A3596" s="6"/>
      <c r="B3596" s="6"/>
      <c r="C3596" s="6"/>
      <c r="D3596" s="6"/>
      <c r="E3596" s="6"/>
      <c r="F3596" s="6"/>
      <c r="G3596" s="6"/>
    </row>
    <row r="3597">
      <c r="A3597" s="6"/>
      <c r="B3597" s="6"/>
      <c r="C3597" s="6"/>
      <c r="D3597" s="6"/>
      <c r="E3597" s="6"/>
      <c r="F3597" s="6"/>
      <c r="G3597" s="6"/>
    </row>
    <row r="3598">
      <c r="A3598" s="6"/>
      <c r="B3598" s="6"/>
      <c r="C3598" s="6"/>
      <c r="D3598" s="6"/>
      <c r="E3598" s="6"/>
      <c r="F3598" s="6"/>
      <c r="G3598" s="6"/>
    </row>
    <row r="3599">
      <c r="A3599" s="6"/>
      <c r="B3599" s="6"/>
      <c r="C3599" s="6"/>
      <c r="D3599" s="6"/>
      <c r="E3599" s="6"/>
      <c r="F3599" s="6"/>
      <c r="G3599" s="6"/>
    </row>
    <row r="3600">
      <c r="A3600" s="6"/>
      <c r="B3600" s="6"/>
      <c r="C3600" s="6"/>
      <c r="D3600" s="6"/>
      <c r="E3600" s="6"/>
      <c r="F3600" s="6"/>
      <c r="G3600" s="6"/>
    </row>
    <row r="3601">
      <c r="A3601" s="6"/>
      <c r="B3601" s="6"/>
      <c r="C3601" s="6"/>
      <c r="D3601" s="6"/>
      <c r="E3601" s="6"/>
      <c r="F3601" s="6"/>
      <c r="G3601" s="6"/>
    </row>
    <row r="3602">
      <c r="A3602" s="6"/>
      <c r="B3602" s="6"/>
      <c r="C3602" s="6"/>
      <c r="D3602" s="6"/>
      <c r="E3602" s="6"/>
      <c r="F3602" s="6"/>
      <c r="G3602" s="6"/>
    </row>
    <row r="3603">
      <c r="A3603" s="6"/>
      <c r="B3603" s="6"/>
      <c r="C3603" s="6"/>
      <c r="D3603" s="6"/>
      <c r="E3603" s="6"/>
      <c r="F3603" s="6"/>
      <c r="G3603" s="6"/>
    </row>
    <row r="3604">
      <c r="A3604" s="6"/>
      <c r="B3604" s="6"/>
      <c r="C3604" s="6"/>
      <c r="D3604" s="6"/>
      <c r="E3604" s="6"/>
      <c r="F3604" s="6"/>
      <c r="G3604" s="6"/>
    </row>
    <row r="3605">
      <c r="A3605" s="6"/>
      <c r="B3605" s="6"/>
      <c r="C3605" s="6"/>
      <c r="D3605" s="6"/>
      <c r="E3605" s="6"/>
      <c r="F3605" s="6"/>
      <c r="G3605" s="6"/>
    </row>
    <row r="3606">
      <c r="A3606" s="6"/>
      <c r="B3606" s="6"/>
      <c r="C3606" s="6"/>
      <c r="D3606" s="6"/>
      <c r="E3606" s="6"/>
      <c r="F3606" s="6"/>
      <c r="G3606" s="6"/>
    </row>
    <row r="3607">
      <c r="A3607" s="6"/>
      <c r="B3607" s="6"/>
      <c r="C3607" s="6"/>
      <c r="D3607" s="6"/>
      <c r="E3607" s="6"/>
      <c r="F3607" s="6"/>
      <c r="G3607" s="6"/>
    </row>
    <row r="3608">
      <c r="A3608" s="6"/>
      <c r="B3608" s="6"/>
      <c r="C3608" s="6"/>
      <c r="D3608" s="6"/>
      <c r="E3608" s="6"/>
      <c r="F3608" s="6"/>
      <c r="G3608" s="6"/>
    </row>
    <row r="3609">
      <c r="A3609" s="6"/>
      <c r="B3609" s="6"/>
      <c r="C3609" s="6"/>
      <c r="D3609" s="6"/>
      <c r="E3609" s="6"/>
      <c r="F3609" s="6"/>
      <c r="G3609" s="6"/>
    </row>
    <row r="3610">
      <c r="A3610" s="6"/>
      <c r="B3610" s="6"/>
      <c r="C3610" s="6"/>
      <c r="D3610" s="6"/>
      <c r="E3610" s="6"/>
      <c r="F3610" s="6"/>
      <c r="G3610" s="6"/>
    </row>
    <row r="3611">
      <c r="A3611" s="6"/>
      <c r="B3611" s="6"/>
      <c r="C3611" s="6"/>
      <c r="D3611" s="6"/>
      <c r="E3611" s="6"/>
      <c r="F3611" s="6"/>
      <c r="G3611" s="6"/>
    </row>
    <row r="3612">
      <c r="A3612" s="6"/>
      <c r="B3612" s="6"/>
      <c r="C3612" s="6"/>
      <c r="D3612" s="6"/>
      <c r="E3612" s="6"/>
      <c r="F3612" s="6"/>
      <c r="G3612" s="6"/>
    </row>
    <row r="3613">
      <c r="A3613" s="6"/>
      <c r="B3613" s="6"/>
      <c r="C3613" s="6"/>
      <c r="D3613" s="6"/>
      <c r="E3613" s="6"/>
      <c r="F3613" s="6"/>
      <c r="G3613" s="6"/>
    </row>
    <row r="3614">
      <c r="A3614" s="6"/>
      <c r="B3614" s="6"/>
      <c r="C3614" s="6"/>
      <c r="D3614" s="6"/>
      <c r="E3614" s="6"/>
      <c r="F3614" s="6"/>
      <c r="G3614" s="6"/>
    </row>
    <row r="3615">
      <c r="A3615" s="6"/>
      <c r="B3615" s="6"/>
      <c r="C3615" s="6"/>
      <c r="D3615" s="6"/>
      <c r="E3615" s="6"/>
      <c r="F3615" s="6"/>
      <c r="G3615" s="6"/>
    </row>
    <row r="3616">
      <c r="A3616" s="6"/>
      <c r="B3616" s="6"/>
      <c r="C3616" s="6"/>
      <c r="D3616" s="6"/>
      <c r="E3616" s="6"/>
      <c r="F3616" s="6"/>
      <c r="G3616" s="6"/>
    </row>
    <row r="3617">
      <c r="A3617" s="6"/>
      <c r="B3617" s="6"/>
      <c r="C3617" s="6"/>
      <c r="D3617" s="6"/>
      <c r="E3617" s="6"/>
      <c r="F3617" s="6"/>
      <c r="G3617" s="6"/>
    </row>
    <row r="3618">
      <c r="A3618" s="6"/>
      <c r="B3618" s="6"/>
      <c r="C3618" s="6"/>
      <c r="D3618" s="6"/>
      <c r="E3618" s="6"/>
      <c r="F3618" s="6"/>
      <c r="G3618" s="6"/>
    </row>
    <row r="3619">
      <c r="A3619" s="6"/>
      <c r="B3619" s="6"/>
      <c r="C3619" s="6"/>
      <c r="D3619" s="6"/>
      <c r="E3619" s="6"/>
      <c r="F3619" s="6"/>
      <c r="G3619" s="6"/>
    </row>
    <row r="3620">
      <c r="A3620" s="6"/>
      <c r="B3620" s="6"/>
      <c r="C3620" s="6"/>
      <c r="D3620" s="6"/>
      <c r="E3620" s="6"/>
      <c r="F3620" s="6"/>
      <c r="G3620" s="6"/>
    </row>
    <row r="3621">
      <c r="A3621" s="6"/>
      <c r="B3621" s="6"/>
      <c r="C3621" s="6"/>
      <c r="D3621" s="6"/>
      <c r="E3621" s="6"/>
      <c r="F3621" s="6"/>
      <c r="G3621" s="6"/>
    </row>
    <row r="3622">
      <c r="A3622" s="6"/>
      <c r="B3622" s="6"/>
      <c r="C3622" s="6"/>
      <c r="D3622" s="6"/>
      <c r="E3622" s="6"/>
      <c r="F3622" s="6"/>
      <c r="G3622" s="6"/>
    </row>
    <row r="3623">
      <c r="A3623" s="6"/>
      <c r="B3623" s="6"/>
      <c r="C3623" s="6"/>
      <c r="D3623" s="6"/>
      <c r="E3623" s="6"/>
      <c r="F3623" s="6"/>
      <c r="G3623" s="6"/>
    </row>
    <row r="3624">
      <c r="A3624" s="6"/>
      <c r="B3624" s="6"/>
      <c r="C3624" s="6"/>
      <c r="D3624" s="6"/>
      <c r="E3624" s="6"/>
      <c r="F3624" s="6"/>
      <c r="G3624" s="6"/>
    </row>
    <row r="3625">
      <c r="A3625" s="6"/>
      <c r="B3625" s="6"/>
      <c r="C3625" s="6"/>
      <c r="D3625" s="6"/>
      <c r="E3625" s="6"/>
      <c r="F3625" s="6"/>
      <c r="G3625" s="6"/>
    </row>
    <row r="3626">
      <c r="A3626" s="6"/>
      <c r="B3626" s="6"/>
      <c r="C3626" s="6"/>
      <c r="D3626" s="6"/>
      <c r="E3626" s="6"/>
      <c r="F3626" s="6"/>
      <c r="G3626" s="6"/>
    </row>
    <row r="3627">
      <c r="A3627" s="6"/>
      <c r="B3627" s="6"/>
      <c r="C3627" s="6"/>
      <c r="D3627" s="6"/>
      <c r="E3627" s="6"/>
      <c r="F3627" s="6"/>
      <c r="G3627" s="6"/>
    </row>
    <row r="3628">
      <c r="A3628" s="6"/>
      <c r="B3628" s="6"/>
      <c r="C3628" s="6"/>
      <c r="D3628" s="6"/>
      <c r="E3628" s="6"/>
      <c r="F3628" s="6"/>
      <c r="G3628" s="6"/>
    </row>
    <row r="3629">
      <c r="A3629" s="6"/>
      <c r="B3629" s="6"/>
      <c r="C3629" s="6"/>
      <c r="D3629" s="6"/>
      <c r="E3629" s="6"/>
      <c r="F3629" s="6"/>
      <c r="G3629" s="6"/>
    </row>
    <row r="3630">
      <c r="A3630" s="6"/>
      <c r="B3630" s="6"/>
      <c r="C3630" s="6"/>
      <c r="D3630" s="6"/>
      <c r="E3630" s="6"/>
      <c r="F3630" s="6"/>
      <c r="G3630" s="6"/>
    </row>
    <row r="3631">
      <c r="A3631" s="6"/>
      <c r="B3631" s="6"/>
      <c r="C3631" s="6"/>
      <c r="D3631" s="6"/>
      <c r="E3631" s="6"/>
      <c r="F3631" s="6"/>
      <c r="G3631" s="6"/>
    </row>
    <row r="3632">
      <c r="A3632" s="6"/>
      <c r="B3632" s="6"/>
      <c r="C3632" s="6"/>
      <c r="D3632" s="6"/>
      <c r="E3632" s="6"/>
      <c r="F3632" s="6"/>
      <c r="G3632" s="6"/>
    </row>
    <row r="3633">
      <c r="A3633" s="6"/>
      <c r="B3633" s="6"/>
      <c r="C3633" s="6"/>
      <c r="D3633" s="6"/>
      <c r="E3633" s="6"/>
      <c r="F3633" s="6"/>
      <c r="G3633" s="6"/>
    </row>
    <row r="3634">
      <c r="A3634" s="6"/>
      <c r="B3634" s="6"/>
      <c r="C3634" s="6"/>
      <c r="D3634" s="6"/>
      <c r="E3634" s="6"/>
      <c r="F3634" s="6"/>
      <c r="G3634" s="6"/>
    </row>
    <row r="3635">
      <c r="A3635" s="6"/>
      <c r="B3635" s="6"/>
      <c r="C3635" s="6"/>
      <c r="D3635" s="6"/>
      <c r="E3635" s="6"/>
      <c r="F3635" s="6"/>
      <c r="G3635" s="6"/>
    </row>
    <row r="3636">
      <c r="A3636" s="6"/>
      <c r="B3636" s="6"/>
      <c r="C3636" s="6"/>
      <c r="D3636" s="6"/>
      <c r="E3636" s="6"/>
      <c r="F3636" s="6"/>
      <c r="G3636" s="6"/>
    </row>
    <row r="3637">
      <c r="A3637" s="6"/>
      <c r="B3637" s="6"/>
      <c r="C3637" s="6"/>
      <c r="D3637" s="6"/>
      <c r="E3637" s="6"/>
      <c r="F3637" s="6"/>
      <c r="G3637" s="6"/>
    </row>
    <row r="3638">
      <c r="A3638" s="6"/>
      <c r="B3638" s="6"/>
      <c r="C3638" s="6"/>
      <c r="D3638" s="6"/>
      <c r="E3638" s="6"/>
      <c r="F3638" s="6"/>
      <c r="G3638" s="6"/>
    </row>
    <row r="3639">
      <c r="A3639" s="6"/>
      <c r="B3639" s="6"/>
      <c r="C3639" s="6"/>
      <c r="D3639" s="6"/>
      <c r="E3639" s="6"/>
      <c r="F3639" s="6"/>
      <c r="G3639" s="6"/>
    </row>
    <row r="3640">
      <c r="A3640" s="6"/>
      <c r="B3640" s="6"/>
      <c r="C3640" s="6"/>
      <c r="D3640" s="6"/>
      <c r="E3640" s="6"/>
      <c r="F3640" s="6"/>
      <c r="G3640" s="6"/>
    </row>
    <row r="3641">
      <c r="A3641" s="6"/>
      <c r="B3641" s="6"/>
      <c r="C3641" s="6"/>
      <c r="D3641" s="6"/>
      <c r="E3641" s="6"/>
      <c r="F3641" s="6"/>
      <c r="G3641" s="6"/>
    </row>
    <row r="3642">
      <c r="A3642" s="6"/>
      <c r="B3642" s="6"/>
      <c r="C3642" s="6"/>
      <c r="D3642" s="6"/>
      <c r="E3642" s="6"/>
      <c r="F3642" s="6"/>
      <c r="G3642" s="6"/>
    </row>
    <row r="3643">
      <c r="A3643" s="6"/>
      <c r="B3643" s="6"/>
      <c r="C3643" s="6"/>
      <c r="D3643" s="6"/>
      <c r="E3643" s="6"/>
      <c r="F3643" s="6"/>
      <c r="G3643" s="6"/>
    </row>
    <row r="3644">
      <c r="A3644" s="6"/>
      <c r="B3644" s="6"/>
      <c r="C3644" s="6"/>
      <c r="D3644" s="6"/>
      <c r="E3644" s="6"/>
      <c r="F3644" s="6"/>
      <c r="G3644" s="6"/>
    </row>
    <row r="3645">
      <c r="A3645" s="6"/>
      <c r="B3645" s="6"/>
      <c r="C3645" s="6"/>
      <c r="D3645" s="6"/>
      <c r="E3645" s="6"/>
      <c r="F3645" s="6"/>
      <c r="G3645" s="6"/>
    </row>
    <row r="3646">
      <c r="A3646" s="6"/>
      <c r="B3646" s="6"/>
      <c r="C3646" s="6"/>
      <c r="D3646" s="6"/>
      <c r="E3646" s="6"/>
      <c r="F3646" s="6"/>
      <c r="G3646" s="6"/>
    </row>
    <row r="3647">
      <c r="A3647" s="6"/>
      <c r="B3647" s="6"/>
      <c r="C3647" s="6"/>
      <c r="D3647" s="6"/>
      <c r="E3647" s="6"/>
      <c r="F3647" s="6"/>
      <c r="G3647" s="6"/>
    </row>
    <row r="3648">
      <c r="A3648" s="6"/>
      <c r="B3648" s="6"/>
      <c r="C3648" s="6"/>
      <c r="D3648" s="6"/>
      <c r="E3648" s="6"/>
      <c r="F3648" s="6"/>
      <c r="G3648" s="6"/>
    </row>
    <row r="3649">
      <c r="A3649" s="6"/>
      <c r="B3649" s="6"/>
      <c r="C3649" s="6"/>
      <c r="D3649" s="6"/>
      <c r="E3649" s="6"/>
      <c r="F3649" s="6"/>
      <c r="G3649" s="6"/>
    </row>
    <row r="3650">
      <c r="A3650" s="6"/>
      <c r="B3650" s="6"/>
      <c r="C3650" s="6"/>
      <c r="D3650" s="6"/>
      <c r="E3650" s="6"/>
      <c r="F3650" s="6"/>
      <c r="G3650" s="6"/>
    </row>
    <row r="3651">
      <c r="A3651" s="6"/>
      <c r="B3651" s="6"/>
      <c r="C3651" s="6"/>
      <c r="D3651" s="6"/>
      <c r="E3651" s="6"/>
      <c r="F3651" s="6"/>
      <c r="G3651" s="6"/>
    </row>
    <row r="3652">
      <c r="A3652" s="6"/>
      <c r="B3652" s="6"/>
      <c r="C3652" s="6"/>
      <c r="D3652" s="6"/>
      <c r="E3652" s="6"/>
      <c r="F3652" s="6"/>
      <c r="G3652" s="6"/>
    </row>
    <row r="3653">
      <c r="A3653" s="6"/>
      <c r="B3653" s="6"/>
      <c r="C3653" s="6"/>
      <c r="D3653" s="6"/>
      <c r="E3653" s="6"/>
      <c r="F3653" s="6"/>
      <c r="G3653" s="6"/>
    </row>
    <row r="3654">
      <c r="A3654" s="6"/>
      <c r="B3654" s="6"/>
      <c r="C3654" s="6"/>
      <c r="D3654" s="6"/>
      <c r="E3654" s="6"/>
      <c r="F3654" s="6"/>
      <c r="G3654" s="6"/>
    </row>
    <row r="3655">
      <c r="A3655" s="6"/>
      <c r="B3655" s="6"/>
      <c r="C3655" s="6"/>
      <c r="D3655" s="6"/>
      <c r="E3655" s="6"/>
      <c r="F3655" s="6"/>
      <c r="G3655" s="6"/>
    </row>
    <row r="3656">
      <c r="A3656" s="6"/>
      <c r="B3656" s="6"/>
      <c r="C3656" s="6"/>
      <c r="D3656" s="6"/>
      <c r="E3656" s="6"/>
      <c r="F3656" s="6"/>
      <c r="G3656" s="6"/>
    </row>
    <row r="3657">
      <c r="A3657" s="6"/>
      <c r="B3657" s="6"/>
      <c r="C3657" s="6"/>
      <c r="D3657" s="6"/>
      <c r="E3657" s="6"/>
      <c r="F3657" s="6"/>
      <c r="G3657" s="6"/>
    </row>
    <row r="3658">
      <c r="A3658" s="6"/>
      <c r="B3658" s="6"/>
      <c r="C3658" s="6"/>
      <c r="D3658" s="6"/>
      <c r="E3658" s="6"/>
      <c r="F3658" s="6"/>
      <c r="G3658" s="6"/>
    </row>
    <row r="3659">
      <c r="A3659" s="6"/>
      <c r="B3659" s="6"/>
      <c r="C3659" s="6"/>
      <c r="D3659" s="6"/>
      <c r="E3659" s="6"/>
      <c r="F3659" s="6"/>
      <c r="G3659" s="6"/>
    </row>
    <row r="3660">
      <c r="A3660" s="6"/>
      <c r="B3660" s="6"/>
      <c r="C3660" s="6"/>
      <c r="D3660" s="6"/>
      <c r="E3660" s="6"/>
      <c r="F3660" s="6"/>
      <c r="G3660" s="6"/>
    </row>
    <row r="3661">
      <c r="A3661" s="6"/>
      <c r="B3661" s="6"/>
      <c r="C3661" s="6"/>
      <c r="D3661" s="6"/>
      <c r="E3661" s="6"/>
      <c r="F3661" s="6"/>
      <c r="G3661" s="6"/>
    </row>
    <row r="3662">
      <c r="A3662" s="6"/>
      <c r="B3662" s="6"/>
      <c r="C3662" s="6"/>
      <c r="D3662" s="6"/>
      <c r="E3662" s="6"/>
      <c r="F3662" s="6"/>
      <c r="G3662" s="6"/>
    </row>
    <row r="3663">
      <c r="A3663" s="6"/>
      <c r="B3663" s="6"/>
      <c r="C3663" s="6"/>
      <c r="D3663" s="6"/>
      <c r="E3663" s="6"/>
      <c r="F3663" s="6"/>
      <c r="G3663" s="6"/>
    </row>
    <row r="3664">
      <c r="A3664" s="6"/>
      <c r="B3664" s="6"/>
      <c r="C3664" s="6"/>
      <c r="D3664" s="6"/>
      <c r="E3664" s="6"/>
      <c r="F3664" s="6"/>
      <c r="G3664" s="6"/>
    </row>
    <row r="3665">
      <c r="A3665" s="6"/>
      <c r="B3665" s="6"/>
      <c r="C3665" s="6"/>
      <c r="D3665" s="6"/>
      <c r="E3665" s="6"/>
      <c r="F3665" s="6"/>
      <c r="G3665" s="6"/>
    </row>
    <row r="3666">
      <c r="A3666" s="6"/>
      <c r="B3666" s="6"/>
      <c r="C3666" s="6"/>
      <c r="D3666" s="6"/>
      <c r="E3666" s="6"/>
      <c r="F3666" s="6"/>
      <c r="G3666" s="6"/>
    </row>
    <row r="3667">
      <c r="A3667" s="6"/>
      <c r="B3667" s="6"/>
      <c r="C3667" s="6"/>
      <c r="D3667" s="6"/>
      <c r="E3667" s="6"/>
      <c r="F3667" s="6"/>
      <c r="G3667" s="6"/>
    </row>
    <row r="3668">
      <c r="A3668" s="6"/>
      <c r="B3668" s="6"/>
      <c r="C3668" s="6"/>
      <c r="D3668" s="6"/>
      <c r="E3668" s="6"/>
      <c r="F3668" s="6"/>
      <c r="G3668" s="6"/>
    </row>
    <row r="3669">
      <c r="A3669" s="6"/>
      <c r="B3669" s="6"/>
      <c r="C3669" s="6"/>
      <c r="D3669" s="6"/>
      <c r="E3669" s="6"/>
      <c r="F3669" s="6"/>
      <c r="G3669" s="6"/>
    </row>
    <row r="3670">
      <c r="A3670" s="6"/>
      <c r="B3670" s="6"/>
      <c r="C3670" s="6"/>
      <c r="D3670" s="6"/>
      <c r="E3670" s="6"/>
      <c r="F3670" s="6"/>
      <c r="G3670" s="6"/>
    </row>
    <row r="3671">
      <c r="A3671" s="6"/>
      <c r="B3671" s="6"/>
      <c r="C3671" s="6"/>
      <c r="D3671" s="6"/>
      <c r="E3671" s="6"/>
      <c r="F3671" s="6"/>
      <c r="G3671" s="6"/>
    </row>
    <row r="3672">
      <c r="A3672" s="6"/>
      <c r="B3672" s="6"/>
      <c r="C3672" s="6"/>
      <c r="D3672" s="6"/>
      <c r="E3672" s="6"/>
      <c r="F3672" s="6"/>
      <c r="G3672" s="6"/>
    </row>
    <row r="3673">
      <c r="A3673" s="6"/>
      <c r="B3673" s="6"/>
      <c r="C3673" s="6"/>
      <c r="D3673" s="6"/>
      <c r="E3673" s="6"/>
      <c r="F3673" s="6"/>
      <c r="G3673" s="6"/>
    </row>
    <row r="3674">
      <c r="A3674" s="6"/>
      <c r="B3674" s="6"/>
      <c r="C3674" s="6"/>
      <c r="D3674" s="6"/>
      <c r="E3674" s="6"/>
      <c r="F3674" s="6"/>
      <c r="G3674" s="6"/>
    </row>
    <row r="3675">
      <c r="A3675" s="6"/>
      <c r="B3675" s="6"/>
      <c r="C3675" s="6"/>
      <c r="D3675" s="6"/>
      <c r="E3675" s="6"/>
      <c r="F3675" s="6"/>
      <c r="G3675" s="6"/>
    </row>
    <row r="3676">
      <c r="A3676" s="6"/>
      <c r="B3676" s="6"/>
      <c r="C3676" s="6"/>
      <c r="D3676" s="6"/>
      <c r="E3676" s="6"/>
      <c r="F3676" s="6"/>
      <c r="G3676" s="6"/>
    </row>
    <row r="3677">
      <c r="A3677" s="6"/>
      <c r="B3677" s="6"/>
      <c r="C3677" s="6"/>
      <c r="D3677" s="6"/>
      <c r="E3677" s="6"/>
      <c r="F3677" s="6"/>
      <c r="G3677" s="6"/>
    </row>
    <row r="3678">
      <c r="A3678" s="6"/>
      <c r="B3678" s="6"/>
      <c r="C3678" s="6"/>
      <c r="D3678" s="6"/>
      <c r="E3678" s="6"/>
      <c r="F3678" s="6"/>
      <c r="G3678" s="6"/>
    </row>
    <row r="3679">
      <c r="A3679" s="6"/>
      <c r="B3679" s="6"/>
      <c r="C3679" s="6"/>
      <c r="D3679" s="6"/>
      <c r="E3679" s="6"/>
      <c r="F3679" s="6"/>
      <c r="G3679" s="6"/>
    </row>
    <row r="3680">
      <c r="A3680" s="6"/>
      <c r="B3680" s="6"/>
      <c r="C3680" s="6"/>
      <c r="D3680" s="6"/>
      <c r="E3680" s="6"/>
      <c r="F3680" s="6"/>
      <c r="G3680" s="6"/>
    </row>
    <row r="3681">
      <c r="A3681" s="6"/>
      <c r="B3681" s="6"/>
      <c r="C3681" s="6"/>
      <c r="D3681" s="6"/>
      <c r="E3681" s="6"/>
      <c r="F3681" s="6"/>
      <c r="G3681" s="6"/>
    </row>
    <row r="3682">
      <c r="A3682" s="6"/>
      <c r="B3682" s="6"/>
      <c r="C3682" s="6"/>
      <c r="D3682" s="6"/>
      <c r="E3682" s="6"/>
      <c r="F3682" s="6"/>
      <c r="G3682" s="6"/>
    </row>
    <row r="3683">
      <c r="A3683" s="6"/>
      <c r="B3683" s="6"/>
      <c r="C3683" s="6"/>
      <c r="D3683" s="6"/>
      <c r="E3683" s="6"/>
      <c r="F3683" s="6"/>
      <c r="G3683" s="6"/>
    </row>
    <row r="3684">
      <c r="A3684" s="6"/>
      <c r="B3684" s="6"/>
      <c r="C3684" s="6"/>
      <c r="D3684" s="6"/>
      <c r="E3684" s="6"/>
      <c r="F3684" s="6"/>
      <c r="G3684" s="6"/>
    </row>
    <row r="3685">
      <c r="A3685" s="6"/>
      <c r="B3685" s="6"/>
      <c r="C3685" s="6"/>
      <c r="D3685" s="6"/>
      <c r="E3685" s="6"/>
      <c r="F3685" s="6"/>
      <c r="G3685" s="6"/>
    </row>
    <row r="3686">
      <c r="A3686" s="6"/>
      <c r="B3686" s="6"/>
      <c r="C3686" s="6"/>
      <c r="D3686" s="6"/>
      <c r="E3686" s="6"/>
      <c r="F3686" s="6"/>
      <c r="G3686" s="6"/>
    </row>
    <row r="3687">
      <c r="A3687" s="6"/>
      <c r="B3687" s="6"/>
      <c r="C3687" s="6"/>
      <c r="D3687" s="6"/>
      <c r="E3687" s="6"/>
      <c r="F3687" s="6"/>
      <c r="G3687" s="6"/>
    </row>
    <row r="3688">
      <c r="A3688" s="6"/>
      <c r="B3688" s="6"/>
      <c r="C3688" s="6"/>
      <c r="D3688" s="6"/>
      <c r="E3688" s="6"/>
      <c r="F3688" s="6"/>
      <c r="G3688" s="6"/>
    </row>
    <row r="3689">
      <c r="A3689" s="6"/>
      <c r="B3689" s="6"/>
      <c r="C3689" s="6"/>
      <c r="D3689" s="6"/>
      <c r="E3689" s="6"/>
      <c r="F3689" s="6"/>
      <c r="G3689" s="6"/>
    </row>
    <row r="3690">
      <c r="A3690" s="6"/>
      <c r="B3690" s="6"/>
      <c r="C3690" s="6"/>
      <c r="D3690" s="6"/>
      <c r="E3690" s="6"/>
      <c r="F3690" s="6"/>
      <c r="G3690" s="6"/>
    </row>
    <row r="3691">
      <c r="A3691" s="6"/>
      <c r="B3691" s="6"/>
      <c r="C3691" s="6"/>
      <c r="D3691" s="6"/>
      <c r="E3691" s="6"/>
      <c r="F3691" s="6"/>
      <c r="G3691" s="6"/>
    </row>
    <row r="3692">
      <c r="A3692" s="6"/>
      <c r="B3692" s="6"/>
      <c r="C3692" s="6"/>
      <c r="D3692" s="6"/>
      <c r="E3692" s="6"/>
      <c r="F3692" s="6"/>
      <c r="G3692" s="6"/>
    </row>
    <row r="3693">
      <c r="A3693" s="6"/>
      <c r="B3693" s="6"/>
      <c r="C3693" s="6"/>
      <c r="D3693" s="6"/>
      <c r="E3693" s="6"/>
      <c r="F3693" s="6"/>
      <c r="G3693" s="6"/>
    </row>
    <row r="3694">
      <c r="A3694" s="6"/>
      <c r="B3694" s="6"/>
      <c r="C3694" s="6"/>
      <c r="D3694" s="6"/>
      <c r="E3694" s="6"/>
      <c r="F3694" s="6"/>
      <c r="G3694" s="6"/>
    </row>
    <row r="3695">
      <c r="A3695" s="6"/>
      <c r="B3695" s="6"/>
      <c r="C3695" s="6"/>
      <c r="D3695" s="6"/>
      <c r="E3695" s="6"/>
      <c r="F3695" s="6"/>
      <c r="G3695" s="6"/>
    </row>
    <row r="3696">
      <c r="A3696" s="6"/>
      <c r="B3696" s="6"/>
      <c r="C3696" s="6"/>
      <c r="D3696" s="6"/>
      <c r="E3696" s="6"/>
      <c r="F3696" s="6"/>
      <c r="G3696" s="6"/>
    </row>
    <row r="3697">
      <c r="A3697" s="6"/>
      <c r="B3697" s="6"/>
      <c r="C3697" s="6"/>
      <c r="D3697" s="6"/>
      <c r="E3697" s="6"/>
      <c r="F3697" s="6"/>
      <c r="G3697" s="6"/>
    </row>
    <row r="3698">
      <c r="A3698" s="6"/>
      <c r="B3698" s="6"/>
      <c r="C3698" s="6"/>
      <c r="D3698" s="6"/>
      <c r="E3698" s="6"/>
      <c r="F3698" s="6"/>
      <c r="G3698" s="6"/>
    </row>
    <row r="3699">
      <c r="A3699" s="6"/>
      <c r="B3699" s="6"/>
      <c r="C3699" s="6"/>
      <c r="D3699" s="6"/>
      <c r="E3699" s="6"/>
      <c r="F3699" s="6"/>
      <c r="G3699" s="6"/>
    </row>
    <row r="3700">
      <c r="A3700" s="6"/>
      <c r="B3700" s="6"/>
      <c r="C3700" s="6"/>
      <c r="D3700" s="6"/>
      <c r="E3700" s="6"/>
      <c r="F3700" s="6"/>
      <c r="G3700" s="6"/>
    </row>
    <row r="3701">
      <c r="A3701" s="6"/>
      <c r="B3701" s="6"/>
      <c r="C3701" s="6"/>
      <c r="D3701" s="6"/>
      <c r="E3701" s="6"/>
      <c r="F3701" s="6"/>
      <c r="G3701" s="6"/>
    </row>
    <row r="3702">
      <c r="A3702" s="6"/>
      <c r="B3702" s="6"/>
      <c r="C3702" s="6"/>
      <c r="D3702" s="6"/>
      <c r="E3702" s="6"/>
      <c r="F3702" s="6"/>
      <c r="G3702" s="6"/>
    </row>
    <row r="3703">
      <c r="A3703" s="6"/>
      <c r="B3703" s="6"/>
      <c r="C3703" s="6"/>
      <c r="D3703" s="6"/>
      <c r="E3703" s="6"/>
      <c r="F3703" s="6"/>
      <c r="G3703" s="6"/>
    </row>
    <row r="3704">
      <c r="A3704" s="6"/>
      <c r="B3704" s="6"/>
      <c r="C3704" s="6"/>
      <c r="D3704" s="6"/>
      <c r="E3704" s="6"/>
      <c r="F3704" s="6"/>
      <c r="G3704" s="6"/>
    </row>
    <row r="3705">
      <c r="A3705" s="6"/>
      <c r="B3705" s="6"/>
      <c r="C3705" s="6"/>
      <c r="D3705" s="6"/>
      <c r="E3705" s="6"/>
      <c r="F3705" s="6"/>
      <c r="G3705" s="6"/>
    </row>
    <row r="3706">
      <c r="A3706" s="6"/>
      <c r="B3706" s="6"/>
      <c r="C3706" s="6"/>
      <c r="D3706" s="6"/>
      <c r="E3706" s="6"/>
      <c r="F3706" s="6"/>
      <c r="G3706" s="6"/>
    </row>
    <row r="3707">
      <c r="A3707" s="6"/>
      <c r="B3707" s="6"/>
      <c r="C3707" s="6"/>
      <c r="D3707" s="6"/>
      <c r="E3707" s="6"/>
      <c r="F3707" s="6"/>
      <c r="G3707" s="6"/>
    </row>
    <row r="3708">
      <c r="A3708" s="6"/>
      <c r="B3708" s="6"/>
      <c r="C3708" s="6"/>
      <c r="D3708" s="6"/>
      <c r="E3708" s="6"/>
      <c r="F3708" s="6"/>
      <c r="G3708" s="6"/>
    </row>
    <row r="3709">
      <c r="A3709" s="6"/>
      <c r="B3709" s="6"/>
      <c r="C3709" s="6"/>
      <c r="D3709" s="6"/>
      <c r="E3709" s="6"/>
      <c r="F3709" s="6"/>
      <c r="G3709" s="6"/>
    </row>
    <row r="3710">
      <c r="A3710" s="6"/>
      <c r="B3710" s="6"/>
      <c r="C3710" s="6"/>
      <c r="D3710" s="6"/>
      <c r="E3710" s="6"/>
      <c r="F3710" s="6"/>
      <c r="G3710" s="6"/>
    </row>
    <row r="3711">
      <c r="A3711" s="6"/>
      <c r="B3711" s="6"/>
      <c r="C3711" s="6"/>
      <c r="D3711" s="6"/>
      <c r="E3711" s="6"/>
      <c r="F3711" s="6"/>
      <c r="G3711" s="6"/>
    </row>
    <row r="3712">
      <c r="A3712" s="6"/>
      <c r="B3712" s="6"/>
      <c r="C3712" s="6"/>
      <c r="D3712" s="6"/>
      <c r="E3712" s="6"/>
      <c r="F3712" s="6"/>
      <c r="G3712" s="6"/>
    </row>
    <row r="3713">
      <c r="A3713" s="6"/>
      <c r="B3713" s="6"/>
      <c r="C3713" s="6"/>
      <c r="D3713" s="6"/>
      <c r="E3713" s="6"/>
      <c r="F3713" s="6"/>
      <c r="G3713" s="6"/>
    </row>
    <row r="3714">
      <c r="A3714" s="6"/>
      <c r="B3714" s="6"/>
      <c r="C3714" s="6"/>
      <c r="D3714" s="6"/>
      <c r="E3714" s="6"/>
      <c r="F3714" s="6"/>
      <c r="G3714" s="6"/>
    </row>
    <row r="3715">
      <c r="A3715" s="6"/>
      <c r="B3715" s="6"/>
      <c r="C3715" s="6"/>
      <c r="D3715" s="6"/>
      <c r="E3715" s="6"/>
      <c r="F3715" s="6"/>
      <c r="G3715" s="6"/>
    </row>
    <row r="3716">
      <c r="A3716" s="6"/>
      <c r="B3716" s="6"/>
      <c r="C3716" s="6"/>
      <c r="D3716" s="6"/>
      <c r="E3716" s="6"/>
      <c r="F3716" s="6"/>
      <c r="G3716" s="6"/>
    </row>
    <row r="3717">
      <c r="A3717" s="6"/>
      <c r="B3717" s="6"/>
      <c r="C3717" s="6"/>
      <c r="D3717" s="6"/>
      <c r="E3717" s="6"/>
      <c r="F3717" s="6"/>
      <c r="G3717" s="6"/>
    </row>
    <row r="3718">
      <c r="A3718" s="6"/>
      <c r="B3718" s="6"/>
      <c r="C3718" s="6"/>
      <c r="D3718" s="6"/>
      <c r="E3718" s="6"/>
      <c r="F3718" s="6"/>
      <c r="G3718" s="6"/>
    </row>
    <row r="3719">
      <c r="A3719" s="6"/>
      <c r="B3719" s="6"/>
      <c r="C3719" s="6"/>
      <c r="D3719" s="6"/>
      <c r="E3719" s="6"/>
      <c r="F3719" s="6"/>
      <c r="G3719" s="6"/>
    </row>
    <row r="3720">
      <c r="A3720" s="6"/>
      <c r="B3720" s="6"/>
      <c r="C3720" s="6"/>
      <c r="D3720" s="6"/>
      <c r="E3720" s="6"/>
      <c r="F3720" s="6"/>
      <c r="G3720" s="6"/>
    </row>
    <row r="3721">
      <c r="A3721" s="6"/>
      <c r="B3721" s="6"/>
      <c r="C3721" s="6"/>
      <c r="D3721" s="6"/>
      <c r="E3721" s="6"/>
      <c r="F3721" s="6"/>
      <c r="G3721" s="6"/>
    </row>
    <row r="3722">
      <c r="A3722" s="6"/>
      <c r="B3722" s="6"/>
      <c r="C3722" s="6"/>
      <c r="D3722" s="6"/>
      <c r="E3722" s="6"/>
      <c r="F3722" s="6"/>
      <c r="G3722" s="6"/>
    </row>
    <row r="3723">
      <c r="A3723" s="6"/>
      <c r="B3723" s="6"/>
      <c r="C3723" s="6"/>
      <c r="D3723" s="6"/>
      <c r="E3723" s="6"/>
      <c r="F3723" s="6"/>
      <c r="G3723" s="6"/>
    </row>
    <row r="3724">
      <c r="A3724" s="6"/>
      <c r="B3724" s="6"/>
      <c r="C3724" s="6"/>
      <c r="D3724" s="6"/>
      <c r="E3724" s="6"/>
      <c r="F3724" s="6"/>
      <c r="G3724" s="6"/>
    </row>
    <row r="3725">
      <c r="A3725" s="6"/>
      <c r="B3725" s="6"/>
      <c r="C3725" s="6"/>
      <c r="D3725" s="6"/>
      <c r="E3725" s="6"/>
      <c r="F3725" s="6"/>
      <c r="G3725" s="6"/>
    </row>
    <row r="3726">
      <c r="A3726" s="6"/>
      <c r="B3726" s="6"/>
      <c r="C3726" s="6"/>
      <c r="D3726" s="6"/>
      <c r="E3726" s="6"/>
      <c r="F3726" s="6"/>
      <c r="G3726" s="6"/>
    </row>
    <row r="3727">
      <c r="A3727" s="6"/>
      <c r="B3727" s="6"/>
      <c r="C3727" s="6"/>
      <c r="D3727" s="6"/>
      <c r="E3727" s="6"/>
      <c r="F3727" s="6"/>
      <c r="G3727" s="6"/>
    </row>
    <row r="3728">
      <c r="A3728" s="6"/>
      <c r="B3728" s="6"/>
      <c r="C3728" s="6"/>
      <c r="D3728" s="6"/>
      <c r="E3728" s="6"/>
      <c r="F3728" s="6"/>
      <c r="G3728" s="6"/>
    </row>
    <row r="3729">
      <c r="A3729" s="6"/>
      <c r="B3729" s="6"/>
      <c r="C3729" s="6"/>
      <c r="D3729" s="6"/>
      <c r="E3729" s="6"/>
      <c r="F3729" s="6"/>
      <c r="G3729" s="6"/>
    </row>
    <row r="3730">
      <c r="A3730" s="6"/>
      <c r="B3730" s="6"/>
      <c r="C3730" s="6"/>
      <c r="D3730" s="6"/>
      <c r="E3730" s="6"/>
      <c r="F3730" s="6"/>
      <c r="G3730" s="6"/>
    </row>
    <row r="3731">
      <c r="A3731" s="6"/>
      <c r="B3731" s="6"/>
      <c r="C3731" s="6"/>
      <c r="D3731" s="6"/>
      <c r="E3731" s="6"/>
      <c r="F3731" s="6"/>
      <c r="G3731" s="6"/>
    </row>
    <row r="3732">
      <c r="A3732" s="6"/>
      <c r="B3732" s="6"/>
      <c r="C3732" s="6"/>
      <c r="D3732" s="6"/>
      <c r="E3732" s="6"/>
      <c r="F3732" s="6"/>
      <c r="G3732" s="6"/>
    </row>
    <row r="3733">
      <c r="A3733" s="6"/>
      <c r="B3733" s="6"/>
      <c r="C3733" s="6"/>
      <c r="D3733" s="6"/>
      <c r="E3733" s="6"/>
      <c r="F3733" s="6"/>
      <c r="G3733" s="6"/>
    </row>
    <row r="3734">
      <c r="A3734" s="6"/>
      <c r="B3734" s="6"/>
      <c r="C3734" s="6"/>
      <c r="D3734" s="6"/>
      <c r="E3734" s="6"/>
      <c r="F3734" s="6"/>
      <c r="G3734" s="6"/>
    </row>
    <row r="3735">
      <c r="A3735" s="6"/>
      <c r="B3735" s="6"/>
      <c r="C3735" s="6"/>
      <c r="D3735" s="6"/>
      <c r="E3735" s="6"/>
      <c r="F3735" s="6"/>
      <c r="G3735" s="6"/>
    </row>
    <row r="3736">
      <c r="A3736" s="6"/>
      <c r="B3736" s="6"/>
      <c r="C3736" s="6"/>
      <c r="D3736" s="6"/>
      <c r="E3736" s="6"/>
      <c r="F3736" s="6"/>
      <c r="G3736" s="6"/>
    </row>
    <row r="3737">
      <c r="A3737" s="6"/>
      <c r="B3737" s="6"/>
      <c r="C3737" s="6"/>
      <c r="D3737" s="6"/>
      <c r="E3737" s="6"/>
      <c r="F3737" s="6"/>
      <c r="G3737" s="6"/>
    </row>
    <row r="3738">
      <c r="A3738" s="6"/>
      <c r="B3738" s="6"/>
      <c r="C3738" s="6"/>
      <c r="D3738" s="6"/>
      <c r="E3738" s="6"/>
      <c r="F3738" s="6"/>
      <c r="G3738" s="6"/>
    </row>
    <row r="3739">
      <c r="A3739" s="6"/>
      <c r="B3739" s="6"/>
      <c r="C3739" s="6"/>
      <c r="D3739" s="6"/>
      <c r="E3739" s="6"/>
      <c r="F3739" s="6"/>
      <c r="G3739" s="6"/>
    </row>
    <row r="3740">
      <c r="A3740" s="6"/>
      <c r="B3740" s="6"/>
      <c r="C3740" s="6"/>
      <c r="D3740" s="6"/>
      <c r="E3740" s="6"/>
      <c r="F3740" s="6"/>
      <c r="G3740" s="6"/>
    </row>
    <row r="3741">
      <c r="A3741" s="6"/>
      <c r="B3741" s="6"/>
      <c r="C3741" s="6"/>
      <c r="D3741" s="6"/>
      <c r="E3741" s="6"/>
      <c r="F3741" s="6"/>
      <c r="G3741" s="6"/>
    </row>
    <row r="3742">
      <c r="A3742" s="6"/>
      <c r="B3742" s="6"/>
      <c r="C3742" s="6"/>
      <c r="D3742" s="6"/>
      <c r="E3742" s="6"/>
      <c r="F3742" s="6"/>
      <c r="G3742" s="6"/>
    </row>
    <row r="3743">
      <c r="A3743" s="6"/>
      <c r="B3743" s="6"/>
      <c r="C3743" s="6"/>
      <c r="D3743" s="6"/>
      <c r="E3743" s="6"/>
      <c r="F3743" s="6"/>
      <c r="G3743" s="6"/>
    </row>
    <row r="3744">
      <c r="A3744" s="6"/>
      <c r="B3744" s="6"/>
      <c r="C3744" s="6"/>
      <c r="D3744" s="6"/>
      <c r="E3744" s="6"/>
      <c r="F3744" s="6"/>
      <c r="G3744" s="6"/>
    </row>
    <row r="3745">
      <c r="A3745" s="6"/>
      <c r="B3745" s="6"/>
      <c r="C3745" s="6"/>
      <c r="D3745" s="6"/>
      <c r="E3745" s="6"/>
      <c r="F3745" s="6"/>
      <c r="G3745" s="6"/>
    </row>
    <row r="3746">
      <c r="A3746" s="6"/>
      <c r="B3746" s="6"/>
      <c r="C3746" s="6"/>
      <c r="D3746" s="6"/>
      <c r="E3746" s="6"/>
      <c r="F3746" s="6"/>
      <c r="G3746" s="6"/>
    </row>
    <row r="3747">
      <c r="A3747" s="6"/>
      <c r="B3747" s="6"/>
      <c r="C3747" s="6"/>
      <c r="D3747" s="6"/>
      <c r="E3747" s="6"/>
      <c r="F3747" s="6"/>
      <c r="G3747" s="6"/>
    </row>
    <row r="3748">
      <c r="A3748" s="6"/>
      <c r="B3748" s="6"/>
      <c r="C3748" s="6"/>
      <c r="D3748" s="6"/>
      <c r="E3748" s="6"/>
      <c r="F3748" s="6"/>
      <c r="G3748" s="6"/>
    </row>
    <row r="3749">
      <c r="A3749" s="6"/>
      <c r="B3749" s="6"/>
      <c r="C3749" s="6"/>
      <c r="D3749" s="6"/>
      <c r="E3749" s="6"/>
      <c r="F3749" s="6"/>
      <c r="G3749" s="6"/>
    </row>
    <row r="3750">
      <c r="A3750" s="6"/>
      <c r="B3750" s="6"/>
      <c r="C3750" s="6"/>
      <c r="D3750" s="6"/>
      <c r="E3750" s="6"/>
      <c r="F3750" s="6"/>
      <c r="G3750" s="6"/>
    </row>
    <row r="3751">
      <c r="A3751" s="6"/>
      <c r="B3751" s="6"/>
      <c r="C3751" s="6"/>
      <c r="D3751" s="6"/>
      <c r="E3751" s="6"/>
      <c r="F3751" s="6"/>
      <c r="G3751" s="6"/>
    </row>
    <row r="3752">
      <c r="A3752" s="6"/>
      <c r="B3752" s="6"/>
      <c r="C3752" s="6"/>
      <c r="D3752" s="6"/>
      <c r="E3752" s="6"/>
      <c r="F3752" s="6"/>
      <c r="G3752" s="6"/>
    </row>
    <row r="3753">
      <c r="A3753" s="6"/>
      <c r="B3753" s="6"/>
      <c r="C3753" s="6"/>
      <c r="D3753" s="6"/>
      <c r="E3753" s="6"/>
      <c r="F3753" s="6"/>
      <c r="G3753" s="6"/>
    </row>
    <row r="3754">
      <c r="A3754" s="6"/>
      <c r="B3754" s="6"/>
      <c r="C3754" s="6"/>
      <c r="D3754" s="6"/>
      <c r="E3754" s="6"/>
      <c r="F3754" s="6"/>
      <c r="G3754" s="6"/>
    </row>
    <row r="3755">
      <c r="A3755" s="6"/>
      <c r="B3755" s="6"/>
      <c r="C3755" s="6"/>
      <c r="D3755" s="6"/>
      <c r="E3755" s="6"/>
      <c r="F3755" s="6"/>
      <c r="G3755" s="6"/>
    </row>
    <row r="3756">
      <c r="A3756" s="6"/>
      <c r="B3756" s="6"/>
      <c r="C3756" s="6"/>
      <c r="D3756" s="6"/>
      <c r="E3756" s="6"/>
      <c r="F3756" s="6"/>
      <c r="G3756" s="6"/>
    </row>
    <row r="3757">
      <c r="A3757" s="6"/>
      <c r="B3757" s="6"/>
      <c r="C3757" s="6"/>
      <c r="D3757" s="6"/>
      <c r="E3757" s="6"/>
      <c r="F3757" s="6"/>
      <c r="G3757" s="6"/>
    </row>
    <row r="3758">
      <c r="A3758" s="6"/>
      <c r="B3758" s="6"/>
      <c r="C3758" s="6"/>
      <c r="D3758" s="6"/>
      <c r="E3758" s="6"/>
      <c r="F3758" s="6"/>
      <c r="G3758" s="6"/>
    </row>
    <row r="3759">
      <c r="A3759" s="6"/>
      <c r="B3759" s="6"/>
      <c r="C3759" s="6"/>
      <c r="D3759" s="6"/>
      <c r="E3759" s="6"/>
      <c r="F3759" s="6"/>
      <c r="G3759" s="6"/>
    </row>
    <row r="3760">
      <c r="A3760" s="6"/>
      <c r="B3760" s="6"/>
      <c r="C3760" s="6"/>
      <c r="D3760" s="6"/>
      <c r="E3760" s="6"/>
      <c r="F3760" s="6"/>
      <c r="G3760" s="6"/>
    </row>
    <row r="3761">
      <c r="A3761" s="6"/>
      <c r="B3761" s="6"/>
      <c r="C3761" s="6"/>
      <c r="D3761" s="6"/>
      <c r="E3761" s="6"/>
      <c r="F3761" s="6"/>
      <c r="G3761" s="6"/>
    </row>
    <row r="3762">
      <c r="A3762" s="6"/>
      <c r="B3762" s="6"/>
      <c r="C3762" s="6"/>
      <c r="D3762" s="6"/>
      <c r="E3762" s="6"/>
      <c r="F3762" s="6"/>
      <c r="G3762" s="6"/>
    </row>
    <row r="3763">
      <c r="A3763" s="6"/>
      <c r="B3763" s="6"/>
      <c r="C3763" s="6"/>
      <c r="D3763" s="6"/>
      <c r="E3763" s="6"/>
      <c r="F3763" s="6"/>
      <c r="G3763" s="6"/>
    </row>
    <row r="3764">
      <c r="A3764" s="6"/>
      <c r="B3764" s="6"/>
      <c r="C3764" s="6"/>
      <c r="D3764" s="6"/>
      <c r="E3764" s="6"/>
      <c r="F3764" s="6"/>
      <c r="G3764" s="6"/>
    </row>
    <row r="3765">
      <c r="A3765" s="6"/>
      <c r="B3765" s="6"/>
      <c r="C3765" s="6"/>
      <c r="D3765" s="6"/>
      <c r="E3765" s="6"/>
      <c r="F3765" s="6"/>
      <c r="G3765" s="6"/>
    </row>
    <row r="3766">
      <c r="A3766" s="6"/>
      <c r="B3766" s="6"/>
      <c r="C3766" s="6"/>
      <c r="D3766" s="6"/>
      <c r="E3766" s="6"/>
      <c r="F3766" s="6"/>
      <c r="G3766" s="6"/>
    </row>
    <row r="3767">
      <c r="A3767" s="6"/>
      <c r="B3767" s="6"/>
      <c r="C3767" s="6"/>
      <c r="D3767" s="6"/>
      <c r="E3767" s="6"/>
      <c r="F3767" s="6"/>
      <c r="G3767" s="6"/>
    </row>
    <row r="3768">
      <c r="A3768" s="6"/>
      <c r="B3768" s="6"/>
      <c r="C3768" s="6"/>
      <c r="D3768" s="6"/>
      <c r="E3768" s="6"/>
      <c r="F3768" s="6"/>
      <c r="G3768" s="6"/>
    </row>
    <row r="3769">
      <c r="A3769" s="6"/>
      <c r="B3769" s="6"/>
      <c r="C3769" s="6"/>
      <c r="D3769" s="6"/>
      <c r="E3769" s="6"/>
      <c r="F3769" s="6"/>
      <c r="G3769" s="6"/>
    </row>
    <row r="3770">
      <c r="A3770" s="6"/>
      <c r="B3770" s="6"/>
      <c r="C3770" s="6"/>
      <c r="D3770" s="6"/>
      <c r="E3770" s="6"/>
      <c r="F3770" s="6"/>
      <c r="G3770" s="6"/>
    </row>
    <row r="3771">
      <c r="A3771" s="6"/>
      <c r="B3771" s="6"/>
      <c r="C3771" s="6"/>
      <c r="D3771" s="6"/>
      <c r="E3771" s="6"/>
      <c r="F3771" s="6"/>
      <c r="G3771" s="6"/>
    </row>
    <row r="3772">
      <c r="A3772" s="6"/>
      <c r="B3772" s="6"/>
      <c r="C3772" s="6"/>
      <c r="D3772" s="6"/>
      <c r="E3772" s="6"/>
      <c r="F3772" s="6"/>
      <c r="G3772" s="6"/>
    </row>
    <row r="3773">
      <c r="A3773" s="6"/>
      <c r="B3773" s="6"/>
      <c r="C3773" s="6"/>
      <c r="D3773" s="6"/>
      <c r="E3773" s="6"/>
      <c r="F3773" s="6"/>
      <c r="G3773" s="6"/>
    </row>
    <row r="3774">
      <c r="A3774" s="6"/>
      <c r="B3774" s="6"/>
      <c r="C3774" s="6"/>
      <c r="D3774" s="6"/>
      <c r="E3774" s="6"/>
      <c r="F3774" s="6"/>
      <c r="G3774" s="6"/>
    </row>
    <row r="3775">
      <c r="A3775" s="6"/>
      <c r="B3775" s="6"/>
      <c r="C3775" s="6"/>
      <c r="D3775" s="6"/>
      <c r="E3775" s="6"/>
      <c r="F3775" s="6"/>
      <c r="G3775" s="6"/>
    </row>
    <row r="3776">
      <c r="A3776" s="6"/>
      <c r="B3776" s="6"/>
      <c r="C3776" s="6"/>
      <c r="D3776" s="6"/>
      <c r="E3776" s="6"/>
      <c r="F3776" s="6"/>
      <c r="G3776" s="6"/>
    </row>
    <row r="3777">
      <c r="A3777" s="6"/>
      <c r="B3777" s="6"/>
      <c r="C3777" s="6"/>
      <c r="D3777" s="6"/>
      <c r="E3777" s="6"/>
      <c r="F3777" s="6"/>
      <c r="G3777" s="6"/>
    </row>
    <row r="3778">
      <c r="A3778" s="6"/>
      <c r="B3778" s="6"/>
      <c r="C3778" s="6"/>
      <c r="D3778" s="6"/>
      <c r="E3778" s="6"/>
      <c r="F3778" s="6"/>
      <c r="G3778" s="6"/>
    </row>
    <row r="3779">
      <c r="A3779" s="6"/>
      <c r="B3779" s="6"/>
      <c r="C3779" s="6"/>
      <c r="D3779" s="6"/>
      <c r="E3779" s="6"/>
      <c r="F3779" s="6"/>
      <c r="G3779" s="6"/>
    </row>
    <row r="3780">
      <c r="A3780" s="6"/>
      <c r="B3780" s="6"/>
      <c r="C3780" s="6"/>
      <c r="D3780" s="6"/>
      <c r="E3780" s="6"/>
      <c r="F3780" s="6"/>
      <c r="G3780" s="6"/>
    </row>
    <row r="3781">
      <c r="A3781" s="6"/>
      <c r="B3781" s="6"/>
      <c r="C3781" s="6"/>
      <c r="D3781" s="6"/>
      <c r="E3781" s="6"/>
      <c r="F3781" s="6"/>
      <c r="G3781" s="6"/>
    </row>
    <row r="3782">
      <c r="A3782" s="6"/>
      <c r="B3782" s="6"/>
      <c r="C3782" s="6"/>
      <c r="D3782" s="6"/>
      <c r="E3782" s="6"/>
      <c r="F3782" s="6"/>
      <c r="G3782" s="6"/>
    </row>
    <row r="3783">
      <c r="A3783" s="6"/>
      <c r="B3783" s="6"/>
      <c r="C3783" s="6"/>
      <c r="D3783" s="6"/>
      <c r="E3783" s="6"/>
      <c r="F3783" s="6"/>
      <c r="G3783" s="6"/>
    </row>
    <row r="3784">
      <c r="A3784" s="6"/>
      <c r="B3784" s="6"/>
      <c r="C3784" s="6"/>
      <c r="D3784" s="6"/>
      <c r="E3784" s="6"/>
      <c r="F3784" s="6"/>
      <c r="G3784" s="6"/>
    </row>
    <row r="3785">
      <c r="A3785" s="6"/>
      <c r="B3785" s="6"/>
      <c r="C3785" s="6"/>
      <c r="D3785" s="6"/>
      <c r="E3785" s="6"/>
      <c r="F3785" s="6"/>
      <c r="G3785" s="6"/>
    </row>
    <row r="3786">
      <c r="A3786" s="6"/>
      <c r="B3786" s="6"/>
      <c r="C3786" s="6"/>
      <c r="D3786" s="6"/>
      <c r="E3786" s="6"/>
      <c r="F3786" s="6"/>
      <c r="G3786" s="6"/>
    </row>
    <row r="3787">
      <c r="A3787" s="6"/>
      <c r="B3787" s="6"/>
      <c r="C3787" s="6"/>
      <c r="D3787" s="6"/>
      <c r="E3787" s="6"/>
      <c r="F3787" s="6"/>
      <c r="G3787" s="6"/>
    </row>
    <row r="3788">
      <c r="A3788" s="6"/>
      <c r="B3788" s="6"/>
      <c r="C3788" s="6"/>
      <c r="D3788" s="6"/>
      <c r="E3788" s="6"/>
      <c r="F3788" s="6"/>
      <c r="G3788" s="6"/>
    </row>
    <row r="3789">
      <c r="A3789" s="6"/>
      <c r="B3789" s="6"/>
      <c r="C3789" s="6"/>
      <c r="D3789" s="6"/>
      <c r="E3789" s="6"/>
      <c r="F3789" s="6"/>
      <c r="G3789" s="6"/>
    </row>
    <row r="3790">
      <c r="A3790" s="6"/>
      <c r="B3790" s="6"/>
      <c r="C3790" s="6"/>
      <c r="D3790" s="6"/>
      <c r="E3790" s="6"/>
      <c r="F3790" s="6"/>
      <c r="G3790" s="6"/>
    </row>
    <row r="3791">
      <c r="A3791" s="6"/>
      <c r="B3791" s="6"/>
      <c r="C3791" s="6"/>
      <c r="D3791" s="6"/>
      <c r="E3791" s="6"/>
      <c r="F3791" s="6"/>
      <c r="G3791" s="6"/>
    </row>
    <row r="3792">
      <c r="A3792" s="6"/>
      <c r="B3792" s="6"/>
      <c r="C3792" s="6"/>
      <c r="D3792" s="6"/>
      <c r="E3792" s="6"/>
      <c r="F3792" s="6"/>
      <c r="G3792" s="6"/>
    </row>
    <row r="3793">
      <c r="A3793" s="6"/>
      <c r="B3793" s="6"/>
      <c r="C3793" s="6"/>
      <c r="D3793" s="6"/>
      <c r="E3793" s="6"/>
      <c r="F3793" s="6"/>
      <c r="G3793" s="6"/>
    </row>
    <row r="3794">
      <c r="A3794" s="6"/>
      <c r="B3794" s="6"/>
      <c r="C3794" s="6"/>
      <c r="D3794" s="6"/>
      <c r="E3794" s="6"/>
      <c r="F3794" s="6"/>
      <c r="G3794" s="6"/>
    </row>
    <row r="3795">
      <c r="A3795" s="6"/>
      <c r="B3795" s="6"/>
      <c r="C3795" s="6"/>
      <c r="D3795" s="6"/>
      <c r="E3795" s="6"/>
      <c r="F3795" s="6"/>
      <c r="G3795" s="6"/>
    </row>
    <row r="3796">
      <c r="A3796" s="6"/>
      <c r="B3796" s="6"/>
      <c r="C3796" s="6"/>
      <c r="D3796" s="6"/>
      <c r="E3796" s="6"/>
      <c r="F3796" s="6"/>
      <c r="G3796" s="6"/>
    </row>
    <row r="3797">
      <c r="A3797" s="6"/>
      <c r="B3797" s="6"/>
      <c r="C3797" s="6"/>
      <c r="D3797" s="6"/>
      <c r="E3797" s="6"/>
      <c r="F3797" s="6"/>
      <c r="G3797" s="6"/>
    </row>
    <row r="3798">
      <c r="A3798" s="6"/>
      <c r="B3798" s="6"/>
      <c r="C3798" s="6"/>
      <c r="D3798" s="6"/>
      <c r="E3798" s="6"/>
      <c r="F3798" s="6"/>
      <c r="G3798" s="6"/>
    </row>
    <row r="3799">
      <c r="A3799" s="6"/>
      <c r="B3799" s="6"/>
      <c r="C3799" s="6"/>
      <c r="D3799" s="6"/>
      <c r="E3799" s="6"/>
      <c r="F3799" s="6"/>
      <c r="G3799" s="6"/>
    </row>
    <row r="3800">
      <c r="A3800" s="6"/>
      <c r="B3800" s="6"/>
      <c r="C3800" s="6"/>
      <c r="D3800" s="6"/>
      <c r="E3800" s="6"/>
      <c r="F3800" s="6"/>
      <c r="G3800" s="6"/>
    </row>
    <row r="3801">
      <c r="A3801" s="6"/>
      <c r="B3801" s="6"/>
      <c r="C3801" s="6"/>
      <c r="D3801" s="6"/>
      <c r="E3801" s="6"/>
      <c r="F3801" s="6"/>
      <c r="G3801" s="6"/>
    </row>
    <row r="3802">
      <c r="A3802" s="6"/>
      <c r="B3802" s="6"/>
      <c r="C3802" s="6"/>
      <c r="D3802" s="6"/>
      <c r="E3802" s="6"/>
      <c r="F3802" s="6"/>
      <c r="G3802" s="6"/>
    </row>
    <row r="3803">
      <c r="A3803" s="6"/>
      <c r="B3803" s="6"/>
      <c r="C3803" s="6"/>
      <c r="D3803" s="6"/>
      <c r="E3803" s="6"/>
      <c r="F3803" s="6"/>
      <c r="G3803" s="6"/>
    </row>
    <row r="3804">
      <c r="A3804" s="6"/>
      <c r="B3804" s="6"/>
      <c r="C3804" s="6"/>
      <c r="D3804" s="6"/>
      <c r="E3804" s="6"/>
      <c r="F3804" s="6"/>
      <c r="G3804" s="6"/>
    </row>
    <row r="3805">
      <c r="A3805" s="6"/>
      <c r="B3805" s="6"/>
      <c r="C3805" s="6"/>
      <c r="D3805" s="6"/>
      <c r="E3805" s="6"/>
      <c r="F3805" s="6"/>
      <c r="G3805" s="6"/>
    </row>
    <row r="3806">
      <c r="A3806" s="6"/>
      <c r="B3806" s="6"/>
      <c r="C3806" s="6"/>
      <c r="D3806" s="6"/>
      <c r="E3806" s="6"/>
      <c r="F3806" s="6"/>
      <c r="G3806" s="6"/>
    </row>
    <row r="3807">
      <c r="A3807" s="6"/>
      <c r="B3807" s="6"/>
      <c r="C3807" s="6"/>
      <c r="D3807" s="6"/>
      <c r="E3807" s="6"/>
      <c r="F3807" s="6"/>
      <c r="G3807" s="6"/>
    </row>
    <row r="3808">
      <c r="A3808" s="6"/>
      <c r="B3808" s="6"/>
      <c r="C3808" s="6"/>
      <c r="D3808" s="6"/>
      <c r="E3808" s="6"/>
      <c r="F3808" s="6"/>
      <c r="G3808" s="6"/>
    </row>
    <row r="3809">
      <c r="A3809" s="6"/>
      <c r="B3809" s="6"/>
      <c r="C3809" s="6"/>
      <c r="D3809" s="6"/>
      <c r="E3809" s="6"/>
      <c r="F3809" s="6"/>
      <c r="G3809" s="6"/>
    </row>
    <row r="3810">
      <c r="A3810" s="6"/>
      <c r="B3810" s="6"/>
      <c r="C3810" s="6"/>
      <c r="D3810" s="6"/>
      <c r="E3810" s="6"/>
      <c r="F3810" s="6"/>
      <c r="G3810" s="6"/>
    </row>
    <row r="3811">
      <c r="A3811" s="6"/>
      <c r="B3811" s="6"/>
      <c r="C3811" s="6"/>
      <c r="D3811" s="6"/>
      <c r="E3811" s="6"/>
      <c r="F3811" s="6"/>
      <c r="G3811" s="6"/>
    </row>
    <row r="3812">
      <c r="A3812" s="6"/>
      <c r="B3812" s="6"/>
      <c r="C3812" s="6"/>
      <c r="D3812" s="6"/>
      <c r="E3812" s="6"/>
      <c r="F3812" s="6"/>
      <c r="G3812" s="6"/>
    </row>
    <row r="3813">
      <c r="A3813" s="6"/>
      <c r="B3813" s="6"/>
      <c r="C3813" s="6"/>
      <c r="D3813" s="6"/>
      <c r="E3813" s="6"/>
      <c r="F3813" s="6"/>
      <c r="G3813" s="6"/>
    </row>
    <row r="3814">
      <c r="A3814" s="6"/>
      <c r="B3814" s="6"/>
      <c r="C3814" s="6"/>
      <c r="D3814" s="6"/>
      <c r="E3814" s="6"/>
      <c r="F3814" s="6"/>
      <c r="G3814" s="6"/>
    </row>
    <row r="3815">
      <c r="A3815" s="6"/>
      <c r="B3815" s="6"/>
      <c r="C3815" s="6"/>
      <c r="D3815" s="6"/>
      <c r="E3815" s="6"/>
      <c r="F3815" s="6"/>
      <c r="G3815" s="6"/>
    </row>
    <row r="3816">
      <c r="A3816" s="6"/>
      <c r="B3816" s="6"/>
      <c r="C3816" s="6"/>
      <c r="D3816" s="6"/>
      <c r="E3816" s="6"/>
      <c r="F3816" s="6"/>
      <c r="G3816" s="6"/>
    </row>
    <row r="3817">
      <c r="A3817" s="6"/>
      <c r="B3817" s="6"/>
      <c r="C3817" s="6"/>
      <c r="D3817" s="6"/>
      <c r="E3817" s="6"/>
      <c r="F3817" s="6"/>
      <c r="G3817" s="6"/>
    </row>
    <row r="3818">
      <c r="A3818" s="6"/>
      <c r="B3818" s="6"/>
      <c r="C3818" s="6"/>
      <c r="D3818" s="6"/>
      <c r="E3818" s="6"/>
      <c r="F3818" s="6"/>
      <c r="G3818" s="6"/>
    </row>
    <row r="3819">
      <c r="A3819" s="6"/>
      <c r="B3819" s="6"/>
      <c r="C3819" s="6"/>
      <c r="D3819" s="6"/>
      <c r="E3819" s="6"/>
      <c r="F3819" s="6"/>
      <c r="G3819" s="6"/>
    </row>
    <row r="3820">
      <c r="A3820" s="6"/>
      <c r="B3820" s="6"/>
      <c r="C3820" s="6"/>
      <c r="D3820" s="6"/>
      <c r="E3820" s="6"/>
      <c r="F3820" s="6"/>
      <c r="G3820" s="6"/>
    </row>
    <row r="3821">
      <c r="A3821" s="6"/>
      <c r="B3821" s="6"/>
      <c r="C3821" s="6"/>
      <c r="D3821" s="6"/>
      <c r="E3821" s="6"/>
      <c r="F3821" s="6"/>
      <c r="G3821" s="6"/>
    </row>
    <row r="3822">
      <c r="A3822" s="6"/>
      <c r="B3822" s="6"/>
      <c r="C3822" s="6"/>
      <c r="D3822" s="6"/>
      <c r="E3822" s="6"/>
      <c r="F3822" s="6"/>
      <c r="G3822" s="6"/>
    </row>
    <row r="3823">
      <c r="A3823" s="6"/>
      <c r="B3823" s="6"/>
      <c r="C3823" s="6"/>
      <c r="D3823" s="6"/>
      <c r="E3823" s="6"/>
      <c r="F3823" s="6"/>
      <c r="G3823" s="6"/>
    </row>
    <row r="3824">
      <c r="A3824" s="6"/>
      <c r="B3824" s="6"/>
      <c r="C3824" s="6"/>
      <c r="D3824" s="6"/>
      <c r="E3824" s="6"/>
      <c r="F3824" s="6"/>
      <c r="G3824" s="6"/>
    </row>
    <row r="3825">
      <c r="A3825" s="6"/>
      <c r="B3825" s="6"/>
      <c r="C3825" s="6"/>
      <c r="D3825" s="6"/>
      <c r="E3825" s="6"/>
      <c r="F3825" s="6"/>
      <c r="G3825" s="6"/>
    </row>
    <row r="3826">
      <c r="A3826" s="6"/>
      <c r="B3826" s="6"/>
      <c r="C3826" s="6"/>
      <c r="D3826" s="6"/>
      <c r="E3826" s="6"/>
      <c r="F3826" s="6"/>
      <c r="G3826" s="6"/>
    </row>
    <row r="3827">
      <c r="A3827" s="6"/>
      <c r="B3827" s="6"/>
      <c r="C3827" s="6"/>
      <c r="D3827" s="6"/>
      <c r="E3827" s="6"/>
      <c r="F3827" s="6"/>
      <c r="G3827" s="6"/>
    </row>
    <row r="3828">
      <c r="A3828" s="6"/>
      <c r="B3828" s="6"/>
      <c r="C3828" s="6"/>
      <c r="D3828" s="6"/>
      <c r="E3828" s="6"/>
      <c r="F3828" s="6"/>
      <c r="G3828" s="6"/>
    </row>
    <row r="3829">
      <c r="A3829" s="6"/>
      <c r="B3829" s="6"/>
      <c r="C3829" s="6"/>
      <c r="D3829" s="6"/>
      <c r="E3829" s="6"/>
      <c r="F3829" s="6"/>
      <c r="G3829" s="6"/>
    </row>
    <row r="3830">
      <c r="A3830" s="6"/>
      <c r="B3830" s="6"/>
      <c r="C3830" s="6"/>
      <c r="D3830" s="6"/>
      <c r="E3830" s="6"/>
      <c r="F3830" s="6"/>
      <c r="G3830" s="6"/>
    </row>
    <row r="3831">
      <c r="A3831" s="6"/>
      <c r="B3831" s="6"/>
      <c r="C3831" s="6"/>
      <c r="D3831" s="6"/>
      <c r="E3831" s="6"/>
      <c r="F3831" s="6"/>
      <c r="G3831" s="6"/>
    </row>
    <row r="3832">
      <c r="A3832" s="6"/>
      <c r="B3832" s="6"/>
      <c r="C3832" s="6"/>
      <c r="D3832" s="6"/>
      <c r="E3832" s="6"/>
      <c r="F3832" s="6"/>
      <c r="G3832" s="6"/>
    </row>
    <row r="3833">
      <c r="A3833" s="6"/>
      <c r="B3833" s="6"/>
      <c r="C3833" s="6"/>
      <c r="D3833" s="6"/>
      <c r="E3833" s="6"/>
      <c r="F3833" s="6"/>
      <c r="G3833" s="6"/>
    </row>
    <row r="3834">
      <c r="A3834" s="6"/>
      <c r="B3834" s="6"/>
      <c r="C3834" s="6"/>
      <c r="D3834" s="6"/>
      <c r="E3834" s="6"/>
      <c r="F3834" s="6"/>
      <c r="G3834" s="6"/>
    </row>
    <row r="3835">
      <c r="A3835" s="6"/>
      <c r="B3835" s="6"/>
      <c r="C3835" s="6"/>
      <c r="D3835" s="6"/>
      <c r="E3835" s="6"/>
      <c r="F3835" s="6"/>
      <c r="G3835" s="6"/>
    </row>
    <row r="3836">
      <c r="A3836" s="6"/>
      <c r="B3836" s="6"/>
      <c r="C3836" s="6"/>
      <c r="D3836" s="6"/>
      <c r="E3836" s="6"/>
      <c r="F3836" s="6"/>
      <c r="G3836" s="6"/>
    </row>
    <row r="3837">
      <c r="A3837" s="6"/>
      <c r="B3837" s="6"/>
      <c r="C3837" s="6"/>
      <c r="D3837" s="6"/>
      <c r="E3837" s="6"/>
      <c r="F3837" s="6"/>
      <c r="G3837" s="6"/>
    </row>
    <row r="3838">
      <c r="A3838" s="6"/>
      <c r="B3838" s="6"/>
      <c r="C3838" s="6"/>
      <c r="D3838" s="6"/>
      <c r="E3838" s="6"/>
      <c r="F3838" s="6"/>
      <c r="G3838" s="6"/>
    </row>
    <row r="3839">
      <c r="A3839" s="6"/>
      <c r="B3839" s="6"/>
      <c r="C3839" s="6"/>
      <c r="D3839" s="6"/>
      <c r="E3839" s="6"/>
      <c r="F3839" s="6"/>
      <c r="G3839" s="6"/>
    </row>
    <row r="3840">
      <c r="A3840" s="6"/>
      <c r="B3840" s="6"/>
      <c r="C3840" s="6"/>
      <c r="D3840" s="6"/>
      <c r="E3840" s="6"/>
      <c r="F3840" s="6"/>
      <c r="G3840" s="6"/>
    </row>
    <row r="3841">
      <c r="A3841" s="6"/>
      <c r="B3841" s="6"/>
      <c r="C3841" s="6"/>
      <c r="D3841" s="6"/>
      <c r="E3841" s="6"/>
      <c r="F3841" s="6"/>
      <c r="G3841" s="6"/>
    </row>
    <row r="3842">
      <c r="A3842" s="6"/>
      <c r="B3842" s="6"/>
      <c r="C3842" s="6"/>
      <c r="D3842" s="6"/>
      <c r="E3842" s="6"/>
      <c r="F3842" s="6"/>
      <c r="G3842" s="6"/>
    </row>
    <row r="3843">
      <c r="A3843" s="6"/>
      <c r="B3843" s="6"/>
      <c r="C3843" s="6"/>
      <c r="D3843" s="6"/>
      <c r="E3843" s="6"/>
      <c r="F3843" s="6"/>
      <c r="G3843" s="6"/>
    </row>
    <row r="3844">
      <c r="A3844" s="6"/>
      <c r="B3844" s="6"/>
      <c r="C3844" s="6"/>
      <c r="D3844" s="6"/>
      <c r="E3844" s="6"/>
      <c r="F3844" s="6"/>
      <c r="G3844" s="6"/>
    </row>
    <row r="3845">
      <c r="A3845" s="6"/>
      <c r="B3845" s="6"/>
      <c r="C3845" s="6"/>
      <c r="D3845" s="6"/>
      <c r="E3845" s="6"/>
      <c r="F3845" s="6"/>
      <c r="G3845" s="6"/>
    </row>
    <row r="3846">
      <c r="A3846" s="6"/>
      <c r="B3846" s="6"/>
      <c r="C3846" s="6"/>
      <c r="D3846" s="6"/>
      <c r="E3846" s="6"/>
      <c r="F3846" s="6"/>
      <c r="G3846" s="6"/>
    </row>
    <row r="3847">
      <c r="A3847" s="6"/>
      <c r="B3847" s="6"/>
      <c r="C3847" s="6"/>
      <c r="D3847" s="6"/>
      <c r="E3847" s="6"/>
      <c r="F3847" s="6"/>
      <c r="G3847" s="6"/>
    </row>
    <row r="3848">
      <c r="A3848" s="6"/>
      <c r="B3848" s="6"/>
      <c r="C3848" s="6"/>
      <c r="D3848" s="6"/>
      <c r="E3848" s="6"/>
      <c r="F3848" s="6"/>
      <c r="G3848" s="6"/>
    </row>
    <row r="3849">
      <c r="A3849" s="6"/>
      <c r="B3849" s="6"/>
      <c r="C3849" s="6"/>
      <c r="D3849" s="6"/>
      <c r="E3849" s="6"/>
      <c r="F3849" s="6"/>
      <c r="G3849" s="6"/>
    </row>
    <row r="3850">
      <c r="A3850" s="6"/>
      <c r="B3850" s="6"/>
      <c r="C3850" s="6"/>
      <c r="D3850" s="6"/>
      <c r="E3850" s="6"/>
      <c r="F3850" s="6"/>
      <c r="G3850" s="6"/>
    </row>
    <row r="3851">
      <c r="A3851" s="6"/>
      <c r="B3851" s="6"/>
      <c r="C3851" s="6"/>
      <c r="D3851" s="6"/>
      <c r="E3851" s="6"/>
      <c r="F3851" s="6"/>
      <c r="G3851" s="6"/>
    </row>
    <row r="3852">
      <c r="A3852" s="6"/>
      <c r="B3852" s="6"/>
      <c r="C3852" s="6"/>
      <c r="D3852" s="6"/>
      <c r="E3852" s="6"/>
      <c r="F3852" s="6"/>
      <c r="G3852" s="6"/>
    </row>
    <row r="3853">
      <c r="A3853" s="6"/>
      <c r="B3853" s="6"/>
      <c r="C3853" s="6"/>
      <c r="D3853" s="6"/>
      <c r="E3853" s="6"/>
      <c r="F3853" s="6"/>
      <c r="G3853" s="6"/>
    </row>
    <row r="3854">
      <c r="A3854" s="6"/>
      <c r="B3854" s="6"/>
      <c r="C3854" s="6"/>
      <c r="D3854" s="6"/>
      <c r="E3854" s="6"/>
      <c r="F3854" s="6"/>
      <c r="G3854" s="6"/>
    </row>
    <row r="3855">
      <c r="A3855" s="6"/>
      <c r="B3855" s="6"/>
      <c r="C3855" s="6"/>
      <c r="D3855" s="6"/>
      <c r="E3855" s="6"/>
      <c r="F3855" s="6"/>
      <c r="G3855" s="6"/>
    </row>
    <row r="3856">
      <c r="A3856" s="6"/>
      <c r="B3856" s="6"/>
      <c r="C3856" s="6"/>
      <c r="D3856" s="6"/>
      <c r="E3856" s="6"/>
      <c r="F3856" s="6"/>
      <c r="G3856" s="6"/>
    </row>
    <row r="3857">
      <c r="A3857" s="6"/>
      <c r="B3857" s="6"/>
      <c r="C3857" s="6"/>
      <c r="D3857" s="6"/>
      <c r="E3857" s="6"/>
      <c r="F3857" s="6"/>
      <c r="G3857" s="6"/>
    </row>
    <row r="3858">
      <c r="A3858" s="6"/>
      <c r="B3858" s="6"/>
      <c r="C3858" s="6"/>
      <c r="D3858" s="6"/>
      <c r="E3858" s="6"/>
      <c r="F3858" s="6"/>
      <c r="G3858" s="6"/>
    </row>
    <row r="3859">
      <c r="A3859" s="6"/>
      <c r="B3859" s="6"/>
      <c r="C3859" s="6"/>
      <c r="D3859" s="6"/>
      <c r="E3859" s="6"/>
      <c r="F3859" s="6"/>
      <c r="G3859" s="6"/>
    </row>
    <row r="3860">
      <c r="A3860" s="6"/>
      <c r="B3860" s="6"/>
      <c r="C3860" s="6"/>
      <c r="D3860" s="6"/>
      <c r="E3860" s="6"/>
      <c r="F3860" s="6"/>
      <c r="G3860" s="6"/>
    </row>
    <row r="3861">
      <c r="A3861" s="6"/>
      <c r="B3861" s="6"/>
      <c r="C3861" s="6"/>
      <c r="D3861" s="6"/>
      <c r="E3861" s="6"/>
      <c r="F3861" s="6"/>
      <c r="G3861" s="6"/>
    </row>
    <row r="3862">
      <c r="A3862" s="6"/>
      <c r="B3862" s="6"/>
      <c r="C3862" s="6"/>
      <c r="D3862" s="6"/>
      <c r="E3862" s="6"/>
      <c r="F3862" s="6"/>
      <c r="G3862" s="6"/>
    </row>
    <row r="3863">
      <c r="A3863" s="6"/>
      <c r="B3863" s="6"/>
      <c r="C3863" s="6"/>
      <c r="D3863" s="6"/>
      <c r="E3863" s="6"/>
      <c r="F3863" s="6"/>
      <c r="G3863" s="6"/>
    </row>
    <row r="3864">
      <c r="A3864" s="6"/>
      <c r="B3864" s="6"/>
      <c r="C3864" s="6"/>
      <c r="D3864" s="6"/>
      <c r="E3864" s="6"/>
      <c r="F3864" s="6"/>
      <c r="G3864" s="6"/>
    </row>
    <row r="3865">
      <c r="A3865" s="6"/>
      <c r="B3865" s="6"/>
      <c r="C3865" s="6"/>
      <c r="D3865" s="6"/>
      <c r="E3865" s="6"/>
      <c r="F3865" s="6"/>
      <c r="G3865" s="6"/>
    </row>
    <row r="3866">
      <c r="A3866" s="6"/>
      <c r="B3866" s="6"/>
      <c r="C3866" s="6"/>
      <c r="D3866" s="6"/>
      <c r="E3866" s="6"/>
      <c r="F3866" s="6"/>
      <c r="G3866" s="6"/>
    </row>
    <row r="3867">
      <c r="A3867" s="6"/>
      <c r="B3867" s="6"/>
      <c r="C3867" s="6"/>
      <c r="D3867" s="6"/>
      <c r="E3867" s="6"/>
      <c r="F3867" s="6"/>
      <c r="G3867" s="6"/>
    </row>
    <row r="3868">
      <c r="A3868" s="6"/>
      <c r="B3868" s="6"/>
      <c r="C3868" s="6"/>
      <c r="D3868" s="6"/>
      <c r="E3868" s="6"/>
      <c r="F3868" s="6"/>
      <c r="G3868" s="6"/>
    </row>
    <row r="3869">
      <c r="A3869" s="6"/>
      <c r="B3869" s="6"/>
      <c r="C3869" s="6"/>
      <c r="D3869" s="6"/>
      <c r="E3869" s="6"/>
      <c r="F3869" s="6"/>
      <c r="G3869" s="6"/>
    </row>
    <row r="3870">
      <c r="A3870" s="6"/>
      <c r="B3870" s="6"/>
      <c r="C3870" s="6"/>
      <c r="D3870" s="6"/>
      <c r="E3870" s="6"/>
      <c r="F3870" s="6"/>
      <c r="G3870" s="6"/>
    </row>
    <row r="3871">
      <c r="A3871" s="6"/>
      <c r="B3871" s="6"/>
      <c r="C3871" s="6"/>
      <c r="D3871" s="6"/>
      <c r="E3871" s="6"/>
      <c r="F3871" s="6"/>
      <c r="G3871" s="6"/>
    </row>
    <row r="3872">
      <c r="A3872" s="6"/>
      <c r="B3872" s="6"/>
      <c r="C3872" s="6"/>
      <c r="D3872" s="6"/>
      <c r="E3872" s="6"/>
      <c r="F3872" s="6"/>
      <c r="G3872" s="6"/>
    </row>
    <row r="3873">
      <c r="A3873" s="6"/>
      <c r="B3873" s="6"/>
      <c r="C3873" s="6"/>
      <c r="D3873" s="6"/>
      <c r="E3873" s="6"/>
      <c r="F3873" s="6"/>
      <c r="G3873" s="6"/>
    </row>
    <row r="3874">
      <c r="A3874" s="6"/>
      <c r="B3874" s="6"/>
      <c r="C3874" s="6"/>
      <c r="D3874" s="6"/>
      <c r="E3874" s="6"/>
      <c r="F3874" s="6"/>
      <c r="G3874" s="6"/>
    </row>
    <row r="3875">
      <c r="A3875" s="6"/>
      <c r="B3875" s="6"/>
      <c r="C3875" s="6"/>
      <c r="D3875" s="6"/>
      <c r="E3875" s="6"/>
      <c r="F3875" s="6"/>
      <c r="G3875" s="6"/>
    </row>
    <row r="3876">
      <c r="A3876" s="6"/>
      <c r="B3876" s="6"/>
      <c r="C3876" s="6"/>
      <c r="D3876" s="6"/>
      <c r="E3876" s="6"/>
      <c r="F3876" s="6"/>
      <c r="G3876" s="6"/>
    </row>
    <row r="3877">
      <c r="A3877" s="6"/>
      <c r="B3877" s="6"/>
      <c r="C3877" s="6"/>
      <c r="D3877" s="6"/>
      <c r="E3877" s="6"/>
      <c r="F3877" s="6"/>
      <c r="G3877" s="6"/>
    </row>
    <row r="3878">
      <c r="A3878" s="6"/>
      <c r="B3878" s="6"/>
      <c r="C3878" s="6"/>
      <c r="D3878" s="6"/>
      <c r="E3878" s="6"/>
      <c r="F3878" s="6"/>
      <c r="G3878" s="6"/>
    </row>
    <row r="3879">
      <c r="A3879" s="6"/>
      <c r="B3879" s="6"/>
      <c r="C3879" s="6"/>
      <c r="D3879" s="6"/>
      <c r="E3879" s="6"/>
      <c r="F3879" s="6"/>
      <c r="G3879" s="6"/>
    </row>
    <row r="3880">
      <c r="A3880" s="6"/>
      <c r="B3880" s="6"/>
      <c r="C3880" s="6"/>
      <c r="D3880" s="6"/>
      <c r="E3880" s="6"/>
      <c r="F3880" s="6"/>
      <c r="G3880" s="6"/>
    </row>
    <row r="3881">
      <c r="A3881" s="6"/>
      <c r="B3881" s="6"/>
      <c r="C3881" s="6"/>
      <c r="D3881" s="6"/>
      <c r="E3881" s="6"/>
      <c r="F3881" s="6"/>
      <c r="G3881" s="6"/>
    </row>
    <row r="3882">
      <c r="A3882" s="6"/>
      <c r="B3882" s="6"/>
      <c r="C3882" s="6"/>
      <c r="D3882" s="6"/>
      <c r="E3882" s="6"/>
      <c r="F3882" s="6"/>
      <c r="G3882" s="6"/>
    </row>
    <row r="3883">
      <c r="A3883" s="6"/>
      <c r="B3883" s="6"/>
      <c r="C3883" s="6"/>
      <c r="D3883" s="6"/>
      <c r="E3883" s="6"/>
      <c r="F3883" s="6"/>
      <c r="G3883" s="6"/>
    </row>
    <row r="3884">
      <c r="A3884" s="6"/>
      <c r="B3884" s="6"/>
      <c r="C3884" s="6"/>
      <c r="D3884" s="6"/>
      <c r="E3884" s="6"/>
      <c r="F3884" s="6"/>
      <c r="G3884" s="6"/>
    </row>
    <row r="3885">
      <c r="A3885" s="6"/>
      <c r="B3885" s="6"/>
      <c r="C3885" s="6"/>
      <c r="D3885" s="6"/>
      <c r="E3885" s="6"/>
      <c r="F3885" s="6"/>
      <c r="G3885" s="6"/>
    </row>
    <row r="3886">
      <c r="A3886" s="6"/>
      <c r="B3886" s="6"/>
      <c r="C3886" s="6"/>
      <c r="D3886" s="6"/>
      <c r="E3886" s="6"/>
      <c r="F3886" s="6"/>
      <c r="G3886" s="6"/>
    </row>
    <row r="3887">
      <c r="A3887" s="6"/>
      <c r="B3887" s="6"/>
      <c r="C3887" s="6"/>
      <c r="D3887" s="6"/>
      <c r="E3887" s="6"/>
      <c r="F3887" s="6"/>
      <c r="G3887" s="6"/>
    </row>
    <row r="3888">
      <c r="A3888" s="6"/>
      <c r="B3888" s="6"/>
      <c r="C3888" s="6"/>
      <c r="D3888" s="6"/>
      <c r="E3888" s="6"/>
      <c r="F3888" s="6"/>
      <c r="G3888" s="6"/>
    </row>
    <row r="3889">
      <c r="A3889" s="6"/>
      <c r="B3889" s="6"/>
      <c r="C3889" s="6"/>
      <c r="D3889" s="6"/>
      <c r="E3889" s="6"/>
      <c r="F3889" s="6"/>
      <c r="G3889" s="6"/>
    </row>
    <row r="3890">
      <c r="A3890" s="6"/>
      <c r="B3890" s="6"/>
      <c r="C3890" s="6"/>
      <c r="D3890" s="6"/>
      <c r="E3890" s="6"/>
      <c r="F3890" s="6"/>
      <c r="G3890" s="6"/>
    </row>
    <row r="3891">
      <c r="A3891" s="6"/>
      <c r="B3891" s="6"/>
      <c r="C3891" s="6"/>
      <c r="D3891" s="6"/>
      <c r="E3891" s="6"/>
      <c r="F3891" s="6"/>
      <c r="G3891" s="6"/>
    </row>
    <row r="3892">
      <c r="A3892" s="6"/>
      <c r="B3892" s="6"/>
      <c r="C3892" s="6"/>
      <c r="D3892" s="6"/>
      <c r="E3892" s="6"/>
      <c r="F3892" s="6"/>
      <c r="G3892" s="6"/>
    </row>
    <row r="3893">
      <c r="A3893" s="6"/>
      <c r="B3893" s="6"/>
      <c r="C3893" s="6"/>
      <c r="D3893" s="6"/>
      <c r="E3893" s="6"/>
      <c r="F3893" s="6"/>
      <c r="G3893" s="6"/>
    </row>
    <row r="3894">
      <c r="A3894" s="6"/>
      <c r="B3894" s="6"/>
      <c r="C3894" s="6"/>
      <c r="D3894" s="6"/>
      <c r="E3894" s="6"/>
      <c r="F3894" s="6"/>
      <c r="G3894" s="6"/>
    </row>
    <row r="3895">
      <c r="A3895" s="6"/>
      <c r="B3895" s="6"/>
      <c r="C3895" s="6"/>
      <c r="D3895" s="6"/>
      <c r="E3895" s="6"/>
      <c r="F3895" s="6"/>
      <c r="G3895" s="6"/>
    </row>
    <row r="3896">
      <c r="A3896" s="6"/>
      <c r="B3896" s="6"/>
      <c r="C3896" s="6"/>
      <c r="D3896" s="6"/>
      <c r="E3896" s="6"/>
      <c r="F3896" s="6"/>
      <c r="G3896" s="6"/>
    </row>
    <row r="3897">
      <c r="A3897" s="6"/>
      <c r="B3897" s="6"/>
      <c r="C3897" s="6"/>
      <c r="D3897" s="6"/>
      <c r="E3897" s="6"/>
      <c r="F3897" s="6"/>
      <c r="G3897" s="6"/>
    </row>
    <row r="3898">
      <c r="A3898" s="6"/>
      <c r="B3898" s="6"/>
      <c r="C3898" s="6"/>
      <c r="D3898" s="6"/>
      <c r="E3898" s="6"/>
      <c r="F3898" s="6"/>
      <c r="G3898" s="6"/>
    </row>
    <row r="3899">
      <c r="A3899" s="6"/>
      <c r="B3899" s="6"/>
      <c r="C3899" s="6"/>
      <c r="D3899" s="6"/>
      <c r="E3899" s="6"/>
      <c r="F3899" s="6"/>
      <c r="G3899" s="6"/>
    </row>
    <row r="3900">
      <c r="A3900" s="6"/>
      <c r="B3900" s="6"/>
      <c r="C3900" s="6"/>
      <c r="D3900" s="6"/>
      <c r="E3900" s="6"/>
      <c r="F3900" s="6"/>
      <c r="G3900" s="6"/>
    </row>
    <row r="3901">
      <c r="A3901" s="6"/>
      <c r="B3901" s="6"/>
      <c r="C3901" s="6"/>
      <c r="D3901" s="6"/>
      <c r="E3901" s="6"/>
      <c r="F3901" s="6"/>
      <c r="G3901" s="6"/>
    </row>
    <row r="3902">
      <c r="A3902" s="6"/>
      <c r="B3902" s="6"/>
      <c r="C3902" s="6"/>
      <c r="D3902" s="6"/>
      <c r="E3902" s="6"/>
      <c r="F3902" s="6"/>
      <c r="G3902" s="6"/>
    </row>
    <row r="3903">
      <c r="A3903" s="6"/>
      <c r="B3903" s="6"/>
      <c r="C3903" s="6"/>
      <c r="D3903" s="6"/>
      <c r="E3903" s="6"/>
      <c r="F3903" s="6"/>
      <c r="G3903" s="6"/>
    </row>
    <row r="3904">
      <c r="A3904" s="6"/>
      <c r="B3904" s="6"/>
      <c r="C3904" s="6"/>
      <c r="D3904" s="6"/>
      <c r="E3904" s="6"/>
      <c r="F3904" s="6"/>
      <c r="G3904" s="6"/>
    </row>
    <row r="3905">
      <c r="A3905" s="6"/>
      <c r="B3905" s="6"/>
      <c r="C3905" s="6"/>
      <c r="D3905" s="6"/>
      <c r="E3905" s="6"/>
      <c r="F3905" s="6"/>
      <c r="G3905" s="6"/>
    </row>
    <row r="3906">
      <c r="A3906" s="6"/>
      <c r="B3906" s="6"/>
      <c r="C3906" s="6"/>
      <c r="D3906" s="6"/>
      <c r="E3906" s="6"/>
      <c r="F3906" s="6"/>
      <c r="G3906" s="6"/>
    </row>
    <row r="3907">
      <c r="A3907" s="6"/>
      <c r="B3907" s="6"/>
      <c r="C3907" s="6"/>
      <c r="D3907" s="6"/>
      <c r="E3907" s="6"/>
      <c r="F3907" s="6"/>
      <c r="G3907" s="6"/>
    </row>
    <row r="3908">
      <c r="A3908" s="6"/>
      <c r="B3908" s="6"/>
      <c r="C3908" s="6"/>
      <c r="D3908" s="6"/>
      <c r="E3908" s="6"/>
      <c r="F3908" s="6"/>
      <c r="G3908" s="6"/>
    </row>
    <row r="3909">
      <c r="A3909" s="6"/>
      <c r="B3909" s="6"/>
      <c r="C3909" s="6"/>
      <c r="D3909" s="6"/>
      <c r="E3909" s="6"/>
      <c r="F3909" s="6"/>
      <c r="G3909" s="6"/>
    </row>
    <row r="3910">
      <c r="A3910" s="6"/>
      <c r="B3910" s="6"/>
      <c r="C3910" s="6"/>
      <c r="D3910" s="6"/>
      <c r="E3910" s="6"/>
      <c r="F3910" s="6"/>
      <c r="G3910" s="6"/>
    </row>
    <row r="3911">
      <c r="A3911" s="6"/>
      <c r="B3911" s="6"/>
      <c r="C3911" s="6"/>
      <c r="D3911" s="6"/>
      <c r="E3911" s="6"/>
      <c r="F3911" s="6"/>
      <c r="G3911" s="6"/>
    </row>
    <row r="3912">
      <c r="A3912" s="6"/>
      <c r="B3912" s="6"/>
      <c r="C3912" s="6"/>
      <c r="D3912" s="6"/>
      <c r="E3912" s="6"/>
      <c r="F3912" s="6"/>
      <c r="G3912" s="6"/>
    </row>
    <row r="3913">
      <c r="A3913" s="6"/>
      <c r="B3913" s="6"/>
      <c r="C3913" s="6"/>
      <c r="D3913" s="6"/>
      <c r="E3913" s="6"/>
      <c r="F3913" s="6"/>
      <c r="G3913" s="6"/>
    </row>
    <row r="3914">
      <c r="A3914" s="6"/>
      <c r="B3914" s="6"/>
      <c r="C3914" s="6"/>
      <c r="D3914" s="6"/>
      <c r="E3914" s="6"/>
      <c r="F3914" s="6"/>
      <c r="G3914" s="6"/>
    </row>
    <row r="3915">
      <c r="A3915" s="6"/>
      <c r="B3915" s="6"/>
      <c r="C3915" s="6"/>
      <c r="D3915" s="6"/>
      <c r="E3915" s="6"/>
      <c r="F3915" s="6"/>
      <c r="G3915" s="6"/>
    </row>
    <row r="3916">
      <c r="A3916" s="6"/>
      <c r="B3916" s="6"/>
      <c r="C3916" s="6"/>
      <c r="D3916" s="6"/>
      <c r="E3916" s="6"/>
      <c r="F3916" s="6"/>
      <c r="G3916" s="6"/>
    </row>
    <row r="3917">
      <c r="A3917" s="6"/>
      <c r="B3917" s="6"/>
      <c r="C3917" s="6"/>
      <c r="D3917" s="6"/>
      <c r="E3917" s="6"/>
      <c r="F3917" s="6"/>
      <c r="G3917" s="6"/>
    </row>
    <row r="3918">
      <c r="A3918" s="6"/>
      <c r="B3918" s="6"/>
      <c r="C3918" s="6"/>
      <c r="D3918" s="6"/>
      <c r="E3918" s="6"/>
      <c r="F3918" s="6"/>
      <c r="G3918" s="6"/>
    </row>
    <row r="3919">
      <c r="A3919" s="6"/>
      <c r="B3919" s="6"/>
      <c r="C3919" s="6"/>
      <c r="D3919" s="6"/>
      <c r="E3919" s="6"/>
      <c r="F3919" s="6"/>
      <c r="G3919" s="6"/>
    </row>
    <row r="3920">
      <c r="A3920" s="6"/>
      <c r="B3920" s="6"/>
      <c r="C3920" s="6"/>
      <c r="D3920" s="6"/>
      <c r="E3920" s="6"/>
      <c r="F3920" s="6"/>
      <c r="G3920" s="6"/>
    </row>
    <row r="3921">
      <c r="A3921" s="6"/>
      <c r="B3921" s="6"/>
      <c r="C3921" s="6"/>
      <c r="D3921" s="6"/>
      <c r="E3921" s="6"/>
      <c r="F3921" s="6"/>
      <c r="G3921" s="6"/>
    </row>
    <row r="3922">
      <c r="A3922" s="6"/>
      <c r="B3922" s="6"/>
      <c r="C3922" s="6"/>
      <c r="D3922" s="6"/>
      <c r="E3922" s="6"/>
      <c r="F3922" s="6"/>
      <c r="G3922" s="6"/>
    </row>
    <row r="3923">
      <c r="A3923" s="6"/>
      <c r="B3923" s="6"/>
      <c r="C3923" s="6"/>
      <c r="D3923" s="6"/>
      <c r="E3923" s="6"/>
      <c r="F3923" s="6"/>
      <c r="G3923" s="6"/>
    </row>
    <row r="3924">
      <c r="A3924" s="6"/>
      <c r="B3924" s="6"/>
      <c r="C3924" s="6"/>
      <c r="D3924" s="6"/>
      <c r="E3924" s="6"/>
      <c r="F3924" s="6"/>
      <c r="G3924" s="6"/>
    </row>
    <row r="3925">
      <c r="A3925" s="6"/>
      <c r="B3925" s="6"/>
      <c r="C3925" s="6"/>
      <c r="D3925" s="6"/>
      <c r="E3925" s="6"/>
      <c r="F3925" s="6"/>
      <c r="G3925" s="6"/>
    </row>
    <row r="3926">
      <c r="A3926" s="6"/>
      <c r="B3926" s="6"/>
      <c r="C3926" s="6"/>
      <c r="D3926" s="6"/>
      <c r="E3926" s="6"/>
      <c r="F3926" s="6"/>
      <c r="G3926" s="6"/>
    </row>
    <row r="3927">
      <c r="A3927" s="6"/>
      <c r="B3927" s="6"/>
      <c r="C3927" s="6"/>
      <c r="D3927" s="6"/>
      <c r="E3927" s="6"/>
      <c r="F3927" s="6"/>
      <c r="G3927" s="6"/>
    </row>
    <row r="3928">
      <c r="A3928" s="6"/>
      <c r="B3928" s="6"/>
      <c r="C3928" s="6"/>
      <c r="D3928" s="6"/>
      <c r="E3928" s="6"/>
      <c r="F3928" s="6"/>
      <c r="G3928" s="6"/>
    </row>
    <row r="3929">
      <c r="A3929" s="6"/>
      <c r="B3929" s="6"/>
      <c r="C3929" s="6"/>
      <c r="D3929" s="6"/>
      <c r="E3929" s="6"/>
      <c r="F3929" s="6"/>
      <c r="G3929" s="6"/>
    </row>
    <row r="3930">
      <c r="A3930" s="6"/>
      <c r="B3930" s="6"/>
      <c r="C3930" s="6"/>
      <c r="D3930" s="6"/>
      <c r="E3930" s="6"/>
      <c r="F3930" s="6"/>
      <c r="G3930" s="6"/>
    </row>
    <row r="3931">
      <c r="A3931" s="6"/>
      <c r="B3931" s="6"/>
      <c r="C3931" s="6"/>
      <c r="D3931" s="6"/>
      <c r="E3931" s="6"/>
      <c r="F3931" s="6"/>
      <c r="G3931" s="6"/>
    </row>
    <row r="3932">
      <c r="A3932" s="6"/>
      <c r="B3932" s="6"/>
      <c r="C3932" s="6"/>
      <c r="D3932" s="6"/>
      <c r="E3932" s="6"/>
      <c r="F3932" s="6"/>
      <c r="G3932" s="6"/>
    </row>
    <row r="3933">
      <c r="A3933" s="6"/>
      <c r="B3933" s="6"/>
      <c r="C3933" s="6"/>
      <c r="D3933" s="6"/>
      <c r="E3933" s="6"/>
      <c r="F3933" s="6"/>
      <c r="G3933" s="6"/>
    </row>
    <row r="3934">
      <c r="A3934" s="6"/>
      <c r="B3934" s="6"/>
      <c r="C3934" s="6"/>
      <c r="D3934" s="6"/>
      <c r="E3934" s="6"/>
      <c r="F3934" s="6"/>
      <c r="G3934" s="6"/>
    </row>
    <row r="3935">
      <c r="A3935" s="6"/>
      <c r="B3935" s="6"/>
      <c r="C3935" s="6"/>
      <c r="D3935" s="6"/>
      <c r="E3935" s="6"/>
      <c r="F3935" s="6"/>
      <c r="G3935" s="6"/>
    </row>
    <row r="3936">
      <c r="A3936" s="6"/>
      <c r="B3936" s="6"/>
      <c r="C3936" s="6"/>
      <c r="D3936" s="6"/>
      <c r="E3936" s="6"/>
      <c r="F3936" s="6"/>
      <c r="G3936" s="6"/>
    </row>
    <row r="3937">
      <c r="A3937" s="6"/>
      <c r="B3937" s="6"/>
      <c r="C3937" s="6"/>
      <c r="D3937" s="6"/>
      <c r="E3937" s="6"/>
      <c r="F3937" s="6"/>
      <c r="G3937" s="6"/>
    </row>
    <row r="3938">
      <c r="A3938" s="6"/>
      <c r="B3938" s="6"/>
      <c r="C3938" s="6"/>
      <c r="D3938" s="6"/>
      <c r="E3938" s="6"/>
      <c r="F3938" s="6"/>
      <c r="G3938" s="6"/>
    </row>
    <row r="3939">
      <c r="A3939" s="6"/>
      <c r="B3939" s="6"/>
      <c r="C3939" s="6"/>
      <c r="D3939" s="6"/>
      <c r="E3939" s="6"/>
      <c r="F3939" s="6"/>
      <c r="G3939" s="6"/>
    </row>
    <row r="3940">
      <c r="A3940" s="6"/>
      <c r="B3940" s="6"/>
      <c r="C3940" s="6"/>
      <c r="D3940" s="6"/>
      <c r="E3940" s="6"/>
      <c r="F3940" s="6"/>
      <c r="G3940" s="6"/>
    </row>
    <row r="3941">
      <c r="A3941" s="6"/>
      <c r="B3941" s="6"/>
      <c r="C3941" s="6"/>
      <c r="D3941" s="6"/>
      <c r="E3941" s="6"/>
      <c r="F3941" s="6"/>
      <c r="G3941" s="6"/>
    </row>
    <row r="3942">
      <c r="A3942" s="6"/>
      <c r="B3942" s="6"/>
      <c r="C3942" s="6"/>
      <c r="D3942" s="6"/>
      <c r="E3942" s="6"/>
      <c r="F3942" s="6"/>
      <c r="G3942" s="6"/>
    </row>
    <row r="3943">
      <c r="A3943" s="6"/>
      <c r="B3943" s="6"/>
      <c r="C3943" s="6"/>
      <c r="D3943" s="6"/>
      <c r="E3943" s="6"/>
      <c r="F3943" s="6"/>
      <c r="G3943" s="6"/>
    </row>
    <row r="3944">
      <c r="A3944" s="6"/>
      <c r="B3944" s="6"/>
      <c r="C3944" s="6"/>
      <c r="D3944" s="6"/>
      <c r="E3944" s="6"/>
      <c r="F3944" s="6"/>
      <c r="G3944" s="6"/>
    </row>
    <row r="3945">
      <c r="A3945" s="6"/>
      <c r="B3945" s="6"/>
      <c r="C3945" s="6"/>
      <c r="D3945" s="6"/>
      <c r="E3945" s="6"/>
      <c r="F3945" s="6"/>
      <c r="G3945" s="6"/>
    </row>
    <row r="3946">
      <c r="A3946" s="6"/>
      <c r="B3946" s="6"/>
      <c r="C3946" s="6"/>
      <c r="D3946" s="6"/>
      <c r="E3946" s="6"/>
      <c r="F3946" s="6"/>
      <c r="G3946" s="6"/>
    </row>
    <row r="3947">
      <c r="A3947" s="6"/>
      <c r="B3947" s="6"/>
      <c r="C3947" s="6"/>
      <c r="D3947" s="6"/>
      <c r="E3947" s="6"/>
      <c r="F3947" s="6"/>
      <c r="G3947" s="6"/>
    </row>
    <row r="3948">
      <c r="A3948" s="6"/>
      <c r="B3948" s="6"/>
      <c r="C3948" s="6"/>
      <c r="D3948" s="6"/>
      <c r="E3948" s="6"/>
      <c r="F3948" s="6"/>
      <c r="G3948" s="6"/>
    </row>
    <row r="3949">
      <c r="A3949" s="6"/>
      <c r="B3949" s="6"/>
      <c r="C3949" s="6"/>
      <c r="D3949" s="6"/>
      <c r="E3949" s="6"/>
      <c r="F3949" s="6"/>
      <c r="G3949" s="6"/>
    </row>
    <row r="3950">
      <c r="A3950" s="6"/>
      <c r="B3950" s="6"/>
      <c r="C3950" s="6"/>
      <c r="D3950" s="6"/>
      <c r="E3950" s="6"/>
      <c r="F3950" s="6"/>
      <c r="G3950" s="6"/>
    </row>
    <row r="3951">
      <c r="A3951" s="6"/>
      <c r="B3951" s="6"/>
      <c r="C3951" s="6"/>
      <c r="D3951" s="6"/>
      <c r="E3951" s="6"/>
      <c r="F3951" s="6"/>
      <c r="G3951" s="6"/>
    </row>
    <row r="3952">
      <c r="A3952" s="6"/>
      <c r="B3952" s="6"/>
      <c r="C3952" s="6"/>
      <c r="D3952" s="6"/>
      <c r="E3952" s="6"/>
      <c r="F3952" s="6"/>
      <c r="G3952" s="6"/>
    </row>
    <row r="3953">
      <c r="A3953" s="6"/>
      <c r="B3953" s="6"/>
      <c r="C3953" s="6"/>
      <c r="D3953" s="6"/>
      <c r="E3953" s="6"/>
      <c r="F3953" s="6"/>
      <c r="G3953" s="6"/>
    </row>
    <row r="3954">
      <c r="A3954" s="6"/>
      <c r="B3954" s="6"/>
      <c r="C3954" s="6"/>
      <c r="D3954" s="6"/>
      <c r="E3954" s="6"/>
      <c r="F3954" s="6"/>
      <c r="G3954" s="6"/>
    </row>
    <row r="3955">
      <c r="A3955" s="6"/>
      <c r="B3955" s="6"/>
      <c r="C3955" s="6"/>
      <c r="D3955" s="6"/>
      <c r="E3955" s="6"/>
      <c r="F3955" s="6"/>
      <c r="G3955" s="6"/>
    </row>
    <row r="3956">
      <c r="A3956" s="6"/>
      <c r="B3956" s="6"/>
      <c r="C3956" s="6"/>
      <c r="D3956" s="6"/>
      <c r="E3956" s="6"/>
      <c r="F3956" s="6"/>
      <c r="G3956" s="6"/>
    </row>
    <row r="3957">
      <c r="A3957" s="6"/>
      <c r="B3957" s="6"/>
      <c r="C3957" s="6"/>
      <c r="D3957" s="6"/>
      <c r="E3957" s="6"/>
      <c r="F3957" s="6"/>
      <c r="G3957" s="6"/>
    </row>
    <row r="3958">
      <c r="A3958" s="6"/>
      <c r="B3958" s="6"/>
      <c r="C3958" s="6"/>
      <c r="D3958" s="6"/>
      <c r="E3958" s="6"/>
      <c r="F3958" s="6"/>
      <c r="G3958" s="6"/>
    </row>
    <row r="3959">
      <c r="A3959" s="6"/>
      <c r="B3959" s="6"/>
      <c r="C3959" s="6"/>
      <c r="D3959" s="6"/>
      <c r="E3959" s="6"/>
      <c r="F3959" s="6"/>
      <c r="G3959" s="6"/>
    </row>
    <row r="3960">
      <c r="A3960" s="6"/>
      <c r="B3960" s="6"/>
      <c r="C3960" s="6"/>
      <c r="D3960" s="6"/>
      <c r="E3960" s="6"/>
      <c r="F3960" s="6"/>
      <c r="G3960" s="6"/>
    </row>
    <row r="3961">
      <c r="A3961" s="6"/>
      <c r="B3961" s="6"/>
      <c r="C3961" s="6"/>
      <c r="D3961" s="6"/>
      <c r="E3961" s="6"/>
      <c r="F3961" s="6"/>
      <c r="G3961" s="6"/>
    </row>
    <row r="3962">
      <c r="A3962" s="6"/>
      <c r="B3962" s="6"/>
      <c r="C3962" s="6"/>
      <c r="D3962" s="6"/>
      <c r="E3962" s="6"/>
      <c r="F3962" s="6"/>
      <c r="G3962" s="6"/>
    </row>
    <row r="3963">
      <c r="A3963" s="6"/>
      <c r="B3963" s="6"/>
      <c r="C3963" s="6"/>
      <c r="D3963" s="6"/>
      <c r="E3963" s="6"/>
      <c r="F3963" s="6"/>
      <c r="G3963" s="6"/>
    </row>
    <row r="3964">
      <c r="A3964" s="6"/>
      <c r="B3964" s="6"/>
      <c r="C3964" s="6"/>
      <c r="D3964" s="6"/>
      <c r="E3964" s="6"/>
      <c r="F3964" s="6"/>
      <c r="G3964" s="6"/>
    </row>
    <row r="3965">
      <c r="A3965" s="6"/>
      <c r="B3965" s="6"/>
      <c r="C3965" s="6"/>
      <c r="D3965" s="6"/>
      <c r="E3965" s="6"/>
      <c r="F3965" s="6"/>
      <c r="G3965" s="6"/>
    </row>
    <row r="3966">
      <c r="A3966" s="6"/>
      <c r="B3966" s="6"/>
      <c r="C3966" s="6"/>
      <c r="D3966" s="6"/>
      <c r="E3966" s="6"/>
      <c r="F3966" s="6"/>
      <c r="G3966" s="6"/>
    </row>
    <row r="3967">
      <c r="A3967" s="6"/>
      <c r="B3967" s="6"/>
      <c r="C3967" s="6"/>
      <c r="D3967" s="6"/>
      <c r="E3967" s="6"/>
      <c r="F3967" s="6"/>
      <c r="G3967" s="6"/>
    </row>
    <row r="3968">
      <c r="A3968" s="6"/>
      <c r="B3968" s="6"/>
      <c r="C3968" s="6"/>
      <c r="D3968" s="6"/>
      <c r="E3968" s="6"/>
      <c r="F3968" s="6"/>
      <c r="G3968" s="6"/>
    </row>
    <row r="3969">
      <c r="A3969" s="6"/>
      <c r="B3969" s="6"/>
      <c r="C3969" s="6"/>
      <c r="D3969" s="6"/>
      <c r="E3969" s="6"/>
      <c r="F3969" s="6"/>
      <c r="G3969" s="6"/>
    </row>
    <row r="3970">
      <c r="A3970" s="6"/>
      <c r="B3970" s="6"/>
      <c r="C3970" s="6"/>
      <c r="D3970" s="6"/>
      <c r="E3970" s="6"/>
      <c r="F3970" s="6"/>
      <c r="G3970" s="6"/>
    </row>
    <row r="3971">
      <c r="A3971" s="6"/>
      <c r="B3971" s="6"/>
      <c r="C3971" s="6"/>
      <c r="D3971" s="6"/>
      <c r="E3971" s="6"/>
      <c r="F3971" s="6"/>
      <c r="G3971" s="6"/>
    </row>
    <row r="3972">
      <c r="A3972" s="6"/>
      <c r="B3972" s="6"/>
      <c r="C3972" s="6"/>
      <c r="D3972" s="6"/>
      <c r="E3972" s="6"/>
      <c r="F3972" s="6"/>
      <c r="G3972" s="6"/>
    </row>
    <row r="3973">
      <c r="A3973" s="6"/>
      <c r="B3973" s="6"/>
      <c r="C3973" s="6"/>
      <c r="D3973" s="6"/>
      <c r="E3973" s="6"/>
      <c r="F3973" s="6"/>
      <c r="G3973" s="6"/>
    </row>
    <row r="3974">
      <c r="A3974" s="6"/>
      <c r="B3974" s="6"/>
      <c r="C3974" s="6"/>
      <c r="D3974" s="6"/>
      <c r="E3974" s="6"/>
      <c r="F3974" s="6"/>
      <c r="G3974" s="6"/>
    </row>
    <row r="3975">
      <c r="A3975" s="6"/>
      <c r="B3975" s="6"/>
      <c r="C3975" s="6"/>
      <c r="D3975" s="6"/>
      <c r="E3975" s="6"/>
      <c r="F3975" s="6"/>
      <c r="G3975" s="6"/>
    </row>
    <row r="3976">
      <c r="A3976" s="6"/>
      <c r="B3976" s="6"/>
      <c r="C3976" s="6"/>
      <c r="D3976" s="6"/>
      <c r="E3976" s="6"/>
      <c r="F3976" s="6"/>
      <c r="G3976" s="6"/>
    </row>
    <row r="3977">
      <c r="A3977" s="6"/>
      <c r="B3977" s="6"/>
      <c r="C3977" s="6"/>
      <c r="D3977" s="6"/>
      <c r="E3977" s="6"/>
      <c r="F3977" s="6"/>
      <c r="G3977" s="6"/>
    </row>
    <row r="3978">
      <c r="A3978" s="6"/>
      <c r="B3978" s="6"/>
      <c r="C3978" s="6"/>
      <c r="D3978" s="6"/>
      <c r="E3978" s="6"/>
      <c r="F3978" s="6"/>
      <c r="G3978" s="6"/>
    </row>
    <row r="3979">
      <c r="A3979" s="6"/>
      <c r="B3979" s="6"/>
      <c r="C3979" s="6"/>
      <c r="D3979" s="6"/>
      <c r="E3979" s="6"/>
      <c r="F3979" s="6"/>
      <c r="G3979" s="6"/>
    </row>
    <row r="3980">
      <c r="A3980" s="6"/>
      <c r="B3980" s="6"/>
      <c r="C3980" s="6"/>
      <c r="D3980" s="6"/>
      <c r="E3980" s="6"/>
      <c r="F3980" s="6"/>
      <c r="G3980" s="6"/>
    </row>
    <row r="3981">
      <c r="A3981" s="6"/>
      <c r="B3981" s="6"/>
      <c r="C3981" s="6"/>
      <c r="D3981" s="6"/>
      <c r="E3981" s="6"/>
      <c r="F3981" s="6"/>
      <c r="G3981" s="6"/>
    </row>
    <row r="3982">
      <c r="A3982" s="6"/>
      <c r="B3982" s="6"/>
      <c r="C3982" s="6"/>
      <c r="D3982" s="6"/>
      <c r="E3982" s="6"/>
      <c r="F3982" s="6"/>
      <c r="G3982" s="6"/>
    </row>
    <row r="3983">
      <c r="A3983" s="6"/>
      <c r="B3983" s="6"/>
      <c r="C3983" s="6"/>
      <c r="D3983" s="6"/>
      <c r="E3983" s="6"/>
      <c r="F3983" s="6"/>
      <c r="G3983" s="6"/>
    </row>
    <row r="3984">
      <c r="A3984" s="6"/>
      <c r="B3984" s="6"/>
      <c r="C3984" s="6"/>
      <c r="D3984" s="6"/>
      <c r="E3984" s="6"/>
      <c r="F3984" s="6"/>
      <c r="G3984" s="6"/>
    </row>
    <row r="3985">
      <c r="A3985" s="6"/>
      <c r="B3985" s="6"/>
      <c r="C3985" s="6"/>
      <c r="D3985" s="6"/>
      <c r="E3985" s="6"/>
      <c r="F3985" s="6"/>
      <c r="G3985" s="6"/>
    </row>
    <row r="3986">
      <c r="A3986" s="6"/>
      <c r="B3986" s="6"/>
      <c r="C3986" s="6"/>
      <c r="D3986" s="6"/>
      <c r="E3986" s="6"/>
      <c r="F3986" s="6"/>
      <c r="G3986" s="6"/>
    </row>
    <row r="3987">
      <c r="A3987" s="6"/>
      <c r="B3987" s="6"/>
      <c r="C3987" s="6"/>
      <c r="D3987" s="6"/>
      <c r="E3987" s="6"/>
      <c r="F3987" s="6"/>
      <c r="G3987" s="6"/>
    </row>
    <row r="3988">
      <c r="A3988" s="6"/>
      <c r="B3988" s="6"/>
      <c r="C3988" s="6"/>
      <c r="D3988" s="6"/>
      <c r="E3988" s="6"/>
      <c r="F3988" s="6"/>
      <c r="G3988" s="6"/>
    </row>
    <row r="3989">
      <c r="A3989" s="6"/>
      <c r="B3989" s="6"/>
      <c r="C3989" s="6"/>
      <c r="D3989" s="6"/>
      <c r="E3989" s="6"/>
      <c r="F3989" s="6"/>
      <c r="G3989" s="6"/>
    </row>
    <row r="3990">
      <c r="A3990" s="6"/>
      <c r="B3990" s="6"/>
      <c r="C3990" s="6"/>
      <c r="D3990" s="6"/>
      <c r="E3990" s="6"/>
      <c r="F3990" s="6"/>
      <c r="G3990" s="6"/>
    </row>
    <row r="3991">
      <c r="A3991" s="6"/>
      <c r="B3991" s="6"/>
      <c r="C3991" s="6"/>
      <c r="D3991" s="6"/>
      <c r="E3991" s="6"/>
      <c r="F3991" s="6"/>
      <c r="G3991" s="6"/>
    </row>
    <row r="3992">
      <c r="A3992" s="6"/>
      <c r="B3992" s="6"/>
      <c r="C3992" s="6"/>
      <c r="D3992" s="6"/>
      <c r="E3992" s="6"/>
      <c r="F3992" s="6"/>
      <c r="G3992" s="6"/>
    </row>
    <row r="3993">
      <c r="A3993" s="6"/>
      <c r="B3993" s="6"/>
      <c r="C3993" s="6"/>
      <c r="D3993" s="6"/>
      <c r="E3993" s="6"/>
      <c r="F3993" s="6"/>
      <c r="G3993" s="6"/>
    </row>
    <row r="3994">
      <c r="A3994" s="6"/>
      <c r="B3994" s="6"/>
      <c r="C3994" s="6"/>
      <c r="D3994" s="6"/>
      <c r="E3994" s="6"/>
      <c r="F3994" s="6"/>
      <c r="G3994" s="6"/>
    </row>
    <row r="3995">
      <c r="A3995" s="6"/>
      <c r="B3995" s="6"/>
      <c r="C3995" s="6"/>
      <c r="D3995" s="6"/>
      <c r="E3995" s="6"/>
      <c r="F3995" s="6"/>
      <c r="G3995" s="6"/>
    </row>
    <row r="3996">
      <c r="A3996" s="6"/>
      <c r="B3996" s="6"/>
      <c r="C3996" s="6"/>
      <c r="D3996" s="6"/>
      <c r="E3996" s="6"/>
      <c r="F3996" s="6"/>
      <c r="G3996" s="6"/>
    </row>
    <row r="3997">
      <c r="A3997" s="6"/>
      <c r="B3997" s="6"/>
      <c r="C3997" s="6"/>
      <c r="D3997" s="6"/>
      <c r="E3997" s="6"/>
      <c r="F3997" s="6"/>
      <c r="G3997" s="6"/>
    </row>
    <row r="3998">
      <c r="A3998" s="6"/>
      <c r="B3998" s="6"/>
      <c r="C3998" s="6"/>
      <c r="D3998" s="6"/>
      <c r="E3998" s="6"/>
      <c r="F3998" s="6"/>
      <c r="G3998" s="6"/>
    </row>
    <row r="3999">
      <c r="A3999" s="6"/>
      <c r="B3999" s="6"/>
      <c r="C3999" s="6"/>
      <c r="D3999" s="6"/>
      <c r="E3999" s="6"/>
      <c r="F3999" s="6"/>
      <c r="G3999" s="6"/>
    </row>
    <row r="4000">
      <c r="A4000" s="6"/>
      <c r="B4000" s="6"/>
      <c r="C4000" s="6"/>
      <c r="D4000" s="6"/>
      <c r="E4000" s="6"/>
      <c r="F4000" s="6"/>
      <c r="G4000" s="6"/>
    </row>
    <row r="4001">
      <c r="A4001" s="6"/>
      <c r="B4001" s="6"/>
      <c r="C4001" s="6"/>
      <c r="D4001" s="6"/>
      <c r="E4001" s="6"/>
      <c r="F4001" s="6"/>
      <c r="G4001" s="6"/>
    </row>
    <row r="4002">
      <c r="A4002" s="6"/>
      <c r="B4002" s="6"/>
      <c r="C4002" s="6"/>
      <c r="D4002" s="6"/>
      <c r="E4002" s="6"/>
      <c r="F4002" s="6"/>
      <c r="G4002" s="6"/>
    </row>
    <row r="4003">
      <c r="A4003" s="6"/>
      <c r="B4003" s="6"/>
      <c r="C4003" s="6"/>
      <c r="D4003" s="6"/>
      <c r="E4003" s="6"/>
      <c r="F4003" s="6"/>
      <c r="G4003" s="6"/>
    </row>
    <row r="4004">
      <c r="A4004" s="6"/>
      <c r="B4004" s="6"/>
      <c r="C4004" s="6"/>
      <c r="D4004" s="6"/>
      <c r="E4004" s="6"/>
      <c r="F4004" s="6"/>
      <c r="G4004" s="6"/>
    </row>
    <row r="4005">
      <c r="A4005" s="6"/>
      <c r="B4005" s="6"/>
      <c r="C4005" s="6"/>
      <c r="D4005" s="6"/>
      <c r="E4005" s="6"/>
      <c r="F4005" s="6"/>
      <c r="G4005" s="6"/>
    </row>
    <row r="4006">
      <c r="A4006" s="6"/>
      <c r="B4006" s="6"/>
      <c r="C4006" s="6"/>
      <c r="D4006" s="6"/>
      <c r="E4006" s="6"/>
      <c r="F4006" s="6"/>
      <c r="G4006" s="6"/>
    </row>
    <row r="4007">
      <c r="A4007" s="6"/>
      <c r="B4007" s="6"/>
      <c r="C4007" s="6"/>
      <c r="D4007" s="6"/>
      <c r="E4007" s="6"/>
      <c r="F4007" s="6"/>
      <c r="G4007" s="6"/>
    </row>
    <row r="4008">
      <c r="A4008" s="6"/>
      <c r="B4008" s="6"/>
      <c r="C4008" s="6"/>
      <c r="D4008" s="6"/>
      <c r="E4008" s="6"/>
      <c r="F4008" s="6"/>
      <c r="G4008" s="6"/>
    </row>
    <row r="4009">
      <c r="A4009" s="6"/>
      <c r="B4009" s="6"/>
      <c r="C4009" s="6"/>
      <c r="D4009" s="6"/>
      <c r="E4009" s="6"/>
      <c r="F4009" s="6"/>
      <c r="G4009" s="6"/>
    </row>
    <row r="4010">
      <c r="A4010" s="6"/>
      <c r="B4010" s="6"/>
      <c r="C4010" s="6"/>
      <c r="D4010" s="6"/>
      <c r="E4010" s="6"/>
      <c r="F4010" s="6"/>
      <c r="G4010" s="6"/>
    </row>
    <row r="4011">
      <c r="A4011" s="6"/>
      <c r="B4011" s="6"/>
      <c r="C4011" s="6"/>
      <c r="D4011" s="6"/>
      <c r="E4011" s="6"/>
      <c r="F4011" s="6"/>
      <c r="G4011" s="6"/>
    </row>
    <row r="4012">
      <c r="A4012" s="6"/>
      <c r="B4012" s="6"/>
      <c r="C4012" s="6"/>
      <c r="D4012" s="6"/>
      <c r="E4012" s="6"/>
      <c r="F4012" s="6"/>
      <c r="G4012" s="6"/>
    </row>
    <row r="4013">
      <c r="A4013" s="6"/>
      <c r="B4013" s="6"/>
      <c r="C4013" s="6"/>
      <c r="D4013" s="6"/>
      <c r="E4013" s="6"/>
      <c r="F4013" s="6"/>
      <c r="G4013" s="6"/>
    </row>
    <row r="4014">
      <c r="A4014" s="6"/>
      <c r="B4014" s="6"/>
      <c r="C4014" s="6"/>
      <c r="D4014" s="6"/>
      <c r="E4014" s="6"/>
      <c r="F4014" s="6"/>
      <c r="G4014" s="6"/>
    </row>
    <row r="4015">
      <c r="A4015" s="6"/>
      <c r="B4015" s="6"/>
      <c r="C4015" s="6"/>
      <c r="D4015" s="6"/>
      <c r="E4015" s="6"/>
      <c r="F4015" s="6"/>
      <c r="G4015" s="6"/>
    </row>
    <row r="4016">
      <c r="A4016" s="6"/>
      <c r="B4016" s="6"/>
      <c r="C4016" s="6"/>
      <c r="D4016" s="6"/>
      <c r="E4016" s="6"/>
      <c r="F4016" s="6"/>
      <c r="G4016" s="6"/>
    </row>
    <row r="4017">
      <c r="A4017" s="6"/>
      <c r="B4017" s="6"/>
      <c r="C4017" s="6"/>
      <c r="D4017" s="6"/>
      <c r="E4017" s="6"/>
      <c r="F4017" s="6"/>
      <c r="G4017" s="6"/>
    </row>
    <row r="4018">
      <c r="A4018" s="6"/>
      <c r="B4018" s="6"/>
      <c r="C4018" s="6"/>
      <c r="D4018" s="6"/>
      <c r="E4018" s="6"/>
      <c r="F4018" s="6"/>
      <c r="G4018" s="6"/>
    </row>
    <row r="4019">
      <c r="A4019" s="6"/>
      <c r="B4019" s="6"/>
      <c r="C4019" s="6"/>
      <c r="D4019" s="6"/>
      <c r="E4019" s="6"/>
      <c r="F4019" s="6"/>
      <c r="G4019" s="6"/>
    </row>
    <row r="4020">
      <c r="A4020" s="6"/>
      <c r="B4020" s="6"/>
      <c r="C4020" s="6"/>
      <c r="D4020" s="6"/>
      <c r="E4020" s="6"/>
      <c r="F4020" s="6"/>
      <c r="G4020" s="6"/>
    </row>
    <row r="4021">
      <c r="A4021" s="6"/>
      <c r="B4021" s="6"/>
      <c r="C4021" s="6"/>
      <c r="D4021" s="6"/>
      <c r="E4021" s="6"/>
      <c r="F4021" s="6"/>
      <c r="G4021" s="6"/>
    </row>
    <row r="4022">
      <c r="A4022" s="6"/>
      <c r="B4022" s="6"/>
      <c r="C4022" s="6"/>
      <c r="D4022" s="6"/>
      <c r="E4022" s="6"/>
      <c r="F4022" s="6"/>
      <c r="G4022" s="6"/>
    </row>
    <row r="4023">
      <c r="A4023" s="6"/>
      <c r="B4023" s="6"/>
      <c r="C4023" s="6"/>
      <c r="D4023" s="6"/>
      <c r="E4023" s="6"/>
      <c r="F4023" s="6"/>
      <c r="G4023" s="6"/>
    </row>
    <row r="4024">
      <c r="A4024" s="6"/>
      <c r="B4024" s="6"/>
      <c r="C4024" s="6"/>
      <c r="D4024" s="6"/>
      <c r="E4024" s="6"/>
      <c r="F4024" s="6"/>
      <c r="G4024" s="6"/>
    </row>
    <row r="4025">
      <c r="A4025" s="6"/>
      <c r="B4025" s="6"/>
      <c r="C4025" s="6"/>
      <c r="D4025" s="6"/>
      <c r="E4025" s="6"/>
      <c r="F4025" s="6"/>
      <c r="G4025" s="6"/>
    </row>
    <row r="4026">
      <c r="A4026" s="6"/>
      <c r="B4026" s="6"/>
      <c r="C4026" s="6"/>
      <c r="D4026" s="6"/>
      <c r="E4026" s="6"/>
      <c r="F4026" s="6"/>
      <c r="G4026" s="6"/>
    </row>
    <row r="4027">
      <c r="A4027" s="6"/>
      <c r="B4027" s="6"/>
      <c r="C4027" s="6"/>
      <c r="D4027" s="6"/>
      <c r="E4027" s="6"/>
      <c r="F4027" s="6"/>
      <c r="G4027" s="6"/>
    </row>
    <row r="4028">
      <c r="A4028" s="6"/>
      <c r="B4028" s="6"/>
      <c r="C4028" s="6"/>
      <c r="D4028" s="6"/>
      <c r="E4028" s="6"/>
      <c r="F4028" s="6"/>
      <c r="G4028" s="6"/>
    </row>
    <row r="4029">
      <c r="A4029" s="6"/>
      <c r="B4029" s="6"/>
      <c r="C4029" s="6"/>
      <c r="D4029" s="6"/>
      <c r="E4029" s="6"/>
      <c r="F4029" s="6"/>
      <c r="G4029" s="6"/>
    </row>
    <row r="4030">
      <c r="A4030" s="6"/>
      <c r="B4030" s="6"/>
      <c r="C4030" s="6"/>
      <c r="D4030" s="6"/>
      <c r="E4030" s="6"/>
      <c r="F4030" s="6"/>
      <c r="G4030" s="6"/>
    </row>
    <row r="4031">
      <c r="A4031" s="6"/>
      <c r="B4031" s="6"/>
      <c r="C4031" s="6"/>
      <c r="D4031" s="6"/>
      <c r="E4031" s="6"/>
      <c r="F4031" s="6"/>
      <c r="G4031" s="6"/>
    </row>
    <row r="4032">
      <c r="A4032" s="6"/>
      <c r="B4032" s="6"/>
      <c r="C4032" s="6"/>
      <c r="D4032" s="6"/>
      <c r="E4032" s="6"/>
      <c r="F4032" s="6"/>
      <c r="G4032" s="6"/>
    </row>
    <row r="4033">
      <c r="A4033" s="6"/>
      <c r="B4033" s="6"/>
      <c r="C4033" s="6"/>
      <c r="D4033" s="6"/>
      <c r="E4033" s="6"/>
      <c r="F4033" s="6"/>
      <c r="G4033" s="6"/>
    </row>
    <row r="4034">
      <c r="A4034" s="6"/>
      <c r="B4034" s="6"/>
      <c r="C4034" s="6"/>
      <c r="D4034" s="6"/>
      <c r="E4034" s="6"/>
      <c r="F4034" s="6"/>
      <c r="G4034" s="6"/>
    </row>
    <row r="4035">
      <c r="A4035" s="6"/>
      <c r="B4035" s="6"/>
      <c r="C4035" s="6"/>
      <c r="D4035" s="6"/>
      <c r="E4035" s="6"/>
      <c r="F4035" s="6"/>
      <c r="G4035" s="6"/>
    </row>
    <row r="4036">
      <c r="A4036" s="6"/>
      <c r="B4036" s="6"/>
      <c r="C4036" s="6"/>
      <c r="D4036" s="6"/>
      <c r="E4036" s="6"/>
      <c r="F4036" s="6"/>
      <c r="G4036" s="6"/>
    </row>
    <row r="4037">
      <c r="A4037" s="6"/>
      <c r="B4037" s="6"/>
      <c r="C4037" s="6"/>
      <c r="D4037" s="6"/>
      <c r="E4037" s="6"/>
      <c r="F4037" s="6"/>
      <c r="G4037" s="6"/>
    </row>
    <row r="4038">
      <c r="A4038" s="6"/>
      <c r="B4038" s="6"/>
      <c r="C4038" s="6"/>
      <c r="D4038" s="6"/>
      <c r="E4038" s="6"/>
      <c r="F4038" s="6"/>
      <c r="G4038" s="6"/>
    </row>
    <row r="4039">
      <c r="A4039" s="6"/>
      <c r="B4039" s="6"/>
      <c r="C4039" s="6"/>
      <c r="D4039" s="6"/>
      <c r="E4039" s="6"/>
      <c r="F4039" s="6"/>
      <c r="G4039" s="6"/>
    </row>
    <row r="4040">
      <c r="A4040" s="6"/>
      <c r="B4040" s="6"/>
      <c r="C4040" s="6"/>
      <c r="D4040" s="6"/>
      <c r="E4040" s="6"/>
      <c r="F4040" s="6"/>
      <c r="G4040" s="6"/>
    </row>
    <row r="4041">
      <c r="A4041" s="6"/>
      <c r="B4041" s="6"/>
      <c r="C4041" s="6"/>
      <c r="D4041" s="6"/>
      <c r="E4041" s="6"/>
      <c r="F4041" s="6"/>
      <c r="G4041" s="6"/>
    </row>
    <row r="4042">
      <c r="A4042" s="6"/>
      <c r="B4042" s="6"/>
      <c r="C4042" s="6"/>
      <c r="D4042" s="6"/>
      <c r="E4042" s="6"/>
      <c r="F4042" s="6"/>
      <c r="G4042" s="6"/>
    </row>
    <row r="4043">
      <c r="A4043" s="6"/>
      <c r="B4043" s="6"/>
      <c r="C4043" s="6"/>
      <c r="D4043" s="6"/>
      <c r="E4043" s="6"/>
      <c r="F4043" s="6"/>
      <c r="G4043" s="6"/>
    </row>
    <row r="4044">
      <c r="A4044" s="6"/>
      <c r="B4044" s="6"/>
      <c r="C4044" s="6"/>
      <c r="D4044" s="6"/>
      <c r="E4044" s="6"/>
      <c r="F4044" s="6"/>
      <c r="G4044" s="6"/>
    </row>
    <row r="4045">
      <c r="A4045" s="6"/>
      <c r="B4045" s="6"/>
      <c r="C4045" s="6"/>
      <c r="D4045" s="6"/>
      <c r="E4045" s="6"/>
      <c r="F4045" s="6"/>
      <c r="G4045" s="6"/>
    </row>
    <row r="4046">
      <c r="A4046" s="6"/>
      <c r="B4046" s="6"/>
      <c r="C4046" s="6"/>
      <c r="D4046" s="6"/>
      <c r="E4046" s="6"/>
      <c r="F4046" s="6"/>
      <c r="G4046" s="6"/>
    </row>
    <row r="4047">
      <c r="A4047" s="6"/>
      <c r="B4047" s="6"/>
      <c r="C4047" s="6"/>
      <c r="D4047" s="6"/>
      <c r="E4047" s="6"/>
      <c r="F4047" s="6"/>
      <c r="G4047" s="6"/>
    </row>
    <row r="4048">
      <c r="A4048" s="6"/>
      <c r="B4048" s="6"/>
      <c r="C4048" s="6"/>
      <c r="D4048" s="6"/>
      <c r="E4048" s="6"/>
      <c r="F4048" s="6"/>
      <c r="G4048" s="6"/>
    </row>
    <row r="4049">
      <c r="A4049" s="6"/>
      <c r="B4049" s="6"/>
      <c r="C4049" s="6"/>
      <c r="D4049" s="6"/>
      <c r="E4049" s="6"/>
      <c r="F4049" s="6"/>
      <c r="G4049" s="6"/>
    </row>
    <row r="4050">
      <c r="A4050" s="6"/>
      <c r="B4050" s="6"/>
      <c r="C4050" s="6"/>
      <c r="D4050" s="6"/>
      <c r="E4050" s="6"/>
      <c r="F4050" s="6"/>
      <c r="G4050" s="6"/>
    </row>
    <row r="4051">
      <c r="A4051" s="6"/>
      <c r="B4051" s="6"/>
      <c r="C4051" s="6"/>
      <c r="D4051" s="6"/>
      <c r="E4051" s="6"/>
      <c r="F4051" s="6"/>
      <c r="G4051" s="6"/>
    </row>
    <row r="4052">
      <c r="A4052" s="6"/>
      <c r="B4052" s="6"/>
      <c r="C4052" s="6"/>
      <c r="D4052" s="6"/>
      <c r="E4052" s="6"/>
      <c r="F4052" s="6"/>
      <c r="G4052" s="6"/>
    </row>
    <row r="4053">
      <c r="A4053" s="6"/>
      <c r="B4053" s="6"/>
      <c r="C4053" s="6"/>
      <c r="D4053" s="6"/>
      <c r="E4053" s="6"/>
      <c r="F4053" s="6"/>
      <c r="G4053" s="6"/>
    </row>
    <row r="4054">
      <c r="A4054" s="6"/>
      <c r="B4054" s="6"/>
      <c r="C4054" s="6"/>
      <c r="D4054" s="6"/>
      <c r="E4054" s="6"/>
      <c r="F4054" s="6"/>
      <c r="G4054" s="6"/>
    </row>
    <row r="4055">
      <c r="A4055" s="6"/>
      <c r="B4055" s="6"/>
      <c r="C4055" s="6"/>
      <c r="D4055" s="6"/>
      <c r="E4055" s="6"/>
      <c r="F4055" s="6"/>
      <c r="G4055" s="6"/>
    </row>
    <row r="4056">
      <c r="A4056" s="6"/>
      <c r="B4056" s="6"/>
      <c r="C4056" s="6"/>
      <c r="D4056" s="6"/>
      <c r="E4056" s="6"/>
      <c r="F4056" s="6"/>
      <c r="G4056" s="6"/>
    </row>
    <row r="4057">
      <c r="A4057" s="6"/>
      <c r="B4057" s="6"/>
      <c r="C4057" s="6"/>
      <c r="D4057" s="6"/>
      <c r="E4057" s="6"/>
      <c r="F4057" s="6"/>
      <c r="G4057" s="6"/>
    </row>
    <row r="4058">
      <c r="A4058" s="6"/>
      <c r="B4058" s="6"/>
      <c r="C4058" s="6"/>
      <c r="D4058" s="6"/>
      <c r="E4058" s="6"/>
      <c r="F4058" s="6"/>
      <c r="G4058" s="6"/>
    </row>
    <row r="4059">
      <c r="A4059" s="6"/>
      <c r="B4059" s="6"/>
      <c r="C4059" s="6"/>
      <c r="D4059" s="6"/>
      <c r="E4059" s="6"/>
      <c r="F4059" s="6"/>
      <c r="G4059" s="6"/>
    </row>
    <row r="4060">
      <c r="A4060" s="6"/>
      <c r="B4060" s="6"/>
      <c r="C4060" s="6"/>
      <c r="D4060" s="6"/>
      <c r="E4060" s="6"/>
      <c r="F4060" s="6"/>
      <c r="G4060" s="6"/>
    </row>
    <row r="4061">
      <c r="A4061" s="6"/>
      <c r="B4061" s="6"/>
      <c r="C4061" s="6"/>
      <c r="D4061" s="6"/>
      <c r="E4061" s="6"/>
      <c r="F4061" s="6"/>
      <c r="G4061" s="6"/>
    </row>
    <row r="4062">
      <c r="A4062" s="6"/>
      <c r="B4062" s="6"/>
      <c r="C4062" s="6"/>
      <c r="D4062" s="6"/>
      <c r="E4062" s="6"/>
      <c r="F4062" s="6"/>
      <c r="G4062" s="6"/>
    </row>
    <row r="4063">
      <c r="A4063" s="6"/>
      <c r="B4063" s="6"/>
      <c r="C4063" s="6"/>
      <c r="D4063" s="6"/>
      <c r="E4063" s="6"/>
      <c r="F4063" s="6"/>
      <c r="G4063" s="6"/>
    </row>
    <row r="4064">
      <c r="A4064" s="6"/>
      <c r="B4064" s="6"/>
      <c r="C4064" s="6"/>
      <c r="D4064" s="6"/>
      <c r="E4064" s="6"/>
      <c r="F4064" s="6"/>
      <c r="G4064" s="6"/>
    </row>
    <row r="4065">
      <c r="A4065" s="6"/>
      <c r="B4065" s="6"/>
      <c r="C4065" s="6"/>
      <c r="D4065" s="6"/>
      <c r="E4065" s="6"/>
      <c r="F4065" s="6"/>
      <c r="G4065" s="6"/>
    </row>
    <row r="4066">
      <c r="A4066" s="6"/>
      <c r="B4066" s="6"/>
      <c r="C4066" s="6"/>
      <c r="D4066" s="6"/>
      <c r="E4066" s="6"/>
      <c r="F4066" s="6"/>
      <c r="G4066" s="6"/>
    </row>
    <row r="4067">
      <c r="A4067" s="6"/>
      <c r="B4067" s="6"/>
      <c r="C4067" s="6"/>
      <c r="D4067" s="6"/>
      <c r="E4067" s="6"/>
      <c r="F4067" s="6"/>
      <c r="G4067" s="6"/>
    </row>
    <row r="4068">
      <c r="A4068" s="6"/>
      <c r="B4068" s="6"/>
      <c r="C4068" s="6"/>
      <c r="D4068" s="6"/>
      <c r="E4068" s="6"/>
      <c r="F4068" s="6"/>
      <c r="G4068" s="6"/>
    </row>
    <row r="4069">
      <c r="A4069" s="6"/>
      <c r="B4069" s="6"/>
      <c r="C4069" s="6"/>
      <c r="D4069" s="6"/>
      <c r="E4069" s="6"/>
      <c r="F4069" s="6"/>
      <c r="G4069" s="6"/>
    </row>
    <row r="4070">
      <c r="A4070" s="6"/>
      <c r="B4070" s="6"/>
      <c r="C4070" s="6"/>
      <c r="D4070" s="6"/>
      <c r="E4070" s="6"/>
      <c r="F4070" s="6"/>
      <c r="G4070" s="6"/>
    </row>
    <row r="4071">
      <c r="A4071" s="6"/>
      <c r="B4071" s="6"/>
      <c r="C4071" s="6"/>
      <c r="D4071" s="6"/>
      <c r="E4071" s="6"/>
      <c r="F4071" s="6"/>
      <c r="G4071" s="6"/>
    </row>
    <row r="4072">
      <c r="A4072" s="6"/>
      <c r="B4072" s="6"/>
      <c r="C4072" s="6"/>
      <c r="D4072" s="6"/>
      <c r="E4072" s="6"/>
      <c r="F4072" s="6"/>
      <c r="G4072" s="6"/>
    </row>
    <row r="4073">
      <c r="A4073" s="6"/>
      <c r="B4073" s="6"/>
      <c r="C4073" s="6"/>
      <c r="D4073" s="6"/>
      <c r="E4073" s="6"/>
      <c r="F4073" s="6"/>
      <c r="G4073" s="6"/>
    </row>
    <row r="4074">
      <c r="A4074" s="6"/>
      <c r="B4074" s="6"/>
      <c r="C4074" s="6"/>
      <c r="D4074" s="6"/>
      <c r="E4074" s="6"/>
      <c r="F4074" s="6"/>
      <c r="G4074" s="6"/>
    </row>
    <row r="4075">
      <c r="A4075" s="6"/>
      <c r="B4075" s="6"/>
      <c r="C4075" s="6"/>
      <c r="D4075" s="6"/>
      <c r="E4075" s="6"/>
      <c r="F4075" s="6"/>
      <c r="G4075" s="6"/>
    </row>
    <row r="4076">
      <c r="A4076" s="6"/>
      <c r="B4076" s="6"/>
      <c r="C4076" s="6"/>
      <c r="D4076" s="6"/>
      <c r="E4076" s="6"/>
      <c r="F4076" s="6"/>
      <c r="G4076" s="6"/>
    </row>
    <row r="4077">
      <c r="A4077" s="6"/>
      <c r="B4077" s="6"/>
      <c r="C4077" s="6"/>
      <c r="D4077" s="6"/>
      <c r="E4077" s="6"/>
      <c r="F4077" s="6"/>
      <c r="G4077" s="6"/>
    </row>
    <row r="4078">
      <c r="A4078" s="6"/>
      <c r="B4078" s="6"/>
      <c r="C4078" s="6"/>
      <c r="D4078" s="6"/>
      <c r="E4078" s="6"/>
      <c r="F4078" s="6"/>
      <c r="G4078" s="6"/>
    </row>
    <row r="4079">
      <c r="A4079" s="6"/>
      <c r="B4079" s="6"/>
      <c r="C4079" s="6"/>
      <c r="D4079" s="6"/>
      <c r="E4079" s="6"/>
      <c r="F4079" s="6"/>
      <c r="G4079" s="6"/>
    </row>
    <row r="4080">
      <c r="A4080" s="6"/>
      <c r="B4080" s="6"/>
      <c r="C4080" s="6"/>
      <c r="D4080" s="6"/>
      <c r="E4080" s="6"/>
      <c r="F4080" s="6"/>
      <c r="G4080" s="6"/>
    </row>
    <row r="4081">
      <c r="A4081" s="6"/>
      <c r="B4081" s="6"/>
      <c r="C4081" s="6"/>
      <c r="D4081" s="6"/>
      <c r="E4081" s="6"/>
      <c r="F4081" s="6"/>
      <c r="G4081" s="6"/>
    </row>
    <row r="4082">
      <c r="A4082" s="6"/>
      <c r="B4082" s="6"/>
      <c r="C4082" s="6"/>
      <c r="D4082" s="6"/>
      <c r="E4082" s="6"/>
      <c r="F4082" s="6"/>
      <c r="G4082" s="6"/>
    </row>
    <row r="4083">
      <c r="A4083" s="6"/>
      <c r="B4083" s="6"/>
      <c r="C4083" s="6"/>
      <c r="D4083" s="6"/>
      <c r="E4083" s="6"/>
      <c r="F4083" s="6"/>
      <c r="G4083" s="6"/>
    </row>
    <row r="4084">
      <c r="A4084" s="6"/>
      <c r="B4084" s="6"/>
      <c r="C4084" s="6"/>
      <c r="D4084" s="6"/>
      <c r="E4084" s="6"/>
      <c r="F4084" s="6"/>
      <c r="G4084" s="6"/>
    </row>
    <row r="4085">
      <c r="A4085" s="6"/>
      <c r="B4085" s="6"/>
      <c r="C4085" s="6"/>
      <c r="D4085" s="6"/>
      <c r="E4085" s="6"/>
      <c r="F4085" s="6"/>
      <c r="G4085" s="6"/>
    </row>
    <row r="4086">
      <c r="A4086" s="6"/>
      <c r="B4086" s="6"/>
      <c r="C4086" s="6"/>
      <c r="D4086" s="6"/>
      <c r="E4086" s="6"/>
      <c r="F4086" s="6"/>
      <c r="G4086" s="6"/>
    </row>
    <row r="4087">
      <c r="A4087" s="6"/>
      <c r="B4087" s="6"/>
      <c r="C4087" s="6"/>
      <c r="D4087" s="6"/>
      <c r="E4087" s="6"/>
      <c r="F4087" s="6"/>
      <c r="G4087" s="6"/>
    </row>
    <row r="4088">
      <c r="A4088" s="6"/>
      <c r="B4088" s="6"/>
      <c r="C4088" s="6"/>
      <c r="D4088" s="6"/>
      <c r="E4088" s="6"/>
      <c r="F4088" s="6"/>
      <c r="G4088" s="6"/>
    </row>
    <row r="4089">
      <c r="A4089" s="6"/>
      <c r="B4089" s="6"/>
      <c r="C4089" s="6"/>
      <c r="D4089" s="6"/>
      <c r="E4089" s="6"/>
      <c r="F4089" s="6"/>
      <c r="G4089" s="6"/>
    </row>
    <row r="4090">
      <c r="A4090" s="6"/>
      <c r="B4090" s="6"/>
      <c r="C4090" s="6"/>
      <c r="D4090" s="6"/>
      <c r="E4090" s="6"/>
      <c r="F4090" s="6"/>
      <c r="G4090" s="6"/>
    </row>
    <row r="4091">
      <c r="A4091" s="6"/>
      <c r="B4091" s="6"/>
      <c r="C4091" s="6"/>
      <c r="D4091" s="6"/>
      <c r="E4091" s="6"/>
      <c r="F4091" s="6"/>
      <c r="G4091" s="6"/>
    </row>
    <row r="4092">
      <c r="A4092" s="6"/>
      <c r="B4092" s="6"/>
      <c r="C4092" s="6"/>
      <c r="D4092" s="6"/>
      <c r="E4092" s="6"/>
      <c r="F4092" s="6"/>
      <c r="G4092" s="6"/>
    </row>
    <row r="4093">
      <c r="A4093" s="6"/>
      <c r="B4093" s="6"/>
      <c r="C4093" s="6"/>
      <c r="D4093" s="6"/>
      <c r="E4093" s="6"/>
      <c r="F4093" s="6"/>
      <c r="G4093" s="6"/>
    </row>
    <row r="4094">
      <c r="A4094" s="6"/>
      <c r="B4094" s="6"/>
      <c r="C4094" s="6"/>
      <c r="D4094" s="6"/>
      <c r="E4094" s="6"/>
      <c r="F4094" s="6"/>
      <c r="G4094" s="6"/>
    </row>
    <row r="4095">
      <c r="A4095" s="6"/>
      <c r="B4095" s="6"/>
      <c r="C4095" s="6"/>
      <c r="D4095" s="6"/>
      <c r="E4095" s="6"/>
      <c r="F4095" s="6"/>
      <c r="G4095" s="6"/>
    </row>
    <row r="4096">
      <c r="A4096" s="6"/>
      <c r="B4096" s="6"/>
      <c r="C4096" s="6"/>
      <c r="D4096" s="6"/>
      <c r="E4096" s="6"/>
      <c r="F4096" s="6"/>
      <c r="G4096" s="6"/>
    </row>
    <row r="4097">
      <c r="A4097" s="6"/>
      <c r="B4097" s="6"/>
      <c r="C4097" s="6"/>
      <c r="D4097" s="6"/>
      <c r="E4097" s="6"/>
      <c r="F4097" s="6"/>
      <c r="G4097" s="6"/>
    </row>
    <row r="4098">
      <c r="A4098" s="6"/>
      <c r="B4098" s="6"/>
      <c r="C4098" s="6"/>
      <c r="D4098" s="6"/>
      <c r="E4098" s="6"/>
      <c r="F4098" s="6"/>
      <c r="G4098" s="6"/>
    </row>
    <row r="4099">
      <c r="A4099" s="6"/>
      <c r="B4099" s="6"/>
      <c r="C4099" s="6"/>
      <c r="D4099" s="6"/>
      <c r="E4099" s="6"/>
      <c r="F4099" s="6"/>
      <c r="G4099" s="6"/>
    </row>
    <row r="4100">
      <c r="A4100" s="6"/>
      <c r="B4100" s="6"/>
      <c r="C4100" s="6"/>
      <c r="D4100" s="6"/>
      <c r="E4100" s="6"/>
      <c r="F4100" s="6"/>
      <c r="G4100" s="6"/>
    </row>
    <row r="4101">
      <c r="A4101" s="6"/>
      <c r="B4101" s="6"/>
      <c r="C4101" s="6"/>
      <c r="D4101" s="6"/>
      <c r="E4101" s="6"/>
      <c r="F4101" s="6"/>
      <c r="G4101" s="6"/>
    </row>
    <row r="4102">
      <c r="A4102" s="6"/>
      <c r="B4102" s="6"/>
      <c r="C4102" s="6"/>
      <c r="D4102" s="6"/>
      <c r="E4102" s="6"/>
      <c r="F4102" s="6"/>
      <c r="G4102" s="6"/>
    </row>
    <row r="4103">
      <c r="A4103" s="6"/>
      <c r="B4103" s="6"/>
      <c r="C4103" s="6"/>
      <c r="D4103" s="6"/>
      <c r="E4103" s="6"/>
      <c r="F4103" s="6"/>
      <c r="G4103" s="6"/>
    </row>
    <row r="4104">
      <c r="A4104" s="6"/>
      <c r="B4104" s="6"/>
      <c r="C4104" s="6"/>
      <c r="D4104" s="6"/>
      <c r="E4104" s="6"/>
      <c r="F4104" s="6"/>
      <c r="G4104" s="6"/>
    </row>
    <row r="4105">
      <c r="A4105" s="6"/>
      <c r="B4105" s="6"/>
      <c r="C4105" s="6"/>
      <c r="D4105" s="6"/>
      <c r="E4105" s="6"/>
      <c r="F4105" s="6"/>
      <c r="G4105" s="6"/>
    </row>
    <row r="4106">
      <c r="A4106" s="6"/>
      <c r="B4106" s="6"/>
      <c r="C4106" s="6"/>
      <c r="D4106" s="6"/>
      <c r="E4106" s="6"/>
      <c r="F4106" s="6"/>
      <c r="G4106" s="6"/>
    </row>
    <row r="4107">
      <c r="A4107" s="6"/>
      <c r="B4107" s="6"/>
      <c r="C4107" s="6"/>
      <c r="D4107" s="6"/>
      <c r="E4107" s="6"/>
      <c r="F4107" s="6"/>
      <c r="G4107" s="6"/>
    </row>
    <row r="4108">
      <c r="A4108" s="6"/>
      <c r="B4108" s="6"/>
      <c r="C4108" s="6"/>
      <c r="D4108" s="6"/>
      <c r="E4108" s="6"/>
      <c r="F4108" s="6"/>
      <c r="G4108" s="6"/>
    </row>
    <row r="4109">
      <c r="A4109" s="6"/>
      <c r="B4109" s="6"/>
      <c r="C4109" s="6"/>
      <c r="D4109" s="6"/>
      <c r="E4109" s="6"/>
      <c r="F4109" s="6"/>
      <c r="G4109" s="6"/>
    </row>
    <row r="4110">
      <c r="A4110" s="6"/>
      <c r="B4110" s="6"/>
      <c r="C4110" s="6"/>
      <c r="D4110" s="6"/>
      <c r="E4110" s="6"/>
      <c r="F4110" s="6"/>
      <c r="G4110" s="6"/>
    </row>
    <row r="4111">
      <c r="A4111" s="6"/>
      <c r="B4111" s="6"/>
      <c r="C4111" s="6"/>
      <c r="D4111" s="6"/>
      <c r="E4111" s="6"/>
      <c r="F4111" s="6"/>
      <c r="G4111" s="6"/>
    </row>
    <row r="4112">
      <c r="A4112" s="6"/>
      <c r="B4112" s="6"/>
      <c r="C4112" s="6"/>
      <c r="D4112" s="6"/>
      <c r="E4112" s="6"/>
      <c r="F4112" s="6"/>
      <c r="G4112" s="6"/>
    </row>
    <row r="4113">
      <c r="A4113" s="6"/>
      <c r="B4113" s="6"/>
      <c r="C4113" s="6"/>
      <c r="D4113" s="6"/>
      <c r="E4113" s="6"/>
      <c r="F4113" s="6"/>
      <c r="G4113" s="6"/>
    </row>
    <row r="4114">
      <c r="A4114" s="6"/>
      <c r="B4114" s="6"/>
      <c r="C4114" s="6"/>
      <c r="D4114" s="6"/>
      <c r="E4114" s="6"/>
      <c r="F4114" s="6"/>
      <c r="G4114" s="6"/>
    </row>
    <row r="4115">
      <c r="A4115" s="6"/>
      <c r="B4115" s="6"/>
      <c r="C4115" s="6"/>
      <c r="D4115" s="6"/>
      <c r="E4115" s="6"/>
      <c r="F4115" s="6"/>
      <c r="G4115" s="6"/>
    </row>
    <row r="4116">
      <c r="A4116" s="6"/>
      <c r="B4116" s="6"/>
      <c r="C4116" s="6"/>
      <c r="D4116" s="6"/>
      <c r="E4116" s="6"/>
      <c r="F4116" s="6"/>
      <c r="G4116" s="6"/>
    </row>
    <row r="4117">
      <c r="A4117" s="6"/>
      <c r="B4117" s="6"/>
      <c r="C4117" s="6"/>
      <c r="D4117" s="6"/>
      <c r="E4117" s="6"/>
      <c r="F4117" s="6"/>
      <c r="G4117" s="6"/>
    </row>
    <row r="4118">
      <c r="A4118" s="6"/>
      <c r="B4118" s="6"/>
      <c r="C4118" s="6"/>
      <c r="D4118" s="6"/>
      <c r="E4118" s="6"/>
      <c r="F4118" s="6"/>
      <c r="G4118" s="6"/>
    </row>
    <row r="4119">
      <c r="A4119" s="6"/>
      <c r="B4119" s="6"/>
      <c r="C4119" s="6"/>
      <c r="D4119" s="6"/>
      <c r="E4119" s="6"/>
      <c r="F4119" s="6"/>
      <c r="G4119" s="6"/>
    </row>
    <row r="4120">
      <c r="A4120" s="6"/>
      <c r="B4120" s="6"/>
      <c r="C4120" s="6"/>
      <c r="D4120" s="6"/>
      <c r="E4120" s="6"/>
      <c r="F4120" s="6"/>
      <c r="G4120" s="6"/>
    </row>
    <row r="4121">
      <c r="A4121" s="6"/>
      <c r="B4121" s="6"/>
      <c r="C4121" s="6"/>
      <c r="D4121" s="6"/>
      <c r="E4121" s="6"/>
      <c r="F4121" s="6"/>
      <c r="G4121" s="6"/>
    </row>
    <row r="4122">
      <c r="A4122" s="6"/>
      <c r="B4122" s="6"/>
      <c r="C4122" s="6"/>
      <c r="D4122" s="6"/>
      <c r="E4122" s="6"/>
      <c r="F4122" s="6"/>
      <c r="G4122" s="6"/>
    </row>
    <row r="4123">
      <c r="A4123" s="6"/>
      <c r="B4123" s="6"/>
      <c r="C4123" s="6"/>
      <c r="D4123" s="6"/>
      <c r="E4123" s="6"/>
      <c r="F4123" s="6"/>
      <c r="G4123" s="6"/>
    </row>
    <row r="4124">
      <c r="A4124" s="6"/>
      <c r="B4124" s="6"/>
      <c r="C4124" s="6"/>
      <c r="D4124" s="6"/>
      <c r="E4124" s="6"/>
      <c r="F4124" s="6"/>
      <c r="G4124" s="6"/>
    </row>
    <row r="4125">
      <c r="A4125" s="6"/>
      <c r="B4125" s="6"/>
      <c r="C4125" s="6"/>
      <c r="D4125" s="6"/>
      <c r="E4125" s="6"/>
      <c r="F4125" s="6"/>
      <c r="G4125" s="6"/>
    </row>
    <row r="4126">
      <c r="A4126" s="6"/>
      <c r="B4126" s="6"/>
      <c r="C4126" s="6"/>
      <c r="D4126" s="6"/>
      <c r="E4126" s="6"/>
      <c r="F4126" s="6"/>
      <c r="G4126" s="6"/>
    </row>
    <row r="4127">
      <c r="A4127" s="6"/>
      <c r="B4127" s="6"/>
      <c r="C4127" s="6"/>
      <c r="D4127" s="6"/>
      <c r="E4127" s="6"/>
      <c r="F4127" s="6"/>
      <c r="G4127" s="6"/>
    </row>
    <row r="4128">
      <c r="A4128" s="6"/>
      <c r="B4128" s="6"/>
      <c r="C4128" s="6"/>
      <c r="D4128" s="6"/>
      <c r="E4128" s="6"/>
      <c r="F4128" s="6"/>
      <c r="G4128" s="6"/>
    </row>
    <row r="4129">
      <c r="A4129" s="6"/>
      <c r="B4129" s="6"/>
      <c r="C4129" s="6"/>
      <c r="D4129" s="6"/>
      <c r="E4129" s="6"/>
      <c r="F4129" s="6"/>
      <c r="G4129" s="6"/>
    </row>
    <row r="4130">
      <c r="A4130" s="6"/>
      <c r="B4130" s="6"/>
      <c r="C4130" s="6"/>
      <c r="D4130" s="6"/>
      <c r="E4130" s="6"/>
      <c r="F4130" s="6"/>
      <c r="G4130" s="6"/>
    </row>
    <row r="4131">
      <c r="A4131" s="6"/>
      <c r="B4131" s="6"/>
      <c r="C4131" s="6"/>
      <c r="D4131" s="6"/>
      <c r="E4131" s="6"/>
      <c r="F4131" s="6"/>
      <c r="G4131" s="6"/>
    </row>
    <row r="4132">
      <c r="A4132" s="6"/>
      <c r="B4132" s="6"/>
      <c r="C4132" s="6"/>
      <c r="D4132" s="6"/>
      <c r="E4132" s="6"/>
      <c r="F4132" s="6"/>
      <c r="G4132" s="6"/>
    </row>
    <row r="4133">
      <c r="A4133" s="6"/>
      <c r="B4133" s="6"/>
      <c r="C4133" s="6"/>
      <c r="D4133" s="6"/>
      <c r="E4133" s="6"/>
      <c r="F4133" s="6"/>
      <c r="G4133" s="6"/>
    </row>
    <row r="4134">
      <c r="A4134" s="6"/>
      <c r="B4134" s="6"/>
      <c r="C4134" s="6"/>
      <c r="D4134" s="6"/>
      <c r="E4134" s="6"/>
      <c r="F4134" s="6"/>
      <c r="G4134" s="6"/>
    </row>
    <row r="4135">
      <c r="A4135" s="6"/>
      <c r="B4135" s="6"/>
      <c r="C4135" s="6"/>
      <c r="D4135" s="6"/>
      <c r="E4135" s="6"/>
      <c r="F4135" s="6"/>
      <c r="G4135" s="6"/>
    </row>
    <row r="4136">
      <c r="A4136" s="6"/>
      <c r="B4136" s="6"/>
      <c r="C4136" s="6"/>
      <c r="D4136" s="6"/>
      <c r="E4136" s="6"/>
      <c r="F4136" s="6"/>
      <c r="G4136" s="6"/>
    </row>
    <row r="4137">
      <c r="A4137" s="6"/>
      <c r="B4137" s="6"/>
      <c r="C4137" s="6"/>
      <c r="D4137" s="6"/>
      <c r="E4137" s="6"/>
      <c r="F4137" s="6"/>
      <c r="G4137" s="6"/>
    </row>
    <row r="4138">
      <c r="A4138" s="6"/>
      <c r="B4138" s="6"/>
      <c r="C4138" s="6"/>
      <c r="D4138" s="6"/>
      <c r="E4138" s="6"/>
      <c r="F4138" s="6"/>
      <c r="G4138" s="6"/>
    </row>
    <row r="4139">
      <c r="A4139" s="6"/>
      <c r="B4139" s="6"/>
      <c r="C4139" s="6"/>
      <c r="D4139" s="6"/>
      <c r="E4139" s="6"/>
      <c r="F4139" s="6"/>
      <c r="G4139" s="6"/>
    </row>
    <row r="4140">
      <c r="A4140" s="6"/>
      <c r="B4140" s="6"/>
      <c r="C4140" s="6"/>
      <c r="D4140" s="6"/>
      <c r="E4140" s="6"/>
      <c r="F4140" s="6"/>
      <c r="G4140" s="6"/>
    </row>
    <row r="4141">
      <c r="A4141" s="6"/>
      <c r="B4141" s="6"/>
      <c r="C4141" s="6"/>
      <c r="D4141" s="6"/>
      <c r="E4141" s="6"/>
      <c r="F4141" s="6"/>
      <c r="G4141" s="6"/>
    </row>
    <row r="4142">
      <c r="A4142" s="6"/>
      <c r="B4142" s="6"/>
      <c r="C4142" s="6"/>
      <c r="D4142" s="6"/>
      <c r="E4142" s="6"/>
      <c r="F4142" s="6"/>
      <c r="G4142" s="6"/>
    </row>
    <row r="4143">
      <c r="A4143" s="6"/>
      <c r="B4143" s="6"/>
      <c r="C4143" s="6"/>
      <c r="D4143" s="6"/>
      <c r="E4143" s="6"/>
      <c r="F4143" s="6"/>
      <c r="G4143" s="6"/>
    </row>
    <row r="4144">
      <c r="A4144" s="6"/>
      <c r="B4144" s="6"/>
      <c r="C4144" s="6"/>
      <c r="D4144" s="6"/>
      <c r="E4144" s="6"/>
      <c r="F4144" s="6"/>
      <c r="G4144" s="6"/>
    </row>
    <row r="4145">
      <c r="A4145" s="6"/>
      <c r="B4145" s="6"/>
      <c r="C4145" s="6"/>
      <c r="D4145" s="6"/>
      <c r="E4145" s="6"/>
      <c r="F4145" s="6"/>
      <c r="G4145" s="6"/>
    </row>
    <row r="4146">
      <c r="A4146" s="6"/>
      <c r="B4146" s="6"/>
      <c r="C4146" s="6"/>
      <c r="D4146" s="6"/>
      <c r="E4146" s="6"/>
      <c r="F4146" s="6"/>
      <c r="G4146" s="6"/>
    </row>
    <row r="4147">
      <c r="A4147" s="6"/>
      <c r="B4147" s="6"/>
      <c r="C4147" s="6"/>
      <c r="D4147" s="6"/>
      <c r="E4147" s="6"/>
      <c r="F4147" s="6"/>
      <c r="G4147" s="6"/>
    </row>
    <row r="4148">
      <c r="A4148" s="6"/>
      <c r="B4148" s="6"/>
      <c r="C4148" s="6"/>
      <c r="D4148" s="6"/>
      <c r="E4148" s="6"/>
      <c r="F4148" s="6"/>
      <c r="G4148" s="6"/>
    </row>
    <row r="4149">
      <c r="A4149" s="6"/>
      <c r="B4149" s="6"/>
      <c r="C4149" s="6"/>
      <c r="D4149" s="6"/>
      <c r="E4149" s="6"/>
      <c r="F4149" s="6"/>
      <c r="G4149" s="6"/>
    </row>
    <row r="4150">
      <c r="A4150" s="6"/>
      <c r="B4150" s="6"/>
      <c r="C4150" s="6"/>
      <c r="D4150" s="6"/>
      <c r="E4150" s="6"/>
      <c r="F4150" s="6"/>
      <c r="G4150" s="6"/>
    </row>
    <row r="4151">
      <c r="A4151" s="6"/>
      <c r="B4151" s="6"/>
      <c r="C4151" s="6"/>
      <c r="D4151" s="6"/>
      <c r="E4151" s="6"/>
      <c r="F4151" s="6"/>
      <c r="G4151" s="6"/>
    </row>
    <row r="4152">
      <c r="A4152" s="6"/>
      <c r="B4152" s="6"/>
      <c r="C4152" s="6"/>
      <c r="D4152" s="6"/>
      <c r="E4152" s="6"/>
      <c r="F4152" s="6"/>
      <c r="G4152" s="6"/>
    </row>
    <row r="4153">
      <c r="A4153" s="6"/>
      <c r="B4153" s="6"/>
      <c r="C4153" s="6"/>
      <c r="D4153" s="6"/>
      <c r="E4153" s="6"/>
      <c r="F4153" s="6"/>
      <c r="G4153" s="6"/>
    </row>
    <row r="4154">
      <c r="A4154" s="6"/>
      <c r="B4154" s="6"/>
      <c r="C4154" s="6"/>
      <c r="D4154" s="6"/>
      <c r="E4154" s="6"/>
      <c r="F4154" s="6"/>
      <c r="G4154" s="6"/>
    </row>
    <row r="4155">
      <c r="A4155" s="6"/>
      <c r="B4155" s="6"/>
      <c r="C4155" s="6"/>
      <c r="D4155" s="6"/>
      <c r="E4155" s="6"/>
      <c r="F4155" s="6"/>
      <c r="G4155" s="6"/>
    </row>
    <row r="4156">
      <c r="A4156" s="6"/>
      <c r="B4156" s="6"/>
      <c r="C4156" s="6"/>
      <c r="D4156" s="6"/>
      <c r="E4156" s="6"/>
      <c r="F4156" s="6"/>
      <c r="G4156" s="6"/>
    </row>
    <row r="4157">
      <c r="A4157" s="6"/>
      <c r="B4157" s="6"/>
      <c r="C4157" s="6"/>
      <c r="D4157" s="6"/>
      <c r="E4157" s="6"/>
      <c r="F4157" s="6"/>
      <c r="G4157" s="6"/>
    </row>
    <row r="4158">
      <c r="A4158" s="6"/>
      <c r="B4158" s="6"/>
      <c r="C4158" s="6"/>
      <c r="D4158" s="6"/>
      <c r="E4158" s="6"/>
      <c r="F4158" s="6"/>
      <c r="G4158" s="6"/>
    </row>
    <row r="4159">
      <c r="A4159" s="6"/>
      <c r="B4159" s="6"/>
      <c r="C4159" s="6"/>
      <c r="D4159" s="6"/>
      <c r="E4159" s="6"/>
      <c r="F4159" s="6"/>
      <c r="G4159" s="6"/>
    </row>
    <row r="4160">
      <c r="A4160" s="6"/>
      <c r="B4160" s="6"/>
      <c r="C4160" s="6"/>
      <c r="D4160" s="6"/>
      <c r="E4160" s="6"/>
      <c r="F4160" s="6"/>
      <c r="G4160" s="6"/>
    </row>
    <row r="4161">
      <c r="A4161" s="6"/>
      <c r="B4161" s="6"/>
      <c r="C4161" s="6"/>
      <c r="D4161" s="6"/>
      <c r="E4161" s="6"/>
      <c r="F4161" s="6"/>
      <c r="G4161" s="6"/>
    </row>
    <row r="4162">
      <c r="A4162" s="6"/>
      <c r="B4162" s="6"/>
      <c r="C4162" s="6"/>
      <c r="D4162" s="6"/>
      <c r="E4162" s="6"/>
      <c r="F4162" s="6"/>
      <c r="G4162" s="6"/>
    </row>
    <row r="4163">
      <c r="A4163" s="6"/>
      <c r="B4163" s="6"/>
      <c r="C4163" s="6"/>
      <c r="D4163" s="6"/>
      <c r="E4163" s="6"/>
      <c r="F4163" s="6"/>
      <c r="G4163" s="6"/>
    </row>
    <row r="4164">
      <c r="A4164" s="6"/>
      <c r="B4164" s="6"/>
      <c r="C4164" s="6"/>
      <c r="D4164" s="6"/>
      <c r="E4164" s="6"/>
      <c r="F4164" s="6"/>
      <c r="G4164" s="6"/>
    </row>
    <row r="4165">
      <c r="A4165" s="6"/>
      <c r="B4165" s="6"/>
      <c r="C4165" s="6"/>
      <c r="D4165" s="6"/>
      <c r="E4165" s="6"/>
      <c r="F4165" s="6"/>
      <c r="G4165" s="6"/>
    </row>
    <row r="4166">
      <c r="A4166" s="6"/>
      <c r="B4166" s="6"/>
      <c r="C4166" s="6"/>
      <c r="D4166" s="6"/>
      <c r="E4166" s="6"/>
      <c r="F4166" s="6"/>
      <c r="G4166" s="6"/>
    </row>
    <row r="4167">
      <c r="A4167" s="6"/>
      <c r="B4167" s="6"/>
      <c r="C4167" s="6"/>
      <c r="D4167" s="6"/>
      <c r="E4167" s="6"/>
      <c r="F4167" s="6"/>
      <c r="G4167" s="6"/>
    </row>
    <row r="4168">
      <c r="A4168" s="6"/>
      <c r="B4168" s="6"/>
      <c r="C4168" s="6"/>
      <c r="D4168" s="6"/>
      <c r="E4168" s="6"/>
      <c r="F4168" s="6"/>
      <c r="G4168" s="6"/>
    </row>
    <row r="4169">
      <c r="A4169" s="6"/>
      <c r="B4169" s="6"/>
      <c r="C4169" s="6"/>
      <c r="D4169" s="6"/>
      <c r="E4169" s="6"/>
      <c r="F4169" s="6"/>
      <c r="G4169" s="6"/>
    </row>
    <row r="4170">
      <c r="A4170" s="6"/>
      <c r="B4170" s="6"/>
      <c r="C4170" s="6"/>
      <c r="D4170" s="6"/>
      <c r="E4170" s="6"/>
      <c r="F4170" s="6"/>
      <c r="G4170" s="6"/>
    </row>
    <row r="4171">
      <c r="A4171" s="6"/>
      <c r="B4171" s="6"/>
      <c r="C4171" s="6"/>
      <c r="D4171" s="6"/>
      <c r="E4171" s="6"/>
      <c r="F4171" s="6"/>
      <c r="G4171" s="6"/>
    </row>
    <row r="4172">
      <c r="A4172" s="6"/>
      <c r="B4172" s="6"/>
      <c r="C4172" s="6"/>
      <c r="D4172" s="6"/>
      <c r="E4172" s="6"/>
      <c r="F4172" s="6"/>
      <c r="G4172" s="6"/>
    </row>
    <row r="4173">
      <c r="A4173" s="6"/>
      <c r="B4173" s="6"/>
      <c r="C4173" s="6"/>
      <c r="D4173" s="6"/>
      <c r="E4173" s="6"/>
      <c r="F4173" s="6"/>
      <c r="G4173" s="6"/>
    </row>
    <row r="4174">
      <c r="A4174" s="6"/>
      <c r="B4174" s="6"/>
      <c r="C4174" s="6"/>
      <c r="D4174" s="6"/>
      <c r="E4174" s="6"/>
      <c r="F4174" s="6"/>
      <c r="G4174" s="6"/>
    </row>
    <row r="4175">
      <c r="A4175" s="6"/>
      <c r="B4175" s="6"/>
      <c r="C4175" s="6"/>
      <c r="D4175" s="6"/>
      <c r="E4175" s="6"/>
      <c r="F4175" s="6"/>
      <c r="G4175" s="6"/>
    </row>
    <row r="4176">
      <c r="A4176" s="6"/>
      <c r="B4176" s="6"/>
      <c r="C4176" s="6"/>
      <c r="D4176" s="6"/>
      <c r="E4176" s="6"/>
      <c r="F4176" s="6"/>
      <c r="G4176" s="6"/>
    </row>
    <row r="4177">
      <c r="A4177" s="6"/>
      <c r="B4177" s="6"/>
      <c r="C4177" s="6"/>
      <c r="D4177" s="6"/>
      <c r="E4177" s="6"/>
      <c r="F4177" s="6"/>
      <c r="G4177" s="6"/>
    </row>
    <row r="4178">
      <c r="A4178" s="6"/>
      <c r="B4178" s="6"/>
      <c r="C4178" s="6"/>
      <c r="D4178" s="6"/>
      <c r="E4178" s="6"/>
      <c r="F4178" s="6"/>
      <c r="G4178" s="6"/>
    </row>
    <row r="4179">
      <c r="A4179" s="6"/>
      <c r="B4179" s="6"/>
      <c r="C4179" s="6"/>
      <c r="D4179" s="6"/>
      <c r="E4179" s="6"/>
      <c r="F4179" s="6"/>
      <c r="G4179" s="6"/>
    </row>
    <row r="4180">
      <c r="A4180" s="6"/>
      <c r="B4180" s="6"/>
      <c r="C4180" s="6"/>
      <c r="D4180" s="6"/>
      <c r="E4180" s="6"/>
      <c r="F4180" s="6"/>
      <c r="G4180" s="6"/>
    </row>
    <row r="4181">
      <c r="A4181" s="6"/>
      <c r="B4181" s="6"/>
      <c r="C4181" s="6"/>
      <c r="D4181" s="6"/>
      <c r="E4181" s="6"/>
      <c r="F4181" s="6"/>
      <c r="G4181" s="6"/>
    </row>
    <row r="4182">
      <c r="A4182" s="6"/>
      <c r="B4182" s="6"/>
      <c r="C4182" s="6"/>
      <c r="D4182" s="6"/>
      <c r="E4182" s="6"/>
      <c r="F4182" s="6"/>
      <c r="G4182" s="6"/>
    </row>
    <row r="4183">
      <c r="A4183" s="6"/>
      <c r="B4183" s="6"/>
      <c r="C4183" s="6"/>
      <c r="D4183" s="6"/>
      <c r="E4183" s="6"/>
      <c r="F4183" s="6"/>
      <c r="G4183" s="6"/>
    </row>
    <row r="4184">
      <c r="A4184" s="6"/>
      <c r="B4184" s="6"/>
      <c r="C4184" s="6"/>
      <c r="D4184" s="6"/>
      <c r="E4184" s="6"/>
      <c r="F4184" s="6"/>
      <c r="G4184" s="6"/>
    </row>
    <row r="4185">
      <c r="A4185" s="6"/>
      <c r="B4185" s="6"/>
      <c r="C4185" s="6"/>
      <c r="D4185" s="6"/>
      <c r="E4185" s="6"/>
      <c r="F4185" s="6"/>
      <c r="G4185" s="6"/>
    </row>
    <row r="4186">
      <c r="A4186" s="6"/>
      <c r="B4186" s="6"/>
      <c r="C4186" s="6"/>
      <c r="D4186" s="6"/>
      <c r="E4186" s="6"/>
      <c r="F4186" s="6"/>
      <c r="G4186" s="6"/>
    </row>
    <row r="4187">
      <c r="A4187" s="6"/>
      <c r="B4187" s="6"/>
      <c r="C4187" s="6"/>
      <c r="D4187" s="6"/>
      <c r="E4187" s="6"/>
      <c r="F4187" s="6"/>
      <c r="G4187" s="6"/>
    </row>
    <row r="4188">
      <c r="A4188" s="6"/>
      <c r="B4188" s="6"/>
      <c r="C4188" s="6"/>
      <c r="D4188" s="6"/>
      <c r="E4188" s="6"/>
      <c r="F4188" s="6"/>
      <c r="G4188" s="6"/>
    </row>
    <row r="4189">
      <c r="A4189" s="6"/>
      <c r="B4189" s="6"/>
      <c r="C4189" s="6"/>
      <c r="D4189" s="6"/>
      <c r="E4189" s="6"/>
      <c r="F4189" s="6"/>
      <c r="G4189" s="6"/>
    </row>
    <row r="4190">
      <c r="A4190" s="6"/>
      <c r="B4190" s="6"/>
      <c r="C4190" s="6"/>
      <c r="D4190" s="6"/>
      <c r="E4190" s="6"/>
      <c r="F4190" s="6"/>
      <c r="G4190" s="6"/>
    </row>
    <row r="4191">
      <c r="A4191" s="6"/>
      <c r="B4191" s="6"/>
      <c r="C4191" s="6"/>
      <c r="D4191" s="6"/>
      <c r="E4191" s="6"/>
      <c r="F4191" s="6"/>
      <c r="G4191" s="6"/>
    </row>
    <row r="4192">
      <c r="A4192" s="6"/>
      <c r="B4192" s="6"/>
      <c r="C4192" s="6"/>
      <c r="D4192" s="6"/>
      <c r="E4192" s="6"/>
      <c r="F4192" s="6"/>
      <c r="G4192" s="6"/>
    </row>
    <row r="4193">
      <c r="A4193" s="6"/>
      <c r="B4193" s="6"/>
      <c r="C4193" s="6"/>
      <c r="D4193" s="6"/>
      <c r="E4193" s="6"/>
      <c r="F4193" s="6"/>
      <c r="G4193" s="6"/>
    </row>
    <row r="4194">
      <c r="A4194" s="6"/>
      <c r="B4194" s="6"/>
      <c r="C4194" s="6"/>
      <c r="D4194" s="6"/>
      <c r="E4194" s="6"/>
      <c r="F4194" s="6"/>
      <c r="G4194" s="6"/>
    </row>
    <row r="4195">
      <c r="A4195" s="6"/>
      <c r="B4195" s="6"/>
      <c r="C4195" s="6"/>
      <c r="D4195" s="6"/>
      <c r="E4195" s="6"/>
      <c r="F4195" s="6"/>
      <c r="G4195" s="6"/>
    </row>
    <row r="4196">
      <c r="A4196" s="6"/>
      <c r="B4196" s="6"/>
      <c r="C4196" s="6"/>
      <c r="D4196" s="6"/>
      <c r="E4196" s="6"/>
      <c r="F4196" s="6"/>
      <c r="G4196" s="6"/>
    </row>
    <row r="4197">
      <c r="A4197" s="6"/>
      <c r="B4197" s="6"/>
      <c r="C4197" s="6"/>
      <c r="D4197" s="6"/>
      <c r="E4197" s="6"/>
      <c r="F4197" s="6"/>
      <c r="G4197" s="6"/>
    </row>
    <row r="4198">
      <c r="A4198" s="6"/>
      <c r="B4198" s="6"/>
      <c r="C4198" s="6"/>
      <c r="D4198" s="6"/>
      <c r="E4198" s="6"/>
      <c r="F4198" s="6"/>
      <c r="G4198" s="6"/>
    </row>
    <row r="4199">
      <c r="A4199" s="6"/>
      <c r="B4199" s="6"/>
      <c r="C4199" s="6"/>
      <c r="D4199" s="6"/>
      <c r="E4199" s="6"/>
      <c r="F4199" s="6"/>
      <c r="G4199" s="6"/>
    </row>
    <row r="4200">
      <c r="A4200" s="6"/>
      <c r="B4200" s="6"/>
      <c r="C4200" s="6"/>
      <c r="D4200" s="6"/>
      <c r="E4200" s="6"/>
      <c r="F4200" s="6"/>
      <c r="G4200" s="6"/>
    </row>
    <row r="4201">
      <c r="A4201" s="6"/>
      <c r="B4201" s="6"/>
      <c r="C4201" s="6"/>
      <c r="D4201" s="6"/>
      <c r="E4201" s="6"/>
      <c r="F4201" s="6"/>
      <c r="G4201" s="6"/>
    </row>
    <row r="4202">
      <c r="A4202" s="6"/>
      <c r="B4202" s="6"/>
      <c r="C4202" s="6"/>
      <c r="D4202" s="6"/>
      <c r="E4202" s="6"/>
      <c r="F4202" s="6"/>
      <c r="G4202" s="6"/>
    </row>
    <row r="4203">
      <c r="A4203" s="6"/>
      <c r="B4203" s="6"/>
      <c r="C4203" s="6"/>
      <c r="D4203" s="6"/>
      <c r="E4203" s="6"/>
      <c r="F4203" s="6"/>
      <c r="G4203" s="6"/>
    </row>
    <row r="4204">
      <c r="A4204" s="6"/>
      <c r="B4204" s="6"/>
      <c r="C4204" s="6"/>
      <c r="D4204" s="6"/>
      <c r="E4204" s="6"/>
      <c r="F4204" s="6"/>
      <c r="G4204" s="6"/>
    </row>
    <row r="4205">
      <c r="A4205" s="6"/>
      <c r="B4205" s="6"/>
      <c r="C4205" s="6"/>
      <c r="D4205" s="6"/>
      <c r="E4205" s="6"/>
      <c r="F4205" s="6"/>
      <c r="G4205" s="6"/>
    </row>
    <row r="4206">
      <c r="A4206" s="6"/>
      <c r="B4206" s="6"/>
      <c r="C4206" s="6"/>
      <c r="D4206" s="6"/>
      <c r="E4206" s="6"/>
      <c r="F4206" s="6"/>
      <c r="G4206" s="6"/>
    </row>
    <row r="4207">
      <c r="A4207" s="6"/>
      <c r="B4207" s="6"/>
      <c r="C4207" s="6"/>
      <c r="D4207" s="6"/>
      <c r="E4207" s="6"/>
      <c r="F4207" s="6"/>
      <c r="G4207" s="6"/>
    </row>
    <row r="4208">
      <c r="A4208" s="6"/>
      <c r="B4208" s="6"/>
      <c r="C4208" s="6"/>
      <c r="D4208" s="6"/>
      <c r="E4208" s="6"/>
      <c r="F4208" s="6"/>
      <c r="G4208" s="6"/>
    </row>
    <row r="4209">
      <c r="A4209" s="6"/>
      <c r="B4209" s="6"/>
      <c r="C4209" s="6"/>
      <c r="D4209" s="6"/>
      <c r="E4209" s="6"/>
      <c r="F4209" s="6"/>
      <c r="G4209" s="6"/>
    </row>
    <row r="4210">
      <c r="A4210" s="6"/>
      <c r="B4210" s="6"/>
      <c r="C4210" s="6"/>
      <c r="D4210" s="6"/>
      <c r="E4210" s="6"/>
      <c r="F4210" s="6"/>
      <c r="G4210" s="6"/>
    </row>
    <row r="4211">
      <c r="A4211" s="6"/>
      <c r="B4211" s="6"/>
      <c r="C4211" s="6"/>
      <c r="D4211" s="6"/>
      <c r="E4211" s="6"/>
      <c r="F4211" s="6"/>
      <c r="G4211" s="6"/>
    </row>
    <row r="4212">
      <c r="A4212" s="6"/>
      <c r="B4212" s="6"/>
      <c r="C4212" s="6"/>
      <c r="D4212" s="6"/>
      <c r="E4212" s="6"/>
      <c r="F4212" s="6"/>
      <c r="G4212" s="6"/>
    </row>
    <row r="4213">
      <c r="A4213" s="6"/>
      <c r="B4213" s="6"/>
      <c r="C4213" s="6"/>
      <c r="D4213" s="6"/>
      <c r="E4213" s="6"/>
      <c r="F4213" s="6"/>
      <c r="G4213" s="6"/>
    </row>
    <row r="4214">
      <c r="A4214" s="6"/>
      <c r="B4214" s="6"/>
      <c r="C4214" s="6"/>
      <c r="D4214" s="6"/>
      <c r="E4214" s="6"/>
      <c r="F4214" s="6"/>
      <c r="G4214" s="6"/>
    </row>
    <row r="4215">
      <c r="A4215" s="6"/>
      <c r="B4215" s="6"/>
      <c r="C4215" s="6"/>
      <c r="D4215" s="6"/>
      <c r="E4215" s="6"/>
      <c r="F4215" s="6"/>
      <c r="G4215" s="6"/>
    </row>
    <row r="4216">
      <c r="A4216" s="6"/>
      <c r="B4216" s="6"/>
      <c r="C4216" s="6"/>
      <c r="D4216" s="6"/>
      <c r="E4216" s="6"/>
      <c r="F4216" s="6"/>
      <c r="G4216" s="6"/>
    </row>
    <row r="4217">
      <c r="A4217" s="6"/>
      <c r="B4217" s="6"/>
      <c r="C4217" s="6"/>
      <c r="D4217" s="6"/>
      <c r="E4217" s="6"/>
      <c r="F4217" s="6"/>
      <c r="G4217" s="6"/>
    </row>
    <row r="4218">
      <c r="A4218" s="6"/>
      <c r="B4218" s="6"/>
      <c r="C4218" s="6"/>
      <c r="D4218" s="6"/>
      <c r="E4218" s="6"/>
      <c r="F4218" s="6"/>
      <c r="G4218" s="6"/>
    </row>
    <row r="4219">
      <c r="A4219" s="6"/>
      <c r="B4219" s="6"/>
      <c r="C4219" s="6"/>
      <c r="D4219" s="6"/>
      <c r="E4219" s="6"/>
      <c r="F4219" s="6"/>
      <c r="G4219" s="6"/>
    </row>
    <row r="4220">
      <c r="A4220" s="6"/>
      <c r="B4220" s="6"/>
      <c r="C4220" s="6"/>
      <c r="D4220" s="6"/>
      <c r="E4220" s="6"/>
      <c r="F4220" s="6"/>
      <c r="G4220" s="6"/>
    </row>
    <row r="4221">
      <c r="A4221" s="6"/>
      <c r="B4221" s="6"/>
      <c r="C4221" s="6"/>
      <c r="D4221" s="6"/>
      <c r="E4221" s="6"/>
      <c r="F4221" s="6"/>
      <c r="G4221" s="6"/>
    </row>
    <row r="4222">
      <c r="A4222" s="6"/>
      <c r="B4222" s="6"/>
      <c r="C4222" s="6"/>
      <c r="D4222" s="6"/>
      <c r="E4222" s="6"/>
      <c r="F4222" s="6"/>
      <c r="G4222" s="6"/>
    </row>
    <row r="4223">
      <c r="A4223" s="6"/>
      <c r="B4223" s="6"/>
      <c r="C4223" s="6"/>
      <c r="D4223" s="6"/>
      <c r="E4223" s="6"/>
      <c r="F4223" s="6"/>
      <c r="G4223" s="6"/>
    </row>
    <row r="4224">
      <c r="A4224" s="6"/>
      <c r="B4224" s="6"/>
      <c r="C4224" s="6"/>
      <c r="D4224" s="6"/>
      <c r="E4224" s="6"/>
      <c r="F4224" s="6"/>
      <c r="G4224" s="6"/>
    </row>
    <row r="4225">
      <c r="A4225" s="6"/>
      <c r="B4225" s="6"/>
      <c r="C4225" s="6"/>
      <c r="D4225" s="6"/>
      <c r="E4225" s="6"/>
      <c r="F4225" s="6"/>
      <c r="G4225" s="6"/>
    </row>
    <row r="4226">
      <c r="A4226" s="6"/>
      <c r="B4226" s="6"/>
      <c r="C4226" s="6"/>
      <c r="D4226" s="6"/>
      <c r="E4226" s="6"/>
      <c r="F4226" s="6"/>
      <c r="G4226" s="6"/>
    </row>
    <row r="4227">
      <c r="A4227" s="6"/>
      <c r="B4227" s="6"/>
      <c r="C4227" s="6"/>
      <c r="D4227" s="6"/>
      <c r="E4227" s="6"/>
      <c r="F4227" s="6"/>
      <c r="G4227" s="6"/>
    </row>
    <row r="4228">
      <c r="A4228" s="6"/>
      <c r="B4228" s="6"/>
      <c r="C4228" s="6"/>
      <c r="D4228" s="6"/>
      <c r="E4228" s="6"/>
      <c r="F4228" s="6"/>
      <c r="G4228" s="6"/>
    </row>
    <row r="4229">
      <c r="A4229" s="6"/>
      <c r="B4229" s="6"/>
      <c r="C4229" s="6"/>
      <c r="D4229" s="6"/>
      <c r="E4229" s="6"/>
      <c r="F4229" s="6"/>
      <c r="G4229" s="6"/>
    </row>
    <row r="4230">
      <c r="A4230" s="6"/>
      <c r="B4230" s="6"/>
      <c r="C4230" s="6"/>
      <c r="D4230" s="6"/>
      <c r="E4230" s="6"/>
      <c r="F4230" s="6"/>
      <c r="G4230" s="6"/>
    </row>
    <row r="4231">
      <c r="A4231" s="6"/>
      <c r="B4231" s="6"/>
      <c r="C4231" s="6"/>
      <c r="D4231" s="6"/>
      <c r="E4231" s="6"/>
      <c r="F4231" s="6"/>
      <c r="G4231" s="6"/>
    </row>
    <row r="4232">
      <c r="A4232" s="6"/>
      <c r="B4232" s="6"/>
      <c r="C4232" s="6"/>
      <c r="D4232" s="6"/>
      <c r="E4232" s="6"/>
      <c r="F4232" s="6"/>
      <c r="G4232" s="6"/>
    </row>
    <row r="4233">
      <c r="A4233" s="6"/>
      <c r="B4233" s="6"/>
      <c r="C4233" s="6"/>
      <c r="D4233" s="6"/>
      <c r="E4233" s="6"/>
      <c r="F4233" s="6"/>
      <c r="G4233" s="6"/>
    </row>
    <row r="4234">
      <c r="A4234" s="6"/>
      <c r="B4234" s="6"/>
      <c r="C4234" s="6"/>
      <c r="D4234" s="6"/>
      <c r="E4234" s="6"/>
      <c r="F4234" s="6"/>
      <c r="G4234" s="6"/>
    </row>
    <row r="4235">
      <c r="A4235" s="6"/>
      <c r="B4235" s="6"/>
      <c r="C4235" s="6"/>
      <c r="D4235" s="6"/>
      <c r="E4235" s="6"/>
      <c r="F4235" s="6"/>
      <c r="G4235" s="6"/>
    </row>
    <row r="4236">
      <c r="A4236" s="6"/>
      <c r="B4236" s="6"/>
      <c r="C4236" s="6"/>
      <c r="D4236" s="6"/>
      <c r="E4236" s="6"/>
      <c r="F4236" s="6"/>
      <c r="G4236" s="6"/>
    </row>
    <row r="4237">
      <c r="A4237" s="6"/>
      <c r="B4237" s="6"/>
      <c r="C4237" s="6"/>
      <c r="D4237" s="6"/>
      <c r="E4237" s="6"/>
      <c r="F4237" s="6"/>
      <c r="G4237" s="6"/>
    </row>
    <row r="4238">
      <c r="A4238" s="6"/>
      <c r="B4238" s="6"/>
      <c r="C4238" s="6"/>
      <c r="D4238" s="6"/>
      <c r="E4238" s="6"/>
      <c r="F4238" s="6"/>
      <c r="G4238" s="6"/>
    </row>
    <row r="4239">
      <c r="A4239" s="6"/>
      <c r="B4239" s="6"/>
      <c r="C4239" s="6"/>
      <c r="D4239" s="6"/>
      <c r="E4239" s="6"/>
      <c r="F4239" s="6"/>
      <c r="G4239" s="6"/>
    </row>
    <row r="4240">
      <c r="A4240" s="6"/>
      <c r="B4240" s="6"/>
      <c r="C4240" s="6"/>
      <c r="D4240" s="6"/>
      <c r="E4240" s="6"/>
      <c r="F4240" s="6"/>
      <c r="G4240" s="6"/>
    </row>
    <row r="4241">
      <c r="A4241" s="6"/>
      <c r="B4241" s="6"/>
      <c r="C4241" s="6"/>
      <c r="D4241" s="6"/>
      <c r="E4241" s="6"/>
      <c r="F4241" s="6"/>
      <c r="G424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3">
        <v>44176.0</v>
      </c>
      <c r="B1" s="144" t="s">
        <v>3796</v>
      </c>
    </row>
    <row r="2">
      <c r="A2" s="143">
        <v>44175.0</v>
      </c>
      <c r="B2" s="144" t="s">
        <v>3797</v>
      </c>
    </row>
    <row r="3">
      <c r="A3" s="143">
        <v>44174.0</v>
      </c>
      <c r="B3" s="144" t="s">
        <v>3798</v>
      </c>
    </row>
    <row r="4">
      <c r="A4" s="143">
        <v>44173.0</v>
      </c>
      <c r="B4" s="144" t="s">
        <v>3799</v>
      </c>
    </row>
    <row r="5">
      <c r="A5" s="143">
        <v>44172.0</v>
      </c>
      <c r="B5" s="144" t="s">
        <v>3800</v>
      </c>
    </row>
    <row r="6">
      <c r="A6" s="143">
        <v>44169.0</v>
      </c>
      <c r="B6" s="144" t="s">
        <v>3801</v>
      </c>
    </row>
    <row r="7">
      <c r="A7" s="143">
        <v>44168.0</v>
      </c>
      <c r="B7" s="144" t="s">
        <v>3802</v>
      </c>
    </row>
    <row r="8">
      <c r="A8" s="143">
        <v>44167.0</v>
      </c>
      <c r="B8" s="144" t="s">
        <v>3803</v>
      </c>
    </row>
    <row r="9">
      <c r="A9" s="143">
        <v>44166.0</v>
      </c>
      <c r="B9" s="144" t="s">
        <v>3804</v>
      </c>
    </row>
    <row r="10">
      <c r="A10" s="143">
        <v>44165.0</v>
      </c>
      <c r="B10" s="144" t="s">
        <v>3805</v>
      </c>
    </row>
    <row r="11">
      <c r="A11" s="143">
        <v>44162.0</v>
      </c>
      <c r="B11" s="144" t="s">
        <v>3806</v>
      </c>
    </row>
    <row r="12">
      <c r="A12" s="143">
        <v>44161.0</v>
      </c>
      <c r="B12" s="144" t="s">
        <v>3807</v>
      </c>
    </row>
    <row r="13">
      <c r="A13" s="143">
        <v>44160.0</v>
      </c>
      <c r="B13" s="144" t="s">
        <v>3808</v>
      </c>
    </row>
    <row r="14">
      <c r="A14" s="143">
        <v>44159.0</v>
      </c>
      <c r="B14" s="144" t="s">
        <v>3809</v>
      </c>
    </row>
    <row r="15">
      <c r="A15" s="143">
        <v>44158.0</v>
      </c>
      <c r="B15" s="144" t="s">
        <v>3810</v>
      </c>
    </row>
    <row r="16">
      <c r="A16" s="143">
        <v>44155.0</v>
      </c>
      <c r="B16" s="144" t="s">
        <v>3811</v>
      </c>
    </row>
    <row r="17">
      <c r="A17" s="143">
        <v>44154.0</v>
      </c>
      <c r="B17" s="144" t="s">
        <v>3812</v>
      </c>
    </row>
    <row r="18">
      <c r="A18" s="143">
        <v>44153.0</v>
      </c>
      <c r="B18" s="144" t="s">
        <v>3813</v>
      </c>
    </row>
    <row r="19">
      <c r="A19" s="143">
        <v>44152.0</v>
      </c>
      <c r="B19" s="144" t="s">
        <v>3814</v>
      </c>
    </row>
    <row r="20">
      <c r="A20" s="143">
        <v>44151.0</v>
      </c>
      <c r="B20" s="144" t="s">
        <v>3815</v>
      </c>
    </row>
    <row r="21">
      <c r="A21" s="143">
        <v>44148.0</v>
      </c>
      <c r="B21" s="144" t="s">
        <v>3816</v>
      </c>
    </row>
    <row r="22">
      <c r="A22" s="143">
        <v>44147.0</v>
      </c>
      <c r="B22" s="144" t="s">
        <v>3817</v>
      </c>
    </row>
    <row r="23">
      <c r="A23" s="143">
        <v>44146.0</v>
      </c>
      <c r="B23" s="144" t="s">
        <v>3818</v>
      </c>
    </row>
    <row r="24">
      <c r="A24" s="143">
        <v>44145.0</v>
      </c>
      <c r="B24" s="144" t="s">
        <v>3819</v>
      </c>
    </row>
    <row r="25">
      <c r="A25" s="143">
        <v>44144.0</v>
      </c>
      <c r="B25" s="144" t="s">
        <v>3820</v>
      </c>
    </row>
    <row r="26">
      <c r="A26" s="143">
        <v>44141.0</v>
      </c>
      <c r="B26" s="144" t="s">
        <v>3821</v>
      </c>
    </row>
    <row r="27">
      <c r="A27" s="143">
        <v>44140.0</v>
      </c>
      <c r="B27" s="144" t="s">
        <v>3822</v>
      </c>
    </row>
    <row r="28">
      <c r="A28" s="143">
        <v>44138.0</v>
      </c>
      <c r="B28" s="144" t="s">
        <v>3823</v>
      </c>
    </row>
    <row r="29">
      <c r="A29" s="143">
        <v>44137.0</v>
      </c>
      <c r="B29" s="144" t="s">
        <v>3824</v>
      </c>
    </row>
    <row r="30">
      <c r="A30" s="143">
        <v>44134.0</v>
      </c>
      <c r="B30" s="144" t="s">
        <v>3825</v>
      </c>
    </row>
    <row r="31">
      <c r="A31" s="143">
        <v>44133.0</v>
      </c>
      <c r="B31" s="144" t="s">
        <v>3826</v>
      </c>
    </row>
    <row r="32">
      <c r="A32" s="143">
        <v>44132.0</v>
      </c>
      <c r="B32" s="144" t="s">
        <v>3827</v>
      </c>
    </row>
    <row r="33">
      <c r="A33" s="143">
        <v>44131.0</v>
      </c>
      <c r="B33" s="144" t="s">
        <v>3828</v>
      </c>
    </row>
    <row r="34">
      <c r="A34" s="143">
        <v>44130.0</v>
      </c>
      <c r="B34" s="144" t="s">
        <v>3829</v>
      </c>
    </row>
    <row r="35">
      <c r="A35" s="143">
        <v>44127.0</v>
      </c>
      <c r="B35" s="144" t="s">
        <v>3830</v>
      </c>
    </row>
    <row r="36">
      <c r="A36" s="143">
        <v>44126.0</v>
      </c>
      <c r="B36" s="144" t="s">
        <v>3831</v>
      </c>
    </row>
    <row r="37">
      <c r="A37" s="143">
        <v>44125.0</v>
      </c>
      <c r="B37" s="144" t="s">
        <v>3832</v>
      </c>
    </row>
    <row r="38">
      <c r="A38" s="143">
        <v>44124.0</v>
      </c>
      <c r="B38" s="144" t="s">
        <v>3833</v>
      </c>
    </row>
    <row r="39">
      <c r="A39" s="143">
        <v>44123.0</v>
      </c>
      <c r="B39" s="144" t="s">
        <v>3834</v>
      </c>
    </row>
    <row r="40">
      <c r="A40" s="143">
        <v>44120.0</v>
      </c>
      <c r="B40" s="144" t="s">
        <v>3835</v>
      </c>
    </row>
    <row r="41">
      <c r="A41" s="143">
        <v>44119.0</v>
      </c>
      <c r="B41" s="144" t="s">
        <v>3836</v>
      </c>
    </row>
    <row r="42">
      <c r="A42" s="143">
        <v>44118.0</v>
      </c>
      <c r="B42" s="144" t="s">
        <v>3837</v>
      </c>
    </row>
    <row r="43">
      <c r="A43" s="143">
        <v>44117.0</v>
      </c>
      <c r="B43" s="144" t="s">
        <v>3838</v>
      </c>
    </row>
    <row r="44">
      <c r="A44" s="143">
        <v>44116.0</v>
      </c>
      <c r="B44" s="144" t="s">
        <v>3839</v>
      </c>
    </row>
    <row r="45">
      <c r="A45" s="143">
        <v>44113.0</v>
      </c>
      <c r="B45" s="144" t="s">
        <v>3840</v>
      </c>
    </row>
    <row r="46">
      <c r="A46" s="143">
        <v>44112.0</v>
      </c>
      <c r="B46" s="144" t="s">
        <v>3841</v>
      </c>
    </row>
    <row r="47">
      <c r="A47" s="143">
        <v>44111.0</v>
      </c>
      <c r="B47" s="144" t="s">
        <v>3842</v>
      </c>
    </row>
    <row r="48">
      <c r="A48" s="143">
        <v>44110.0</v>
      </c>
      <c r="B48" s="144" t="s">
        <v>3843</v>
      </c>
    </row>
    <row r="49">
      <c r="A49" s="143">
        <v>44109.0</v>
      </c>
      <c r="B49" s="144" t="s">
        <v>3844</v>
      </c>
    </row>
    <row r="50">
      <c r="A50" s="143">
        <v>44106.0</v>
      </c>
      <c r="B50" s="144" t="s">
        <v>3845</v>
      </c>
    </row>
    <row r="51">
      <c r="A51" s="143">
        <v>44105.0</v>
      </c>
      <c r="B51" s="144" t="s">
        <v>3846</v>
      </c>
    </row>
    <row r="52">
      <c r="A52" s="143">
        <v>44104.0</v>
      </c>
      <c r="B52" s="144" t="s">
        <v>31</v>
      </c>
    </row>
    <row r="53">
      <c r="A53" s="143">
        <v>44103.0</v>
      </c>
      <c r="B53" s="144" t="s">
        <v>3847</v>
      </c>
    </row>
    <row r="54">
      <c r="A54" s="143">
        <v>44102.0</v>
      </c>
      <c r="B54" s="144" t="s">
        <v>3848</v>
      </c>
    </row>
    <row r="55">
      <c r="A55" s="143">
        <v>44099.0</v>
      </c>
      <c r="B55" s="144" t="s">
        <v>3849</v>
      </c>
    </row>
    <row r="56">
      <c r="A56" s="143">
        <v>44098.0</v>
      </c>
      <c r="B56" s="144" t="s">
        <v>3850</v>
      </c>
    </row>
    <row r="57">
      <c r="A57" s="143">
        <v>44097.0</v>
      </c>
      <c r="B57" s="144" t="s">
        <v>124</v>
      </c>
    </row>
    <row r="58">
      <c r="A58" s="143">
        <v>44096.0</v>
      </c>
      <c r="B58" s="144" t="s">
        <v>3851</v>
      </c>
    </row>
    <row r="59">
      <c r="A59" s="143">
        <v>44095.0</v>
      </c>
      <c r="B59" s="144" t="s">
        <v>3852</v>
      </c>
    </row>
    <row r="60">
      <c r="A60" s="143">
        <v>44092.0</v>
      </c>
      <c r="B60" s="144" t="s">
        <v>3853</v>
      </c>
    </row>
    <row r="61">
      <c r="A61" s="143">
        <v>44091.0</v>
      </c>
      <c r="B61" s="144" t="s">
        <v>3854</v>
      </c>
    </row>
    <row r="62">
      <c r="A62" s="143">
        <v>44090.0</v>
      </c>
      <c r="B62" s="144" t="s">
        <v>3855</v>
      </c>
    </row>
    <row r="63">
      <c r="A63" s="143">
        <v>44089.0</v>
      </c>
      <c r="B63" s="144" t="s">
        <v>3856</v>
      </c>
    </row>
    <row r="64">
      <c r="A64" s="143">
        <v>44088.0</v>
      </c>
      <c r="B64" s="144" t="s">
        <v>3857</v>
      </c>
    </row>
    <row r="65">
      <c r="A65" s="143">
        <v>44085.0</v>
      </c>
      <c r="B65" s="144" t="s">
        <v>3858</v>
      </c>
    </row>
    <row r="66">
      <c r="A66" s="143">
        <v>44084.0</v>
      </c>
      <c r="B66" s="144" t="s">
        <v>3859</v>
      </c>
    </row>
    <row r="67">
      <c r="A67" s="143">
        <v>44083.0</v>
      </c>
      <c r="B67" s="144" t="s">
        <v>3860</v>
      </c>
    </row>
    <row r="68">
      <c r="A68" s="143">
        <v>44082.0</v>
      </c>
      <c r="B68" s="144" t="s">
        <v>3861</v>
      </c>
    </row>
    <row r="69">
      <c r="A69" s="143">
        <v>44081.0</v>
      </c>
      <c r="B69" s="144" t="s">
        <v>3862</v>
      </c>
    </row>
    <row r="70">
      <c r="A70" s="143">
        <v>44078.0</v>
      </c>
      <c r="B70" s="144" t="s">
        <v>3863</v>
      </c>
    </row>
    <row r="71">
      <c r="A71" s="143">
        <v>44077.0</v>
      </c>
      <c r="B71" s="144" t="s">
        <v>3864</v>
      </c>
    </row>
    <row r="72">
      <c r="A72" s="143">
        <v>44076.0</v>
      </c>
      <c r="B72" s="144" t="s">
        <v>3865</v>
      </c>
    </row>
    <row r="73">
      <c r="A73" s="143">
        <v>44075.0</v>
      </c>
      <c r="B73" s="144" t="s">
        <v>3866</v>
      </c>
    </row>
    <row r="74">
      <c r="A74" s="143">
        <v>44074.0</v>
      </c>
      <c r="B74" s="144" t="s">
        <v>3867</v>
      </c>
    </row>
    <row r="75">
      <c r="A75" s="143">
        <v>44071.0</v>
      </c>
      <c r="B75" s="144" t="s">
        <v>3868</v>
      </c>
    </row>
    <row r="76">
      <c r="A76" s="143">
        <v>44070.0</v>
      </c>
      <c r="B76" s="144" t="s">
        <v>3869</v>
      </c>
    </row>
    <row r="77">
      <c r="A77" s="143">
        <v>44069.0</v>
      </c>
      <c r="B77" s="144" t="s">
        <v>3870</v>
      </c>
    </row>
    <row r="78">
      <c r="A78" s="143">
        <v>44068.0</v>
      </c>
      <c r="B78" s="144" t="s">
        <v>3871</v>
      </c>
    </row>
    <row r="79">
      <c r="A79" s="143">
        <v>44067.0</v>
      </c>
      <c r="B79" s="144" t="s">
        <v>3872</v>
      </c>
    </row>
    <row r="80">
      <c r="A80" s="143">
        <v>44064.0</v>
      </c>
      <c r="B80" s="144" t="s">
        <v>3873</v>
      </c>
    </row>
    <row r="81">
      <c r="A81" s="143">
        <v>44063.0</v>
      </c>
      <c r="B81" s="144" t="s">
        <v>3874</v>
      </c>
    </row>
    <row r="82">
      <c r="A82" s="143">
        <v>44062.0</v>
      </c>
      <c r="B82" s="144" t="s">
        <v>3875</v>
      </c>
    </row>
    <row r="83">
      <c r="A83" s="143">
        <v>44061.0</v>
      </c>
      <c r="B83" s="144" t="s">
        <v>3876</v>
      </c>
    </row>
    <row r="84">
      <c r="A84" s="143">
        <v>44060.0</v>
      </c>
      <c r="B84" s="144" t="s">
        <v>3877</v>
      </c>
    </row>
    <row r="85">
      <c r="A85" s="143">
        <v>44057.0</v>
      </c>
      <c r="B85" s="144" t="s">
        <v>3878</v>
      </c>
    </row>
    <row r="86">
      <c r="A86" s="143">
        <v>44056.0</v>
      </c>
      <c r="B86" s="144" t="s">
        <v>3879</v>
      </c>
    </row>
    <row r="87">
      <c r="A87" s="143">
        <v>44055.0</v>
      </c>
      <c r="B87" s="144" t="s">
        <v>3880</v>
      </c>
    </row>
    <row r="88">
      <c r="A88" s="143">
        <v>44054.0</v>
      </c>
      <c r="B88" s="144" t="s">
        <v>3881</v>
      </c>
    </row>
    <row r="89">
      <c r="A89" s="143">
        <v>44053.0</v>
      </c>
      <c r="B89" s="144" t="s">
        <v>3882</v>
      </c>
    </row>
    <row r="90">
      <c r="A90" s="143">
        <v>44050.0</v>
      </c>
      <c r="B90" s="144" t="s">
        <v>3883</v>
      </c>
    </row>
    <row r="91">
      <c r="A91" s="143">
        <v>44049.0</v>
      </c>
      <c r="B91" s="144" t="s">
        <v>3884</v>
      </c>
    </row>
    <row r="92">
      <c r="A92" s="143">
        <v>44048.0</v>
      </c>
      <c r="B92" s="144" t="s">
        <v>3885</v>
      </c>
    </row>
    <row r="93">
      <c r="A93" s="143">
        <v>44047.0</v>
      </c>
      <c r="B93" s="144" t="s">
        <v>3886</v>
      </c>
    </row>
    <row r="94">
      <c r="A94" s="143">
        <v>44046.0</v>
      </c>
      <c r="B94" s="144" t="s">
        <v>3887</v>
      </c>
    </row>
    <row r="95">
      <c r="A95" s="143">
        <v>44043.0</v>
      </c>
      <c r="B95" s="144" t="s">
        <v>3888</v>
      </c>
    </row>
    <row r="96">
      <c r="A96" s="143">
        <v>44042.0</v>
      </c>
      <c r="B96" s="144" t="s">
        <v>3889</v>
      </c>
    </row>
    <row r="97">
      <c r="A97" s="143">
        <v>44041.0</v>
      </c>
      <c r="B97" s="144" t="s">
        <v>3890</v>
      </c>
    </row>
    <row r="98">
      <c r="A98" s="143">
        <v>44040.0</v>
      </c>
      <c r="B98" s="144" t="s">
        <v>3891</v>
      </c>
    </row>
    <row r="99">
      <c r="A99" s="143">
        <v>44039.0</v>
      </c>
      <c r="B99" s="144" t="s">
        <v>3892</v>
      </c>
    </row>
    <row r="100">
      <c r="A100" s="143">
        <v>44036.0</v>
      </c>
      <c r="B100" s="144" t="s">
        <v>3893</v>
      </c>
    </row>
    <row r="101">
      <c r="A101" s="143">
        <v>44035.0</v>
      </c>
      <c r="B101" s="144" t="s">
        <v>3894</v>
      </c>
    </row>
    <row r="102">
      <c r="A102" s="143">
        <v>44034.0</v>
      </c>
      <c r="B102" s="144" t="s">
        <v>3895</v>
      </c>
    </row>
    <row r="103">
      <c r="A103" s="143">
        <v>44033.0</v>
      </c>
      <c r="B103" s="144" t="s">
        <v>3896</v>
      </c>
    </row>
    <row r="104">
      <c r="A104" s="143">
        <v>44032.0</v>
      </c>
      <c r="B104" s="144" t="s">
        <v>3897</v>
      </c>
    </row>
    <row r="105">
      <c r="A105" s="143">
        <v>44029.0</v>
      </c>
      <c r="B105" s="144" t="s">
        <v>3898</v>
      </c>
    </row>
    <row r="106">
      <c r="A106" s="143">
        <v>44028.0</v>
      </c>
      <c r="B106" s="144" t="s">
        <v>131</v>
      </c>
    </row>
    <row r="107">
      <c r="A107" s="143">
        <v>44027.0</v>
      </c>
      <c r="B107" s="144" t="s">
        <v>3899</v>
      </c>
    </row>
    <row r="108">
      <c r="A108" s="143">
        <v>44026.0</v>
      </c>
      <c r="B108" s="144" t="s">
        <v>3900</v>
      </c>
    </row>
    <row r="109">
      <c r="A109" s="143">
        <v>44025.0</v>
      </c>
      <c r="B109" s="144" t="s">
        <v>3901</v>
      </c>
    </row>
    <row r="110">
      <c r="A110" s="143">
        <v>44022.0</v>
      </c>
      <c r="B110" s="144" t="s">
        <v>3902</v>
      </c>
    </row>
    <row r="111">
      <c r="A111" s="143">
        <v>44021.0</v>
      </c>
      <c r="B111" s="144" t="s">
        <v>3903</v>
      </c>
    </row>
    <row r="112">
      <c r="A112" s="143">
        <v>44020.0</v>
      </c>
      <c r="B112" s="144" t="s">
        <v>3904</v>
      </c>
    </row>
    <row r="113">
      <c r="A113" s="143">
        <v>44019.0</v>
      </c>
      <c r="B113" s="144" t="s">
        <v>3905</v>
      </c>
    </row>
    <row r="114">
      <c r="A114" s="143">
        <v>44018.0</v>
      </c>
      <c r="B114" s="144" t="s">
        <v>3906</v>
      </c>
    </row>
    <row r="115">
      <c r="A115" s="143">
        <v>44015.0</v>
      </c>
      <c r="B115" s="144" t="s">
        <v>3907</v>
      </c>
    </row>
    <row r="116">
      <c r="A116" s="143">
        <v>44014.0</v>
      </c>
      <c r="B116" s="144" t="s">
        <v>3908</v>
      </c>
    </row>
    <row r="117">
      <c r="A117" s="143">
        <v>44012.0</v>
      </c>
      <c r="B117" s="144" t="s">
        <v>3909</v>
      </c>
    </row>
    <row r="118">
      <c r="A118" s="143">
        <v>44011.0</v>
      </c>
      <c r="B118" s="144" t="s">
        <v>3910</v>
      </c>
    </row>
    <row r="119">
      <c r="A119" s="143">
        <v>44008.0</v>
      </c>
      <c r="B119" s="144" t="s">
        <v>3911</v>
      </c>
    </row>
    <row r="120">
      <c r="A120" s="143">
        <v>44007.0</v>
      </c>
      <c r="B120" s="144" t="s">
        <v>3912</v>
      </c>
    </row>
    <row r="121">
      <c r="A121" s="143">
        <v>44005.0</v>
      </c>
      <c r="B121" s="144" t="s">
        <v>3913</v>
      </c>
    </row>
    <row r="122">
      <c r="A122" s="143">
        <v>44004.0</v>
      </c>
      <c r="B122" s="144" t="s">
        <v>3914</v>
      </c>
    </row>
    <row r="123">
      <c r="A123" s="143">
        <v>44001.0</v>
      </c>
      <c r="B123" s="144" t="s">
        <v>3915</v>
      </c>
    </row>
    <row r="124">
      <c r="A124" s="143">
        <v>44000.0</v>
      </c>
      <c r="B124" s="144" t="s">
        <v>47</v>
      </c>
    </row>
    <row r="125">
      <c r="A125" s="143">
        <v>43999.0</v>
      </c>
      <c r="B125" s="144" t="s">
        <v>3916</v>
      </c>
    </row>
    <row r="126">
      <c r="A126" s="143">
        <v>43998.0</v>
      </c>
      <c r="B126" s="144" t="s">
        <v>3917</v>
      </c>
    </row>
    <row r="127">
      <c r="A127" s="143">
        <v>43997.0</v>
      </c>
      <c r="B127" s="144" t="s">
        <v>3918</v>
      </c>
    </row>
    <row r="128">
      <c r="A128" s="143">
        <v>43993.0</v>
      </c>
      <c r="B128" s="144" t="s">
        <v>3919</v>
      </c>
    </row>
    <row r="129">
      <c r="A129" s="143">
        <v>43992.0</v>
      </c>
      <c r="B129" s="144" t="s">
        <v>3920</v>
      </c>
    </row>
    <row r="130">
      <c r="A130" s="143">
        <v>43991.0</v>
      </c>
      <c r="B130" s="144" t="s">
        <v>3921</v>
      </c>
    </row>
    <row r="131">
      <c r="A131" s="143">
        <v>43990.0</v>
      </c>
      <c r="B131" s="144" t="s">
        <v>3922</v>
      </c>
    </row>
    <row r="132">
      <c r="A132" s="143">
        <v>43987.0</v>
      </c>
      <c r="B132" s="144" t="s">
        <v>3923</v>
      </c>
    </row>
    <row r="133">
      <c r="A133" s="143">
        <v>43986.0</v>
      </c>
      <c r="B133" s="144" t="s">
        <v>94</v>
      </c>
    </row>
    <row r="134">
      <c r="A134" s="143">
        <v>43985.0</v>
      </c>
      <c r="B134" s="144" t="s">
        <v>3924</v>
      </c>
    </row>
    <row r="135">
      <c r="A135" s="143">
        <v>43984.0</v>
      </c>
      <c r="B135" s="144" t="s">
        <v>3925</v>
      </c>
    </row>
    <row r="136">
      <c r="A136" s="143">
        <v>43983.0</v>
      </c>
      <c r="B136" s="144" t="s">
        <v>3926</v>
      </c>
    </row>
    <row r="137">
      <c r="A137" s="143">
        <v>43980.0</v>
      </c>
      <c r="B137" s="144" t="s">
        <v>3927</v>
      </c>
    </row>
    <row r="138">
      <c r="A138" s="143">
        <v>43979.0</v>
      </c>
      <c r="B138" s="144" t="s">
        <v>3928</v>
      </c>
    </row>
    <row r="139">
      <c r="A139" s="143">
        <v>43978.0</v>
      </c>
      <c r="B139" s="144" t="s">
        <v>3929</v>
      </c>
    </row>
    <row r="140">
      <c r="A140" s="143">
        <v>43977.0</v>
      </c>
      <c r="B140" s="144" t="s">
        <v>3930</v>
      </c>
    </row>
    <row r="141">
      <c r="A141" s="143">
        <v>43976.0</v>
      </c>
      <c r="B141" s="144" t="s">
        <v>3931</v>
      </c>
    </row>
    <row r="142">
      <c r="A142" s="143">
        <v>43973.0</v>
      </c>
      <c r="B142" s="144" t="s">
        <v>3932</v>
      </c>
    </row>
    <row r="143">
      <c r="A143" s="143">
        <v>43972.0</v>
      </c>
      <c r="B143" s="144" t="s">
        <v>3933</v>
      </c>
    </row>
    <row r="144">
      <c r="A144" s="143">
        <v>43971.0</v>
      </c>
      <c r="B144" s="144" t="s">
        <v>3934</v>
      </c>
    </row>
    <row r="145">
      <c r="A145" s="143">
        <v>43970.0</v>
      </c>
      <c r="B145" s="144" t="s">
        <v>3935</v>
      </c>
    </row>
    <row r="146">
      <c r="A146" s="143">
        <v>43969.0</v>
      </c>
      <c r="B146" s="144" t="s">
        <v>3936</v>
      </c>
    </row>
    <row r="147">
      <c r="A147" s="143">
        <v>43966.0</v>
      </c>
      <c r="B147" s="144" t="s">
        <v>3937</v>
      </c>
    </row>
    <row r="148">
      <c r="A148" s="143">
        <v>43965.0</v>
      </c>
      <c r="B148" s="144" t="s">
        <v>3938</v>
      </c>
    </row>
    <row r="149">
      <c r="A149" s="143">
        <v>43964.0</v>
      </c>
      <c r="B149" s="144" t="s">
        <v>3939</v>
      </c>
    </row>
    <row r="150">
      <c r="A150" s="143">
        <v>43963.0</v>
      </c>
      <c r="B150" s="144" t="s">
        <v>3940</v>
      </c>
    </row>
    <row r="151">
      <c r="A151" s="143">
        <v>43959.0</v>
      </c>
      <c r="B151" s="144" t="s">
        <v>3941</v>
      </c>
    </row>
    <row r="152">
      <c r="A152" s="143">
        <v>43958.0</v>
      </c>
      <c r="B152" s="144" t="s">
        <v>3942</v>
      </c>
    </row>
    <row r="153">
      <c r="A153" s="143">
        <v>43957.0</v>
      </c>
      <c r="B153" s="144" t="s">
        <v>3943</v>
      </c>
    </row>
    <row r="154">
      <c r="A154" s="143">
        <v>43956.0</v>
      </c>
      <c r="B154" s="144" t="s">
        <v>3944</v>
      </c>
    </row>
    <row r="155">
      <c r="A155" s="143">
        <v>43955.0</v>
      </c>
      <c r="B155" s="144" t="s">
        <v>3945</v>
      </c>
    </row>
    <row r="156">
      <c r="A156" s="143">
        <v>43951.0</v>
      </c>
      <c r="B156" s="144" t="s">
        <v>3946</v>
      </c>
    </row>
    <row r="157">
      <c r="A157" s="143">
        <v>43950.0</v>
      </c>
      <c r="B157" s="144" t="s">
        <v>3947</v>
      </c>
    </row>
    <row r="158">
      <c r="A158" s="143">
        <v>43949.0</v>
      </c>
      <c r="B158" s="144" t="s">
        <v>3948</v>
      </c>
    </row>
    <row r="159">
      <c r="A159" s="143">
        <v>43948.0</v>
      </c>
      <c r="B159" s="144" t="s">
        <v>3949</v>
      </c>
    </row>
    <row r="160">
      <c r="A160" s="143">
        <v>43945.0</v>
      </c>
      <c r="B160" s="144" t="s">
        <v>3950</v>
      </c>
    </row>
    <row r="161">
      <c r="A161" s="143">
        <v>43944.0</v>
      </c>
      <c r="B161" s="144" t="s">
        <v>3951</v>
      </c>
    </row>
    <row r="162">
      <c r="A162" s="143">
        <v>43943.0</v>
      </c>
      <c r="B162" s="144" t="s">
        <v>3952</v>
      </c>
    </row>
    <row r="163">
      <c r="A163" s="143">
        <v>43942.0</v>
      </c>
      <c r="B163" s="144" t="s">
        <v>32</v>
      </c>
    </row>
    <row r="164">
      <c r="A164" s="143">
        <v>43941.0</v>
      </c>
      <c r="B164" s="144" t="s">
        <v>3953</v>
      </c>
    </row>
    <row r="165">
      <c r="A165" s="143">
        <v>43938.0</v>
      </c>
      <c r="B165" s="144" t="s">
        <v>3954</v>
      </c>
    </row>
    <row r="166">
      <c r="A166" s="143">
        <v>43937.0</v>
      </c>
      <c r="B166" s="144" t="s">
        <v>3955</v>
      </c>
    </row>
    <row r="167">
      <c r="A167" s="143">
        <v>43936.0</v>
      </c>
      <c r="B167" s="144" t="s">
        <v>3956</v>
      </c>
    </row>
    <row r="168">
      <c r="A168" s="143">
        <v>43935.0</v>
      </c>
      <c r="B168" s="144" t="s">
        <v>3957</v>
      </c>
    </row>
    <row r="169">
      <c r="A169" s="143">
        <v>43934.0</v>
      </c>
      <c r="B169" s="144" t="s">
        <v>3958</v>
      </c>
    </row>
    <row r="170">
      <c r="A170" s="143">
        <v>43931.0</v>
      </c>
      <c r="B170" s="144" t="s">
        <v>3959</v>
      </c>
    </row>
    <row r="171">
      <c r="A171" s="143">
        <v>43930.0</v>
      </c>
      <c r="B171" s="144" t="s">
        <v>3960</v>
      </c>
    </row>
    <row r="172">
      <c r="A172" s="143">
        <v>43929.0</v>
      </c>
      <c r="B172" s="144" t="s">
        <v>3961</v>
      </c>
    </row>
    <row r="173">
      <c r="A173" s="143">
        <v>43928.0</v>
      </c>
      <c r="B173" s="144" t="s">
        <v>3962</v>
      </c>
    </row>
    <row r="174">
      <c r="A174" s="143">
        <v>43927.0</v>
      </c>
      <c r="B174" s="144" t="s">
        <v>3963</v>
      </c>
    </row>
    <row r="175">
      <c r="A175" s="143">
        <v>43924.0</v>
      </c>
      <c r="B175" s="144" t="s">
        <v>3964</v>
      </c>
    </row>
    <row r="176">
      <c r="A176" s="143">
        <v>43923.0</v>
      </c>
      <c r="B176" s="144" t="s">
        <v>3965</v>
      </c>
    </row>
    <row r="177">
      <c r="A177" s="143">
        <v>43922.0</v>
      </c>
      <c r="B177" s="144" t="s">
        <v>3966</v>
      </c>
    </row>
    <row r="178">
      <c r="A178" s="143">
        <v>43921.0</v>
      </c>
      <c r="B178" s="144" t="s">
        <v>3967</v>
      </c>
    </row>
    <row r="179">
      <c r="A179" s="143">
        <v>43920.0</v>
      </c>
      <c r="B179" s="144" t="s">
        <v>3968</v>
      </c>
    </row>
    <row r="180">
      <c r="A180" s="143">
        <v>43917.0</v>
      </c>
      <c r="B180" s="144" t="s">
        <v>3969</v>
      </c>
    </row>
    <row r="181">
      <c r="A181" s="143">
        <v>43916.0</v>
      </c>
      <c r="B181" s="144" t="s">
        <v>3970</v>
      </c>
    </row>
    <row r="182">
      <c r="A182" s="143">
        <v>43915.0</v>
      </c>
      <c r="B182" s="144" t="s">
        <v>3971</v>
      </c>
    </row>
    <row r="183">
      <c r="A183" s="143">
        <v>43914.0</v>
      </c>
      <c r="B183" s="144" t="s">
        <v>3972</v>
      </c>
    </row>
    <row r="184">
      <c r="A184" s="143">
        <v>43913.0</v>
      </c>
      <c r="B184" s="144" t="s">
        <v>3973</v>
      </c>
    </row>
    <row r="185">
      <c r="A185" s="143">
        <v>43910.0</v>
      </c>
      <c r="B185" s="144" t="s">
        <v>3974</v>
      </c>
    </row>
    <row r="186">
      <c r="A186" s="143">
        <v>43909.0</v>
      </c>
      <c r="B186" s="144" t="s">
        <v>3975</v>
      </c>
    </row>
    <row r="187">
      <c r="A187" s="143">
        <v>43908.0</v>
      </c>
      <c r="B187" s="144" t="s">
        <v>3976</v>
      </c>
    </row>
    <row r="188">
      <c r="A188" s="143">
        <v>43907.0</v>
      </c>
      <c r="B188" s="144" t="s">
        <v>3977</v>
      </c>
    </row>
    <row r="189">
      <c r="A189" s="143">
        <v>43906.0</v>
      </c>
      <c r="B189" s="144" t="s">
        <v>3978</v>
      </c>
    </row>
    <row r="190">
      <c r="A190" s="143">
        <v>43903.0</v>
      </c>
      <c r="B190" s="144" t="s">
        <v>3979</v>
      </c>
    </row>
    <row r="191">
      <c r="A191" s="143">
        <v>43902.0</v>
      </c>
      <c r="B191" s="144" t="s">
        <v>3980</v>
      </c>
    </row>
    <row r="192">
      <c r="A192" s="143">
        <v>43901.0</v>
      </c>
      <c r="B192" s="144" t="s">
        <v>3981</v>
      </c>
    </row>
    <row r="193">
      <c r="A193" s="143">
        <v>43900.0</v>
      </c>
      <c r="B193" s="144" t="s">
        <v>3956</v>
      </c>
    </row>
    <row r="194">
      <c r="A194" s="143">
        <v>43896.0</v>
      </c>
      <c r="B194" s="144" t="s">
        <v>3982</v>
      </c>
    </row>
    <row r="195">
      <c r="A195" s="143">
        <v>43895.0</v>
      </c>
      <c r="B195" s="144" t="s">
        <v>3830</v>
      </c>
    </row>
    <row r="196">
      <c r="A196" s="143">
        <v>43894.0</v>
      </c>
      <c r="B196" s="144" t="s">
        <v>3983</v>
      </c>
    </row>
    <row r="197">
      <c r="A197" s="143">
        <v>43893.0</v>
      </c>
      <c r="B197" s="144" t="s">
        <v>3984</v>
      </c>
    </row>
    <row r="198">
      <c r="A198" s="143">
        <v>43892.0</v>
      </c>
      <c r="B198" s="144" t="s">
        <v>3985</v>
      </c>
    </row>
    <row r="199">
      <c r="A199" s="143">
        <v>43889.0</v>
      </c>
      <c r="B199" s="144" t="s">
        <v>3986</v>
      </c>
    </row>
    <row r="200">
      <c r="A200" s="143">
        <v>43888.0</v>
      </c>
      <c r="B200" s="144" t="s">
        <v>3987</v>
      </c>
    </row>
    <row r="201">
      <c r="A201" s="143">
        <v>43887.0</v>
      </c>
      <c r="B201" s="144" t="s">
        <v>3988</v>
      </c>
    </row>
    <row r="202">
      <c r="A202" s="143">
        <v>43886.0</v>
      </c>
      <c r="B202" s="144" t="s">
        <v>3989</v>
      </c>
    </row>
    <row r="203">
      <c r="A203" s="143">
        <v>43882.0</v>
      </c>
      <c r="B203" s="144" t="s">
        <v>3990</v>
      </c>
    </row>
    <row r="204">
      <c r="A204" s="143">
        <v>43881.0</v>
      </c>
      <c r="B204" s="144" t="s">
        <v>3991</v>
      </c>
    </row>
    <row r="205">
      <c r="A205" s="143">
        <v>43880.0</v>
      </c>
      <c r="B205" s="144" t="s">
        <v>3992</v>
      </c>
    </row>
    <row r="206">
      <c r="A206" s="143">
        <v>43879.0</v>
      </c>
      <c r="B206" s="144" t="s">
        <v>3993</v>
      </c>
    </row>
    <row r="207">
      <c r="A207" s="143">
        <v>43878.0</v>
      </c>
      <c r="B207" s="144" t="s">
        <v>3994</v>
      </c>
    </row>
    <row r="208">
      <c r="A208" s="143">
        <v>43875.0</v>
      </c>
      <c r="B208" s="144" t="s">
        <v>3995</v>
      </c>
    </row>
    <row r="209">
      <c r="A209" s="143">
        <v>43874.0</v>
      </c>
      <c r="B209" s="144" t="s">
        <v>71</v>
      </c>
    </row>
    <row r="210">
      <c r="A210" s="143">
        <v>43873.0</v>
      </c>
      <c r="B210" s="144" t="s">
        <v>3996</v>
      </c>
    </row>
    <row r="211">
      <c r="A211" s="143">
        <v>43872.0</v>
      </c>
      <c r="B211" s="144" t="s">
        <v>3997</v>
      </c>
    </row>
    <row r="212">
      <c r="A212" s="143">
        <v>43871.0</v>
      </c>
      <c r="B212" s="144" t="s">
        <v>3998</v>
      </c>
    </row>
    <row r="213">
      <c r="A213" s="143">
        <v>43868.0</v>
      </c>
      <c r="B213" s="144" t="s">
        <v>3999</v>
      </c>
    </row>
    <row r="214">
      <c r="A214" s="143">
        <v>43867.0</v>
      </c>
      <c r="B214" s="144" t="s">
        <v>4000</v>
      </c>
    </row>
    <row r="215">
      <c r="A215" s="143">
        <v>43866.0</v>
      </c>
      <c r="B215" s="144" t="s">
        <v>4001</v>
      </c>
    </row>
    <row r="216">
      <c r="A216" s="143">
        <v>43865.0</v>
      </c>
      <c r="B216" s="144" t="s">
        <v>4002</v>
      </c>
    </row>
    <row r="217">
      <c r="A217" s="143">
        <v>43864.0</v>
      </c>
      <c r="B217" s="144" t="s">
        <v>4003</v>
      </c>
    </row>
    <row r="218">
      <c r="A218" s="143">
        <v>43861.0</v>
      </c>
      <c r="B218" s="144" t="s">
        <v>4004</v>
      </c>
    </row>
    <row r="219">
      <c r="A219" s="143">
        <v>43860.0</v>
      </c>
      <c r="B219" s="144" t="s">
        <v>4005</v>
      </c>
    </row>
    <row r="220">
      <c r="A220" s="143">
        <v>43859.0</v>
      </c>
      <c r="B220" s="144" t="s">
        <v>4006</v>
      </c>
    </row>
    <row r="221">
      <c r="A221" s="143">
        <v>43858.0</v>
      </c>
      <c r="B221" s="144" t="s">
        <v>4007</v>
      </c>
    </row>
    <row r="222">
      <c r="A222" s="143">
        <v>43857.0</v>
      </c>
      <c r="B222" s="144" t="s">
        <v>114</v>
      </c>
    </row>
    <row r="223">
      <c r="A223" s="143">
        <v>43854.0</v>
      </c>
      <c r="B223" s="144" t="s">
        <v>4008</v>
      </c>
    </row>
    <row r="224">
      <c r="A224" s="143">
        <v>43853.0</v>
      </c>
      <c r="B224" s="144" t="s">
        <v>4009</v>
      </c>
    </row>
    <row r="225">
      <c r="A225" s="143">
        <v>43852.0</v>
      </c>
      <c r="B225" s="144" t="s">
        <v>4010</v>
      </c>
    </row>
    <row r="226">
      <c r="A226" s="143">
        <v>43851.0</v>
      </c>
      <c r="B226" s="144" t="s">
        <v>4011</v>
      </c>
    </row>
    <row r="227">
      <c r="A227" s="143">
        <v>43850.0</v>
      </c>
      <c r="B227" s="144" t="s">
        <v>4012</v>
      </c>
    </row>
    <row r="228">
      <c r="A228" s="143">
        <v>43847.0</v>
      </c>
      <c r="B228" s="144" t="s">
        <v>4013</v>
      </c>
    </row>
    <row r="229">
      <c r="A229" s="143">
        <v>43846.0</v>
      </c>
      <c r="B229" s="144" t="s">
        <v>4014</v>
      </c>
    </row>
    <row r="230">
      <c r="A230" s="143">
        <v>43845.0</v>
      </c>
      <c r="B230" s="144" t="s">
        <v>4015</v>
      </c>
    </row>
    <row r="231">
      <c r="A231" s="143">
        <v>43844.0</v>
      </c>
      <c r="B231" s="144" t="s">
        <v>4016</v>
      </c>
    </row>
    <row r="232">
      <c r="A232" s="143">
        <v>43843.0</v>
      </c>
      <c r="B232" s="144" t="s">
        <v>4017</v>
      </c>
    </row>
    <row r="233">
      <c r="A233" s="143">
        <v>43840.0</v>
      </c>
      <c r="B233" s="144" t="s">
        <v>4018</v>
      </c>
    </row>
    <row r="234">
      <c r="A234" s="143">
        <v>43839.0</v>
      </c>
      <c r="B234" s="144" t="s">
        <v>4019</v>
      </c>
    </row>
    <row r="235">
      <c r="A235" s="143">
        <v>43838.0</v>
      </c>
      <c r="B235" s="144" t="s">
        <v>3994</v>
      </c>
    </row>
    <row r="236">
      <c r="A236" s="143">
        <v>43836.0</v>
      </c>
      <c r="B236" s="144" t="s">
        <v>4020</v>
      </c>
    </row>
    <row r="237">
      <c r="A237" s="143">
        <v>43833.0</v>
      </c>
      <c r="B237" s="144" t="s">
        <v>4021</v>
      </c>
    </row>
    <row r="238">
      <c r="A238" s="143">
        <v>43829.0</v>
      </c>
      <c r="B238" s="144" t="s">
        <v>4022</v>
      </c>
    </row>
    <row r="239">
      <c r="A239" s="143">
        <v>43826.0</v>
      </c>
      <c r="B239" s="144" t="s">
        <v>4023</v>
      </c>
    </row>
    <row r="240">
      <c r="A240" s="143">
        <v>43825.0</v>
      </c>
      <c r="B240" s="144" t="s">
        <v>4024</v>
      </c>
    </row>
    <row r="241">
      <c r="A241" s="143">
        <v>43824.0</v>
      </c>
      <c r="B241" s="144" t="s">
        <v>106</v>
      </c>
    </row>
    <row r="242">
      <c r="A242" s="143">
        <v>43823.0</v>
      </c>
      <c r="B242" s="144" t="s">
        <v>4025</v>
      </c>
    </row>
    <row r="243">
      <c r="A243" s="143">
        <v>43822.0</v>
      </c>
      <c r="B243" s="144" t="s">
        <v>85</v>
      </c>
    </row>
    <row r="244">
      <c r="A244" s="143">
        <v>43819.0</v>
      </c>
      <c r="B244" s="144" t="s">
        <v>4026</v>
      </c>
    </row>
    <row r="245">
      <c r="A245" s="143">
        <v>43818.0</v>
      </c>
      <c r="B245" s="144" t="s">
        <v>4027</v>
      </c>
    </row>
    <row r="246">
      <c r="A246" s="143">
        <v>43817.0</v>
      </c>
      <c r="B246" s="144" t="s">
        <v>4028</v>
      </c>
    </row>
    <row r="247">
      <c r="A247" s="143">
        <v>43816.0</v>
      </c>
      <c r="B247" s="144" t="s">
        <v>4029</v>
      </c>
    </row>
    <row r="248">
      <c r="A248" s="143">
        <v>43815.0</v>
      </c>
      <c r="B248" s="144" t="s">
        <v>4030</v>
      </c>
    </row>
    <row r="249">
      <c r="A249" s="143">
        <v>43812.0</v>
      </c>
      <c r="B249" s="144" t="s">
        <v>4031</v>
      </c>
    </row>
    <row r="250">
      <c r="A250" s="143">
        <v>43811.0</v>
      </c>
      <c r="B250" s="144" t="s">
        <v>4032</v>
      </c>
    </row>
    <row r="251">
      <c r="A251" s="143">
        <v>43810.0</v>
      </c>
      <c r="B251" s="144" t="s">
        <v>4033</v>
      </c>
    </row>
    <row r="252">
      <c r="A252" s="143">
        <v>43809.0</v>
      </c>
      <c r="B252" s="144" t="s">
        <v>4034</v>
      </c>
    </row>
    <row r="253">
      <c r="A253" s="143">
        <v>43808.0</v>
      </c>
      <c r="B253" s="144" t="s">
        <v>4035</v>
      </c>
    </row>
    <row r="254">
      <c r="A254" s="143">
        <v>43805.0</v>
      </c>
      <c r="B254" s="144" t="s">
        <v>4036</v>
      </c>
    </row>
    <row r="255">
      <c r="A255" s="143">
        <v>43804.0</v>
      </c>
      <c r="B255" s="144" t="s">
        <v>4037</v>
      </c>
    </row>
    <row r="256">
      <c r="A256" s="143">
        <v>43803.0</v>
      </c>
      <c r="B256" s="144" t="s">
        <v>4038</v>
      </c>
    </row>
    <row r="257">
      <c r="A257" s="143">
        <v>43802.0</v>
      </c>
      <c r="B257" s="144" t="s">
        <v>4039</v>
      </c>
    </row>
    <row r="258">
      <c r="A258" s="143">
        <v>43801.0</v>
      </c>
      <c r="B258" s="144" t="s">
        <v>4040</v>
      </c>
    </row>
    <row r="259">
      <c r="A259" s="143">
        <v>43798.0</v>
      </c>
      <c r="B259" s="144" t="s">
        <v>4041</v>
      </c>
    </row>
    <row r="260">
      <c r="A260" s="143">
        <v>43797.0</v>
      </c>
      <c r="B260" s="144" t="s">
        <v>4042</v>
      </c>
    </row>
    <row r="261">
      <c r="A261" s="143">
        <v>43796.0</v>
      </c>
      <c r="B261" s="144" t="s">
        <v>4043</v>
      </c>
    </row>
    <row r="262">
      <c r="A262" s="143">
        <v>43795.0</v>
      </c>
      <c r="B262" s="144" t="s">
        <v>4044</v>
      </c>
    </row>
    <row r="263">
      <c r="A263" s="143">
        <v>43794.0</v>
      </c>
      <c r="B263" s="144" t="s">
        <v>4045</v>
      </c>
    </row>
    <row r="264">
      <c r="A264" s="143">
        <v>43791.0</v>
      </c>
      <c r="B264" s="144" t="s">
        <v>4046</v>
      </c>
    </row>
    <row r="265">
      <c r="A265" s="143">
        <v>43790.0</v>
      </c>
      <c r="B265" s="144" t="s">
        <v>4047</v>
      </c>
    </row>
    <row r="266">
      <c r="A266" s="143">
        <v>43789.0</v>
      </c>
      <c r="B266" s="144" t="s">
        <v>4048</v>
      </c>
    </row>
    <row r="267">
      <c r="A267" s="143">
        <v>43788.0</v>
      </c>
      <c r="B267" s="144" t="s">
        <v>4049</v>
      </c>
    </row>
    <row r="268">
      <c r="A268" s="143">
        <v>43787.0</v>
      </c>
      <c r="B268" s="144" t="s">
        <v>4050</v>
      </c>
    </row>
    <row r="269">
      <c r="A269" s="143">
        <v>43784.0</v>
      </c>
      <c r="B269" s="144" t="s">
        <v>4051</v>
      </c>
    </row>
    <row r="270">
      <c r="A270" s="143">
        <v>43783.0</v>
      </c>
      <c r="B270" s="144" t="s">
        <v>4052</v>
      </c>
    </row>
    <row r="271">
      <c r="A271" s="143">
        <v>43782.0</v>
      </c>
      <c r="B271" s="144" t="s">
        <v>4053</v>
      </c>
    </row>
    <row r="272">
      <c r="A272" s="143">
        <v>43781.0</v>
      </c>
      <c r="B272" s="144" t="s">
        <v>4054</v>
      </c>
    </row>
    <row r="273">
      <c r="A273" s="143">
        <v>43780.0</v>
      </c>
      <c r="B273" s="144" t="s">
        <v>4055</v>
      </c>
    </row>
    <row r="274">
      <c r="A274" s="143">
        <v>43777.0</v>
      </c>
      <c r="B274" s="144" t="s">
        <v>4056</v>
      </c>
    </row>
    <row r="275">
      <c r="A275" s="143">
        <v>43776.0</v>
      </c>
      <c r="B275" s="144" t="s">
        <v>4057</v>
      </c>
    </row>
    <row r="276">
      <c r="A276" s="143">
        <v>43775.0</v>
      </c>
      <c r="B276" s="144" t="s">
        <v>4058</v>
      </c>
    </row>
    <row r="277">
      <c r="A277" s="143">
        <v>43774.0</v>
      </c>
      <c r="B277" s="144" t="s">
        <v>4059</v>
      </c>
    </row>
    <row r="278">
      <c r="A278" s="143">
        <v>43770.0</v>
      </c>
      <c r="B278" s="144" t="s">
        <v>4060</v>
      </c>
    </row>
    <row r="279">
      <c r="A279" s="143">
        <v>43769.0</v>
      </c>
      <c r="B279" s="144" t="s">
        <v>4061</v>
      </c>
    </row>
    <row r="280">
      <c r="A280" s="143">
        <v>43768.0</v>
      </c>
      <c r="B280" s="144" t="s">
        <v>4062</v>
      </c>
    </row>
    <row r="281">
      <c r="A281" s="143">
        <v>43767.0</v>
      </c>
      <c r="B281" s="144" t="s">
        <v>4063</v>
      </c>
    </row>
    <row r="282">
      <c r="A282" s="143">
        <v>43766.0</v>
      </c>
      <c r="B282" s="144" t="s">
        <v>4064</v>
      </c>
    </row>
    <row r="283">
      <c r="A283" s="143">
        <v>43763.0</v>
      </c>
      <c r="B283" s="144" t="s">
        <v>4065</v>
      </c>
    </row>
    <row r="284">
      <c r="A284" s="143">
        <v>43762.0</v>
      </c>
      <c r="B284" s="144" t="s">
        <v>4066</v>
      </c>
    </row>
    <row r="285">
      <c r="A285" s="143">
        <v>43761.0</v>
      </c>
      <c r="B285" s="144" t="s">
        <v>4067</v>
      </c>
    </row>
    <row r="286">
      <c r="A286" s="143">
        <v>43760.0</v>
      </c>
      <c r="B286" s="144" t="s">
        <v>4068</v>
      </c>
    </row>
    <row r="287">
      <c r="A287" s="143">
        <v>43759.0</v>
      </c>
      <c r="B287" s="144" t="s">
        <v>4069</v>
      </c>
    </row>
    <row r="288">
      <c r="A288" s="143">
        <v>43756.0</v>
      </c>
      <c r="B288" s="144" t="s">
        <v>4070</v>
      </c>
    </row>
    <row r="289">
      <c r="A289" s="143">
        <v>43755.0</v>
      </c>
      <c r="B289" s="144" t="s">
        <v>86</v>
      </c>
    </row>
    <row r="290">
      <c r="A290" s="143">
        <v>43754.0</v>
      </c>
      <c r="B290" s="144" t="s">
        <v>4071</v>
      </c>
    </row>
    <row r="291">
      <c r="A291" s="143">
        <v>43753.0</v>
      </c>
      <c r="B291" s="144" t="s">
        <v>4072</v>
      </c>
    </row>
    <row r="292">
      <c r="A292" s="143">
        <v>43752.0</v>
      </c>
      <c r="B292" s="144" t="s">
        <v>4073</v>
      </c>
    </row>
    <row r="293">
      <c r="A293" s="143">
        <v>43749.0</v>
      </c>
      <c r="B293" s="144" t="s">
        <v>4074</v>
      </c>
    </row>
    <row r="294">
      <c r="A294" s="143">
        <v>43748.0</v>
      </c>
      <c r="B294" s="144" t="s">
        <v>4075</v>
      </c>
    </row>
    <row r="295">
      <c r="A295" s="143">
        <v>43747.0</v>
      </c>
      <c r="B295" s="144" t="s">
        <v>4076</v>
      </c>
    </row>
    <row r="296">
      <c r="A296" s="143">
        <v>43746.0</v>
      </c>
      <c r="B296" s="144" t="s">
        <v>4077</v>
      </c>
    </row>
    <row r="297">
      <c r="A297" s="143">
        <v>43745.0</v>
      </c>
      <c r="B297" s="144" t="s">
        <v>4078</v>
      </c>
    </row>
    <row r="298">
      <c r="A298" s="143">
        <v>43742.0</v>
      </c>
      <c r="B298" s="144" t="s">
        <v>4079</v>
      </c>
    </row>
    <row r="299">
      <c r="A299" s="143">
        <v>43741.0</v>
      </c>
      <c r="B299" s="144" t="s">
        <v>4080</v>
      </c>
    </row>
    <row r="300">
      <c r="A300" s="143">
        <v>43740.0</v>
      </c>
      <c r="B300" s="144" t="s">
        <v>4081</v>
      </c>
    </row>
    <row r="301">
      <c r="A301" s="143">
        <v>43739.0</v>
      </c>
      <c r="B301" s="144" t="s">
        <v>4082</v>
      </c>
    </row>
    <row r="302">
      <c r="A302" s="143">
        <v>43738.0</v>
      </c>
      <c r="B302" s="144" t="s">
        <v>125</v>
      </c>
    </row>
    <row r="303">
      <c r="A303" s="143">
        <v>43735.0</v>
      </c>
      <c r="B303" s="144" t="s">
        <v>4083</v>
      </c>
    </row>
    <row r="304">
      <c r="A304" s="143">
        <v>43734.0</v>
      </c>
      <c r="B304" s="144" t="s">
        <v>4084</v>
      </c>
    </row>
    <row r="305">
      <c r="A305" s="143">
        <v>43733.0</v>
      </c>
      <c r="B305" s="144" t="s">
        <v>4085</v>
      </c>
    </row>
    <row r="306">
      <c r="A306" s="143">
        <v>43732.0</v>
      </c>
      <c r="B306" s="144" t="s">
        <v>4086</v>
      </c>
    </row>
    <row r="307">
      <c r="A307" s="143">
        <v>43731.0</v>
      </c>
      <c r="B307" s="144" t="s">
        <v>4087</v>
      </c>
    </row>
    <row r="308">
      <c r="A308" s="143">
        <v>43728.0</v>
      </c>
      <c r="B308" s="144" t="s">
        <v>4088</v>
      </c>
    </row>
    <row r="309">
      <c r="A309" s="143">
        <v>43727.0</v>
      </c>
      <c r="B309" s="144" t="s">
        <v>4089</v>
      </c>
    </row>
    <row r="310">
      <c r="A310" s="143">
        <v>43726.0</v>
      </c>
      <c r="B310" s="144" t="s">
        <v>4090</v>
      </c>
    </row>
    <row r="311">
      <c r="A311" s="143">
        <v>43725.0</v>
      </c>
      <c r="B311" s="144" t="s">
        <v>4091</v>
      </c>
    </row>
    <row r="312">
      <c r="A312" s="143">
        <v>43724.0</v>
      </c>
      <c r="B312" s="144" t="s">
        <v>4092</v>
      </c>
    </row>
    <row r="313">
      <c r="A313" s="143">
        <v>43721.0</v>
      </c>
      <c r="B313" s="144" t="s">
        <v>4093</v>
      </c>
    </row>
    <row r="314">
      <c r="A314" s="143">
        <v>43720.0</v>
      </c>
      <c r="B314" s="144" t="s">
        <v>4094</v>
      </c>
    </row>
    <row r="315">
      <c r="A315" s="143">
        <v>43719.0</v>
      </c>
      <c r="B315" s="144" t="s">
        <v>4095</v>
      </c>
    </row>
    <row r="316">
      <c r="A316" s="143">
        <v>43718.0</v>
      </c>
      <c r="B316" s="144" t="s">
        <v>4096</v>
      </c>
    </row>
    <row r="317">
      <c r="A317" s="143">
        <v>43717.0</v>
      </c>
      <c r="B317" s="144" t="s">
        <v>4097</v>
      </c>
    </row>
    <row r="318">
      <c r="A318" s="143">
        <v>43714.0</v>
      </c>
      <c r="B318" s="144" t="s">
        <v>4098</v>
      </c>
    </row>
    <row r="319">
      <c r="A319" s="143">
        <v>43713.0</v>
      </c>
      <c r="B319" s="144" t="s">
        <v>4099</v>
      </c>
    </row>
    <row r="320">
      <c r="A320" s="143">
        <v>43712.0</v>
      </c>
      <c r="B320" s="144" t="s">
        <v>4100</v>
      </c>
    </row>
    <row r="321">
      <c r="A321" s="143">
        <v>43711.0</v>
      </c>
      <c r="B321" s="144" t="s">
        <v>4101</v>
      </c>
    </row>
    <row r="322">
      <c r="A322" s="143">
        <v>43710.0</v>
      </c>
      <c r="B322" s="144" t="s">
        <v>4102</v>
      </c>
    </row>
    <row r="323">
      <c r="A323" s="143">
        <v>43707.0</v>
      </c>
      <c r="B323" s="144" t="s">
        <v>4103</v>
      </c>
    </row>
    <row r="324">
      <c r="A324" s="143">
        <v>43706.0</v>
      </c>
      <c r="B324" s="144" t="s">
        <v>4104</v>
      </c>
    </row>
    <row r="325">
      <c r="A325" s="143">
        <v>43705.0</v>
      </c>
      <c r="B325" s="144" t="s">
        <v>4105</v>
      </c>
    </row>
    <row r="326">
      <c r="A326" s="143">
        <v>43704.0</v>
      </c>
      <c r="B326" s="144" t="s">
        <v>4106</v>
      </c>
    </row>
    <row r="327">
      <c r="A327" s="143">
        <v>43703.0</v>
      </c>
      <c r="B327" s="144" t="s">
        <v>4107</v>
      </c>
    </row>
    <row r="328">
      <c r="A328" s="143">
        <v>43700.0</v>
      </c>
      <c r="B328" s="144" t="s">
        <v>4108</v>
      </c>
    </row>
    <row r="329">
      <c r="A329" s="143">
        <v>43699.0</v>
      </c>
      <c r="B329" s="144" t="s">
        <v>4109</v>
      </c>
    </row>
    <row r="330">
      <c r="A330" s="143">
        <v>43698.0</v>
      </c>
      <c r="B330" s="144" t="s">
        <v>4110</v>
      </c>
    </row>
    <row r="331">
      <c r="A331" s="143">
        <v>43697.0</v>
      </c>
      <c r="B331" s="144" t="s">
        <v>4111</v>
      </c>
    </row>
    <row r="332">
      <c r="A332" s="143">
        <v>43696.0</v>
      </c>
      <c r="B332" s="144" t="s">
        <v>4112</v>
      </c>
    </row>
    <row r="333">
      <c r="A333" s="143">
        <v>43693.0</v>
      </c>
      <c r="B333" s="144" t="s">
        <v>4113</v>
      </c>
    </row>
    <row r="334">
      <c r="A334" s="143">
        <v>43692.0</v>
      </c>
      <c r="B334" s="144" t="s">
        <v>4114</v>
      </c>
    </row>
    <row r="335">
      <c r="A335" s="143">
        <v>43691.0</v>
      </c>
      <c r="B335" s="144" t="s">
        <v>4115</v>
      </c>
    </row>
    <row r="336">
      <c r="A336" s="143">
        <v>43690.0</v>
      </c>
      <c r="B336" s="144" t="s">
        <v>4116</v>
      </c>
    </row>
    <row r="337">
      <c r="A337" s="143">
        <v>43689.0</v>
      </c>
      <c r="B337" s="144" t="s">
        <v>4117</v>
      </c>
    </row>
    <row r="338">
      <c r="A338" s="143">
        <v>43686.0</v>
      </c>
      <c r="B338" s="144" t="s">
        <v>4118</v>
      </c>
    </row>
    <row r="339">
      <c r="A339" s="143">
        <v>43685.0</v>
      </c>
      <c r="B339" s="144" t="s">
        <v>4119</v>
      </c>
    </row>
    <row r="340">
      <c r="A340" s="143">
        <v>43684.0</v>
      </c>
      <c r="B340" s="144" t="s">
        <v>132</v>
      </c>
    </row>
    <row r="341">
      <c r="A341" s="143">
        <v>43683.0</v>
      </c>
      <c r="B341" s="144" t="s">
        <v>4120</v>
      </c>
    </row>
    <row r="342">
      <c r="A342" s="143">
        <v>43682.0</v>
      </c>
      <c r="B342" s="144" t="s">
        <v>4121</v>
      </c>
    </row>
    <row r="343">
      <c r="A343" s="143">
        <v>43679.0</v>
      </c>
      <c r="B343" s="144" t="s">
        <v>4122</v>
      </c>
    </row>
    <row r="344">
      <c r="A344" s="143">
        <v>43678.0</v>
      </c>
      <c r="B344" s="144" t="s">
        <v>4123</v>
      </c>
    </row>
    <row r="345">
      <c r="A345" s="143">
        <v>43677.0</v>
      </c>
      <c r="B345" s="144" t="s">
        <v>4124</v>
      </c>
    </row>
    <row r="346">
      <c r="A346" s="143">
        <v>43676.0</v>
      </c>
      <c r="B346" s="144" t="s">
        <v>4125</v>
      </c>
    </row>
    <row r="347">
      <c r="A347" s="143">
        <v>43675.0</v>
      </c>
      <c r="B347" s="144" t="s">
        <v>229</v>
      </c>
    </row>
    <row r="348">
      <c r="A348" s="143">
        <v>43672.0</v>
      </c>
      <c r="B348" s="144" t="s">
        <v>4126</v>
      </c>
    </row>
    <row r="349">
      <c r="A349" s="143">
        <v>43671.0</v>
      </c>
      <c r="B349" s="144" t="s">
        <v>4127</v>
      </c>
    </row>
    <row r="350">
      <c r="A350" s="143">
        <v>43670.0</v>
      </c>
      <c r="B350" s="144" t="s">
        <v>4128</v>
      </c>
    </row>
    <row r="351">
      <c r="A351" s="143">
        <v>43669.0</v>
      </c>
      <c r="B351" s="144" t="s">
        <v>4129</v>
      </c>
    </row>
    <row r="352">
      <c r="A352" s="143">
        <v>43668.0</v>
      </c>
      <c r="B352" s="144" t="s">
        <v>4130</v>
      </c>
    </row>
    <row r="353">
      <c r="A353" s="143">
        <v>43665.0</v>
      </c>
      <c r="B353" s="144" t="s">
        <v>115</v>
      </c>
    </row>
    <row r="354">
      <c r="A354" s="143">
        <v>43664.0</v>
      </c>
      <c r="B354" s="144" t="s">
        <v>4131</v>
      </c>
    </row>
    <row r="355">
      <c r="A355" s="143">
        <v>43663.0</v>
      </c>
      <c r="B355" s="144" t="s">
        <v>4132</v>
      </c>
    </row>
    <row r="356">
      <c r="A356" s="143">
        <v>43662.0</v>
      </c>
      <c r="B356" s="144" t="s">
        <v>4133</v>
      </c>
    </row>
    <row r="357">
      <c r="A357" s="143">
        <v>43661.0</v>
      </c>
      <c r="B357" s="144" t="s">
        <v>4134</v>
      </c>
    </row>
    <row r="358">
      <c r="A358" s="143">
        <v>43658.0</v>
      </c>
      <c r="B358" s="144" t="s">
        <v>4135</v>
      </c>
    </row>
    <row r="359">
      <c r="A359" s="143">
        <v>43657.0</v>
      </c>
      <c r="B359" s="144" t="s">
        <v>4136</v>
      </c>
    </row>
    <row r="360">
      <c r="A360" s="143">
        <v>43656.0</v>
      </c>
      <c r="B360" s="144" t="s">
        <v>4137</v>
      </c>
    </row>
    <row r="361">
      <c r="A361" s="143">
        <v>43655.0</v>
      </c>
      <c r="B361" s="144" t="s">
        <v>4138</v>
      </c>
    </row>
    <row r="362">
      <c r="A362" s="143">
        <v>43654.0</v>
      </c>
      <c r="B362" s="144" t="s">
        <v>4139</v>
      </c>
    </row>
    <row r="363">
      <c r="A363" s="143">
        <v>43651.0</v>
      </c>
      <c r="B363" s="144" t="s">
        <v>4140</v>
      </c>
    </row>
    <row r="364">
      <c r="A364" s="143">
        <v>43650.0</v>
      </c>
      <c r="B364" s="144" t="s">
        <v>4141</v>
      </c>
    </row>
    <row r="365">
      <c r="A365" s="143">
        <v>43649.0</v>
      </c>
      <c r="B365" s="144" t="s">
        <v>4142</v>
      </c>
    </row>
    <row r="366">
      <c r="A366" s="143">
        <v>43648.0</v>
      </c>
      <c r="B366" s="144" t="s">
        <v>4143</v>
      </c>
    </row>
    <row r="367">
      <c r="A367" s="143">
        <v>43647.0</v>
      </c>
      <c r="B367" s="144" t="s">
        <v>4144</v>
      </c>
    </row>
    <row r="368">
      <c r="A368" s="143">
        <v>43644.0</v>
      </c>
      <c r="B368" s="144" t="s">
        <v>4145</v>
      </c>
    </row>
    <row r="369">
      <c r="A369" s="143">
        <v>43643.0</v>
      </c>
      <c r="B369" s="144" t="s">
        <v>4146</v>
      </c>
    </row>
    <row r="370">
      <c r="A370" s="143">
        <v>43642.0</v>
      </c>
      <c r="B370" s="144" t="s">
        <v>4147</v>
      </c>
    </row>
    <row r="371">
      <c r="A371" s="143">
        <v>43641.0</v>
      </c>
      <c r="B371" s="144" t="s">
        <v>48</v>
      </c>
    </row>
    <row r="372">
      <c r="A372" s="143">
        <v>43640.0</v>
      </c>
      <c r="B372" s="144" t="s">
        <v>4148</v>
      </c>
    </row>
    <row r="373">
      <c r="A373" s="143">
        <v>43637.0</v>
      </c>
      <c r="B373" s="144" t="s">
        <v>4149</v>
      </c>
    </row>
    <row r="374">
      <c r="A374" s="143">
        <v>43636.0</v>
      </c>
      <c r="B374" s="144" t="s">
        <v>100</v>
      </c>
    </row>
    <row r="375">
      <c r="A375" s="143">
        <v>43635.0</v>
      </c>
      <c r="B375" s="144" t="s">
        <v>4150</v>
      </c>
    </row>
    <row r="376">
      <c r="A376" s="143">
        <v>43634.0</v>
      </c>
      <c r="B376" s="144" t="s">
        <v>4151</v>
      </c>
    </row>
    <row r="377">
      <c r="A377" s="143">
        <v>43633.0</v>
      </c>
      <c r="B377" s="144" t="s">
        <v>4152</v>
      </c>
    </row>
    <row r="378">
      <c r="A378" s="143">
        <v>43630.0</v>
      </c>
      <c r="B378" s="144" t="s">
        <v>4153</v>
      </c>
    </row>
    <row r="379">
      <c r="A379" s="143">
        <v>43629.0</v>
      </c>
      <c r="B379" s="144" t="s">
        <v>4154</v>
      </c>
    </row>
    <row r="380">
      <c r="A380" s="143">
        <v>43627.0</v>
      </c>
      <c r="B380" s="144" t="s">
        <v>4155</v>
      </c>
    </row>
    <row r="381">
      <c r="A381" s="143">
        <v>43626.0</v>
      </c>
      <c r="B381" s="144" t="s">
        <v>4156</v>
      </c>
    </row>
    <row r="382">
      <c r="A382" s="143">
        <v>43623.0</v>
      </c>
      <c r="B382" s="144" t="s">
        <v>4157</v>
      </c>
    </row>
    <row r="383">
      <c r="A383" s="143">
        <v>43622.0</v>
      </c>
      <c r="B383" s="144" t="s">
        <v>4158</v>
      </c>
    </row>
    <row r="384">
      <c r="A384" s="143">
        <v>43621.0</v>
      </c>
      <c r="B384" s="144" t="s">
        <v>95</v>
      </c>
    </row>
    <row r="385">
      <c r="A385" s="143">
        <v>43620.0</v>
      </c>
      <c r="B385" s="144" t="s">
        <v>4159</v>
      </c>
    </row>
    <row r="386">
      <c r="A386" s="143">
        <v>43619.0</v>
      </c>
      <c r="B386" s="144" t="s">
        <v>4160</v>
      </c>
    </row>
    <row r="387">
      <c r="A387" s="143">
        <v>43616.0</v>
      </c>
      <c r="B387" s="144" t="s">
        <v>4161</v>
      </c>
    </row>
    <row r="388">
      <c r="A388" s="143">
        <v>43615.0</v>
      </c>
      <c r="B388" s="144" t="s">
        <v>4162</v>
      </c>
    </row>
    <row r="389">
      <c r="A389" s="143">
        <v>43614.0</v>
      </c>
      <c r="B389" s="144" t="s">
        <v>33</v>
      </c>
    </row>
    <row r="390">
      <c r="A390" s="143">
        <v>43613.0</v>
      </c>
      <c r="B390" s="144" t="s">
        <v>4163</v>
      </c>
    </row>
    <row r="391">
      <c r="A391" s="143">
        <v>43612.0</v>
      </c>
      <c r="B391" s="144" t="s">
        <v>4164</v>
      </c>
    </row>
    <row r="392">
      <c r="A392" s="143">
        <v>43609.0</v>
      </c>
      <c r="B392" s="144" t="s">
        <v>4165</v>
      </c>
    </row>
    <row r="393">
      <c r="A393" s="143">
        <v>43608.0</v>
      </c>
      <c r="B393" s="144" t="s">
        <v>4166</v>
      </c>
    </row>
    <row r="394">
      <c r="A394" s="143">
        <v>43607.0</v>
      </c>
      <c r="B394" s="144" t="s">
        <v>4167</v>
      </c>
    </row>
    <row r="395">
      <c r="A395" s="143">
        <v>43606.0</v>
      </c>
      <c r="B395" s="144" t="s">
        <v>4168</v>
      </c>
    </row>
    <row r="396">
      <c r="A396" s="143">
        <v>43605.0</v>
      </c>
      <c r="B396" s="144" t="s">
        <v>4169</v>
      </c>
    </row>
    <row r="397">
      <c r="A397" s="143">
        <v>43602.0</v>
      </c>
      <c r="B397" s="144" t="s">
        <v>4170</v>
      </c>
    </row>
    <row r="398">
      <c r="A398" s="143">
        <v>43601.0</v>
      </c>
      <c r="B398" s="144" t="s">
        <v>4171</v>
      </c>
    </row>
    <row r="399">
      <c r="A399" s="143">
        <v>43600.0</v>
      </c>
      <c r="B399" s="144" t="s">
        <v>4172</v>
      </c>
    </row>
    <row r="400">
      <c r="A400" s="143">
        <v>43599.0</v>
      </c>
      <c r="B400" s="144" t="s">
        <v>4173</v>
      </c>
    </row>
    <row r="401">
      <c r="A401" s="143">
        <v>43598.0</v>
      </c>
      <c r="B401" s="144" t="s">
        <v>4174</v>
      </c>
    </row>
    <row r="402">
      <c r="A402" s="143">
        <v>43595.0</v>
      </c>
      <c r="B402" s="144" t="s">
        <v>4175</v>
      </c>
    </row>
    <row r="403">
      <c r="A403" s="143">
        <v>43593.0</v>
      </c>
      <c r="B403" s="144" t="s">
        <v>4176</v>
      </c>
    </row>
    <row r="404">
      <c r="A404" s="143">
        <v>43592.0</v>
      </c>
      <c r="B404" s="144" t="s">
        <v>4177</v>
      </c>
    </row>
    <row r="405">
      <c r="A405" s="143">
        <v>43591.0</v>
      </c>
      <c r="B405" s="144" t="s">
        <v>4178</v>
      </c>
    </row>
    <row r="406">
      <c r="A406" s="143">
        <v>43588.0</v>
      </c>
      <c r="B406" s="144" t="s">
        <v>4179</v>
      </c>
    </row>
    <row r="407">
      <c r="A407" s="143">
        <v>43587.0</v>
      </c>
      <c r="B407" s="144" t="s">
        <v>4180</v>
      </c>
    </row>
    <row r="408">
      <c r="A408" s="143">
        <v>43585.0</v>
      </c>
      <c r="B408" s="144" t="s">
        <v>4181</v>
      </c>
    </row>
    <row r="409">
      <c r="A409" s="143">
        <v>43584.0</v>
      </c>
      <c r="B409" s="144" t="s">
        <v>4182</v>
      </c>
    </row>
    <row r="410">
      <c r="A410" s="143">
        <v>43581.0</v>
      </c>
      <c r="B410" s="144" t="s">
        <v>4183</v>
      </c>
    </row>
    <row r="411">
      <c r="A411" s="143">
        <v>43580.0</v>
      </c>
      <c r="B411" s="144" t="s">
        <v>4184</v>
      </c>
    </row>
    <row r="412">
      <c r="A412" s="143">
        <v>43579.0</v>
      </c>
      <c r="B412" s="144" t="s">
        <v>4185</v>
      </c>
    </row>
    <row r="413">
      <c r="A413" s="143">
        <v>43578.0</v>
      </c>
      <c r="B413" s="144" t="s">
        <v>4186</v>
      </c>
    </row>
    <row r="414">
      <c r="A414" s="143">
        <v>43577.0</v>
      </c>
      <c r="B414" s="144" t="s">
        <v>4187</v>
      </c>
    </row>
    <row r="415">
      <c r="A415" s="143">
        <v>43574.0</v>
      </c>
      <c r="B415" s="144" t="s">
        <v>4188</v>
      </c>
    </row>
    <row r="416">
      <c r="A416" s="143">
        <v>43573.0</v>
      </c>
      <c r="B416" s="144" t="s">
        <v>4189</v>
      </c>
    </row>
    <row r="417">
      <c r="A417" s="143">
        <v>43572.0</v>
      </c>
      <c r="B417" s="144" t="s">
        <v>4190</v>
      </c>
    </row>
    <row r="418">
      <c r="A418" s="143">
        <v>43571.0</v>
      </c>
      <c r="B418" s="144" t="s">
        <v>4191</v>
      </c>
    </row>
    <row r="419">
      <c r="A419" s="143">
        <v>43570.0</v>
      </c>
      <c r="B419" s="144" t="s">
        <v>4192</v>
      </c>
    </row>
    <row r="420">
      <c r="A420" s="143">
        <v>43567.0</v>
      </c>
      <c r="B420" s="144" t="s">
        <v>4193</v>
      </c>
    </row>
    <row r="421">
      <c r="A421" s="143">
        <v>43566.0</v>
      </c>
      <c r="B421" s="144" t="s">
        <v>4194</v>
      </c>
    </row>
    <row r="422">
      <c r="A422" s="143">
        <v>43565.0</v>
      </c>
      <c r="B422" s="144" t="s">
        <v>4195</v>
      </c>
    </row>
    <row r="423">
      <c r="A423" s="143">
        <v>43564.0</v>
      </c>
      <c r="B423" s="144" t="s">
        <v>4196</v>
      </c>
    </row>
    <row r="424">
      <c r="A424" s="143">
        <v>43563.0</v>
      </c>
      <c r="B424" s="144" t="s">
        <v>4197</v>
      </c>
    </row>
    <row r="425">
      <c r="A425" s="143">
        <v>43560.0</v>
      </c>
      <c r="B425" s="144" t="s">
        <v>4198</v>
      </c>
    </row>
    <row r="426">
      <c r="A426" s="143">
        <v>43559.0</v>
      </c>
      <c r="B426" s="144" t="s">
        <v>4199</v>
      </c>
    </row>
    <row r="427">
      <c r="A427" s="143">
        <v>43558.0</v>
      </c>
      <c r="B427" s="144" t="s">
        <v>4200</v>
      </c>
    </row>
    <row r="428">
      <c r="A428" s="143">
        <v>43557.0</v>
      </c>
      <c r="B428" s="144" t="s">
        <v>4201</v>
      </c>
    </row>
    <row r="429">
      <c r="A429" s="143">
        <v>43556.0</v>
      </c>
      <c r="B429" s="144" t="s">
        <v>4202</v>
      </c>
    </row>
    <row r="430">
      <c r="A430" s="143">
        <v>43553.0</v>
      </c>
      <c r="B430" s="144" t="s">
        <v>4203</v>
      </c>
    </row>
    <row r="431">
      <c r="A431" s="143">
        <v>43552.0</v>
      </c>
      <c r="B431" s="144" t="s">
        <v>4204</v>
      </c>
    </row>
    <row r="432">
      <c r="A432" s="143">
        <v>43551.0</v>
      </c>
      <c r="B432" s="144" t="s">
        <v>72</v>
      </c>
    </row>
    <row r="433">
      <c r="A433" s="143">
        <v>43550.0</v>
      </c>
      <c r="B433" s="144" t="s">
        <v>4205</v>
      </c>
    </row>
    <row r="434">
      <c r="A434" s="143">
        <v>43549.0</v>
      </c>
      <c r="B434" s="144" t="s">
        <v>4206</v>
      </c>
    </row>
    <row r="435">
      <c r="A435" s="143">
        <v>43546.0</v>
      </c>
      <c r="B435" s="144" t="s">
        <v>4207</v>
      </c>
    </row>
    <row r="436">
      <c r="A436" s="143">
        <v>43545.0</v>
      </c>
      <c r="B436" s="144" t="s">
        <v>4208</v>
      </c>
    </row>
    <row r="437">
      <c r="A437" s="143">
        <v>43544.0</v>
      </c>
      <c r="B437" s="144" t="s">
        <v>60</v>
      </c>
    </row>
    <row r="438">
      <c r="A438" s="143">
        <v>43543.0</v>
      </c>
      <c r="B438" s="144" t="s">
        <v>49</v>
      </c>
    </row>
    <row r="439">
      <c r="A439" s="143">
        <v>43542.0</v>
      </c>
      <c r="B439" s="144" t="s">
        <v>4209</v>
      </c>
    </row>
    <row r="440">
      <c r="A440" s="143">
        <v>43539.0</v>
      </c>
      <c r="B440" s="144" t="s">
        <v>4210</v>
      </c>
    </row>
    <row r="441">
      <c r="A441" s="143">
        <v>43538.0</v>
      </c>
      <c r="B441" s="144" t="s">
        <v>4211</v>
      </c>
    </row>
    <row r="442">
      <c r="A442" s="143">
        <v>43537.0</v>
      </c>
      <c r="B442" s="144" t="s">
        <v>4212</v>
      </c>
    </row>
    <row r="443">
      <c r="A443" s="143">
        <v>43536.0</v>
      </c>
      <c r="B443" s="144" t="s">
        <v>4213</v>
      </c>
    </row>
    <row r="444">
      <c r="A444" s="143">
        <v>43535.0</v>
      </c>
      <c r="B444" s="144" t="s">
        <v>4214</v>
      </c>
    </row>
    <row r="445">
      <c r="A445" s="143">
        <v>43531.0</v>
      </c>
      <c r="B445" s="144" t="s">
        <v>4215</v>
      </c>
    </row>
    <row r="446">
      <c r="A446" s="143">
        <v>43530.0</v>
      </c>
      <c r="B446" s="144" t="s">
        <v>4216</v>
      </c>
    </row>
    <row r="447">
      <c r="A447" s="143">
        <v>43529.0</v>
      </c>
      <c r="B447" s="144" t="s">
        <v>4217</v>
      </c>
    </row>
    <row r="448">
      <c r="A448" s="143">
        <v>43528.0</v>
      </c>
      <c r="B448" s="144" t="s">
        <v>4218</v>
      </c>
    </row>
    <row r="449">
      <c r="A449" s="143">
        <v>43525.0</v>
      </c>
      <c r="B449" s="144" t="s">
        <v>4219</v>
      </c>
    </row>
    <row r="450">
      <c r="A450" s="143">
        <v>43524.0</v>
      </c>
      <c r="B450" s="144" t="s">
        <v>4220</v>
      </c>
    </row>
    <row r="451">
      <c r="A451" s="143">
        <v>43523.0</v>
      </c>
      <c r="B451" s="144" t="s">
        <v>4221</v>
      </c>
    </row>
    <row r="452">
      <c r="A452" s="143">
        <v>43522.0</v>
      </c>
      <c r="B452" s="144" t="s">
        <v>4222</v>
      </c>
    </row>
    <row r="453">
      <c r="A453" s="143">
        <v>43521.0</v>
      </c>
      <c r="B453" s="144" t="s">
        <v>108</v>
      </c>
    </row>
    <row r="454">
      <c r="A454" s="143">
        <v>43518.0</v>
      </c>
      <c r="B454" s="144" t="s">
        <v>4223</v>
      </c>
    </row>
    <row r="455">
      <c r="A455" s="143">
        <v>43517.0</v>
      </c>
      <c r="B455" s="144" t="s">
        <v>4224</v>
      </c>
    </row>
    <row r="456">
      <c r="A456" s="143">
        <v>43516.0</v>
      </c>
      <c r="B456" s="144" t="s">
        <v>4225</v>
      </c>
    </row>
    <row r="457">
      <c r="A457" s="143">
        <v>43515.0</v>
      </c>
      <c r="B457" s="144" t="s">
        <v>4226</v>
      </c>
    </row>
    <row r="458">
      <c r="A458" s="143">
        <v>43514.0</v>
      </c>
      <c r="B458" s="144" t="s">
        <v>4227</v>
      </c>
    </row>
    <row r="459">
      <c r="A459" s="143">
        <v>43511.0</v>
      </c>
      <c r="B459" s="144" t="s">
        <v>4228</v>
      </c>
    </row>
    <row r="460">
      <c r="A460" s="143">
        <v>43510.0</v>
      </c>
      <c r="B460" s="144" t="s">
        <v>4229</v>
      </c>
    </row>
    <row r="461">
      <c r="A461" s="143">
        <v>43509.0</v>
      </c>
      <c r="B461" s="144" t="s">
        <v>4230</v>
      </c>
    </row>
    <row r="462">
      <c r="A462" s="143">
        <v>43508.0</v>
      </c>
      <c r="B462" s="144" t="s">
        <v>4231</v>
      </c>
    </row>
    <row r="463">
      <c r="A463" s="143">
        <v>43507.0</v>
      </c>
      <c r="B463" s="144" t="s">
        <v>4232</v>
      </c>
    </row>
    <row r="464">
      <c r="A464" s="143">
        <v>43504.0</v>
      </c>
      <c r="B464" s="144" t="s">
        <v>4233</v>
      </c>
    </row>
    <row r="465">
      <c r="A465" s="143">
        <v>43503.0</v>
      </c>
      <c r="B465" s="144" t="s">
        <v>4234</v>
      </c>
    </row>
    <row r="466">
      <c r="A466" s="143">
        <v>43502.0</v>
      </c>
      <c r="B466" s="144" t="s">
        <v>4235</v>
      </c>
    </row>
    <row r="467">
      <c r="A467" s="143">
        <v>43501.0</v>
      </c>
      <c r="B467" s="144" t="s">
        <v>4236</v>
      </c>
    </row>
    <row r="468">
      <c r="A468" s="143">
        <v>43500.0</v>
      </c>
      <c r="B468" s="144" t="s">
        <v>4237</v>
      </c>
    </row>
    <row r="469">
      <c r="A469" s="143">
        <v>43497.0</v>
      </c>
      <c r="B469" s="144" t="s">
        <v>4238</v>
      </c>
    </row>
    <row r="470">
      <c r="A470" s="143">
        <v>43496.0</v>
      </c>
      <c r="B470" s="144" t="s">
        <v>4239</v>
      </c>
    </row>
    <row r="471">
      <c r="A471" s="143">
        <v>43495.0</v>
      </c>
      <c r="B471" s="144" t="s">
        <v>4240</v>
      </c>
    </row>
    <row r="472">
      <c r="A472" s="143">
        <v>43494.0</v>
      </c>
      <c r="B472" s="144" t="s">
        <v>4241</v>
      </c>
    </row>
    <row r="473">
      <c r="A473" s="143">
        <v>43493.0</v>
      </c>
      <c r="B473" s="144" t="s">
        <v>4242</v>
      </c>
    </row>
    <row r="474">
      <c r="A474" s="143">
        <v>43490.0</v>
      </c>
      <c r="B474" s="144" t="s">
        <v>4243</v>
      </c>
    </row>
    <row r="475">
      <c r="A475" s="143">
        <v>43489.0</v>
      </c>
      <c r="B475" s="144" t="s">
        <v>4244</v>
      </c>
    </row>
    <row r="476">
      <c r="A476" s="143">
        <v>43488.0</v>
      </c>
      <c r="B476" s="144" t="s">
        <v>4245</v>
      </c>
    </row>
    <row r="477">
      <c r="A477" s="143">
        <v>43487.0</v>
      </c>
      <c r="B477" s="144" t="s">
        <v>4246</v>
      </c>
    </row>
    <row r="478">
      <c r="A478" s="143">
        <v>43486.0</v>
      </c>
      <c r="B478" s="144" t="s">
        <v>4213</v>
      </c>
    </row>
    <row r="479">
      <c r="A479" s="143">
        <v>43483.0</v>
      </c>
      <c r="B479" s="144" t="s">
        <v>3966</v>
      </c>
    </row>
    <row r="480">
      <c r="A480" s="143">
        <v>43482.0</v>
      </c>
      <c r="B480" s="144" t="s">
        <v>4247</v>
      </c>
    </row>
    <row r="481">
      <c r="A481" s="143">
        <v>43481.0</v>
      </c>
      <c r="B481" s="144" t="s">
        <v>4248</v>
      </c>
    </row>
    <row r="482">
      <c r="A482" s="143">
        <v>43480.0</v>
      </c>
      <c r="B482" s="144" t="s">
        <v>4249</v>
      </c>
    </row>
    <row r="483">
      <c r="A483" s="143">
        <v>43479.0</v>
      </c>
      <c r="B483" s="144" t="s">
        <v>4250</v>
      </c>
    </row>
    <row r="484">
      <c r="A484" s="143">
        <v>43476.0</v>
      </c>
      <c r="B484" s="144" t="s">
        <v>4251</v>
      </c>
    </row>
    <row r="485">
      <c r="A485" s="143">
        <v>43475.0</v>
      </c>
      <c r="B485" s="144" t="s">
        <v>4252</v>
      </c>
    </row>
    <row r="486">
      <c r="A486" s="143">
        <v>43474.0</v>
      </c>
      <c r="B486" s="144" t="s">
        <v>4253</v>
      </c>
    </row>
    <row r="487">
      <c r="A487" s="143">
        <v>43473.0</v>
      </c>
      <c r="B487" s="144" t="s">
        <v>4254</v>
      </c>
    </row>
    <row r="488">
      <c r="A488" s="143">
        <v>43469.0</v>
      </c>
      <c r="B488" s="144" t="s">
        <v>4255</v>
      </c>
    </row>
    <row r="489">
      <c r="A489" s="143">
        <v>43468.0</v>
      </c>
      <c r="B489" s="144" t="s">
        <v>4256</v>
      </c>
    </row>
    <row r="490">
      <c r="A490" s="143">
        <v>43463.0</v>
      </c>
      <c r="B490" s="144" t="s">
        <v>4257</v>
      </c>
    </row>
    <row r="491">
      <c r="A491" s="143">
        <v>43462.0</v>
      </c>
      <c r="B491" s="144" t="s">
        <v>4258</v>
      </c>
    </row>
    <row r="492">
      <c r="A492" s="143">
        <v>43461.0</v>
      </c>
      <c r="B492" s="144" t="s">
        <v>4259</v>
      </c>
    </row>
    <row r="493">
      <c r="A493" s="143">
        <v>43460.0</v>
      </c>
      <c r="B493" s="144" t="s">
        <v>4260</v>
      </c>
    </row>
    <row r="494">
      <c r="A494" s="143">
        <v>43459.0</v>
      </c>
      <c r="B494" s="144" t="s">
        <v>4261</v>
      </c>
    </row>
    <row r="495">
      <c r="A495" s="143">
        <v>43458.0</v>
      </c>
      <c r="B495" s="144" t="s">
        <v>4262</v>
      </c>
    </row>
    <row r="496">
      <c r="A496" s="143">
        <v>43455.0</v>
      </c>
      <c r="B496" s="144" t="s">
        <v>4263</v>
      </c>
    </row>
    <row r="497">
      <c r="A497" s="143">
        <v>43454.0</v>
      </c>
      <c r="B497" s="144" t="s">
        <v>4264</v>
      </c>
    </row>
    <row r="498">
      <c r="A498" s="143">
        <v>43453.0</v>
      </c>
      <c r="B498" s="144" t="s">
        <v>4265</v>
      </c>
    </row>
    <row r="499">
      <c r="A499" s="143">
        <v>43452.0</v>
      </c>
      <c r="B499" s="144" t="s">
        <v>4266</v>
      </c>
    </row>
    <row r="500">
      <c r="A500" s="143">
        <v>43451.0</v>
      </c>
      <c r="B500" s="144" t="s">
        <v>4267</v>
      </c>
    </row>
    <row r="501">
      <c r="A501" s="143">
        <v>43448.0</v>
      </c>
      <c r="B501" s="144" t="s">
        <v>4268</v>
      </c>
    </row>
    <row r="502">
      <c r="A502" s="143">
        <v>43447.0</v>
      </c>
      <c r="B502" s="144" t="s">
        <v>4269</v>
      </c>
    </row>
    <row r="503">
      <c r="A503" s="143">
        <v>43446.0</v>
      </c>
      <c r="B503" s="144" t="s">
        <v>116</v>
      </c>
    </row>
    <row r="504">
      <c r="A504" s="143">
        <v>43445.0</v>
      </c>
      <c r="B504" s="144" t="s">
        <v>4270</v>
      </c>
    </row>
    <row r="505">
      <c r="A505" s="143">
        <v>43444.0</v>
      </c>
      <c r="B505" s="144" t="s">
        <v>4271</v>
      </c>
    </row>
    <row r="506">
      <c r="A506" s="143">
        <v>43441.0</v>
      </c>
      <c r="B506" s="144" t="s">
        <v>87</v>
      </c>
    </row>
    <row r="507">
      <c r="A507" s="143">
        <v>43440.0</v>
      </c>
      <c r="B507" s="144" t="s">
        <v>4272</v>
      </c>
    </row>
    <row r="508">
      <c r="A508" s="143">
        <v>43439.0</v>
      </c>
      <c r="B508" s="144" t="s">
        <v>4273</v>
      </c>
    </row>
    <row r="509">
      <c r="A509" s="143">
        <v>43438.0</v>
      </c>
      <c r="B509" s="144" t="s">
        <v>4274</v>
      </c>
    </row>
    <row r="510">
      <c r="A510" s="143">
        <v>43437.0</v>
      </c>
      <c r="B510" s="144" t="s">
        <v>4275</v>
      </c>
    </row>
    <row r="511">
      <c r="A511" s="143">
        <v>43434.0</v>
      </c>
      <c r="B511" s="144" t="s">
        <v>4276</v>
      </c>
    </row>
    <row r="512">
      <c r="A512" s="143">
        <v>43433.0</v>
      </c>
      <c r="B512" s="144" t="s">
        <v>4277</v>
      </c>
    </row>
    <row r="513">
      <c r="A513" s="143">
        <v>43432.0</v>
      </c>
      <c r="B513" s="144" t="s">
        <v>4278</v>
      </c>
    </row>
    <row r="514">
      <c r="A514" s="143">
        <v>43431.0</v>
      </c>
      <c r="B514" s="144" t="s">
        <v>4279</v>
      </c>
    </row>
    <row r="515">
      <c r="A515" s="143">
        <v>43430.0</v>
      </c>
      <c r="B515" s="144" t="s">
        <v>4280</v>
      </c>
    </row>
    <row r="516">
      <c r="A516" s="143">
        <v>43427.0</v>
      </c>
      <c r="B516" s="144" t="s">
        <v>4281</v>
      </c>
    </row>
    <row r="517">
      <c r="A517" s="143">
        <v>43426.0</v>
      </c>
      <c r="B517" s="144" t="s">
        <v>4282</v>
      </c>
    </row>
    <row r="518">
      <c r="A518" s="143">
        <v>43425.0</v>
      </c>
      <c r="B518" s="144" t="s">
        <v>4283</v>
      </c>
    </row>
    <row r="519">
      <c r="A519" s="143">
        <v>43424.0</v>
      </c>
      <c r="B519" s="144" t="s">
        <v>4284</v>
      </c>
    </row>
    <row r="520">
      <c r="A520" s="143">
        <v>43423.0</v>
      </c>
      <c r="B520" s="144" t="s">
        <v>4285</v>
      </c>
    </row>
    <row r="521">
      <c r="A521" s="143">
        <v>43420.0</v>
      </c>
      <c r="B521" s="144" t="s">
        <v>4286</v>
      </c>
    </row>
    <row r="522">
      <c r="A522" s="143">
        <v>43419.0</v>
      </c>
      <c r="B522" s="144" t="s">
        <v>4287</v>
      </c>
    </row>
    <row r="523">
      <c r="A523" s="143">
        <v>43418.0</v>
      </c>
      <c r="B523" s="144" t="s">
        <v>4288</v>
      </c>
    </row>
    <row r="524">
      <c r="A524" s="143">
        <v>43417.0</v>
      </c>
      <c r="B524" s="144" t="s">
        <v>4289</v>
      </c>
    </row>
    <row r="525">
      <c r="A525" s="143">
        <v>43416.0</v>
      </c>
      <c r="B525" s="144" t="s">
        <v>4290</v>
      </c>
    </row>
    <row r="526">
      <c r="A526" s="143">
        <v>43413.0</v>
      </c>
      <c r="B526" s="144" t="s">
        <v>4291</v>
      </c>
    </row>
    <row r="527">
      <c r="A527" s="143">
        <v>43412.0</v>
      </c>
      <c r="B527" s="144" t="s">
        <v>4292</v>
      </c>
    </row>
    <row r="528">
      <c r="A528" s="143">
        <v>43411.0</v>
      </c>
      <c r="B528" s="144" t="s">
        <v>4293</v>
      </c>
    </row>
    <row r="529">
      <c r="A529" s="143">
        <v>43410.0</v>
      </c>
      <c r="B529" s="144" t="s">
        <v>4272</v>
      </c>
    </row>
    <row r="530">
      <c r="A530" s="143">
        <v>43406.0</v>
      </c>
      <c r="B530" s="144" t="s">
        <v>101</v>
      </c>
    </row>
    <row r="531">
      <c r="A531" s="143">
        <v>43405.0</v>
      </c>
      <c r="B531" s="144" t="s">
        <v>4294</v>
      </c>
    </row>
    <row r="532">
      <c r="A532" s="143">
        <v>43404.0</v>
      </c>
      <c r="B532" s="144" t="s">
        <v>4295</v>
      </c>
    </row>
    <row r="533">
      <c r="A533" s="143">
        <v>43403.0</v>
      </c>
      <c r="B533" s="144" t="s">
        <v>4296</v>
      </c>
    </row>
    <row r="534">
      <c r="A534" s="143">
        <v>43402.0</v>
      </c>
      <c r="B534" s="144" t="s">
        <v>4297</v>
      </c>
    </row>
    <row r="535">
      <c r="A535" s="143">
        <v>43399.0</v>
      </c>
      <c r="B535" s="144" t="s">
        <v>4298</v>
      </c>
    </row>
    <row r="536">
      <c r="A536" s="143">
        <v>43398.0</v>
      </c>
      <c r="B536" s="144" t="s">
        <v>4299</v>
      </c>
    </row>
    <row r="537">
      <c r="A537" s="143">
        <v>43397.0</v>
      </c>
      <c r="B537" s="144" t="s">
        <v>4300</v>
      </c>
    </row>
    <row r="538">
      <c r="A538" s="143">
        <v>43396.0</v>
      </c>
      <c r="B538" s="144" t="s">
        <v>4301</v>
      </c>
    </row>
    <row r="539">
      <c r="A539" s="143">
        <v>43395.0</v>
      </c>
      <c r="B539" s="144" t="s">
        <v>4302</v>
      </c>
    </row>
    <row r="540">
      <c r="A540" s="143">
        <v>43392.0</v>
      </c>
      <c r="B540" s="144" t="s">
        <v>4303</v>
      </c>
    </row>
    <row r="541">
      <c r="A541" s="143">
        <v>43391.0</v>
      </c>
      <c r="B541" s="144" t="s">
        <v>4304</v>
      </c>
    </row>
    <row r="542">
      <c r="A542" s="143">
        <v>43390.0</v>
      </c>
      <c r="B542" s="144" t="s">
        <v>4305</v>
      </c>
    </row>
    <row r="543">
      <c r="A543" s="143">
        <v>43389.0</v>
      </c>
      <c r="B543" s="144" t="s">
        <v>4306</v>
      </c>
    </row>
    <row r="544">
      <c r="A544" s="143">
        <v>43388.0</v>
      </c>
      <c r="B544" s="144" t="s">
        <v>126</v>
      </c>
    </row>
    <row r="545">
      <c r="A545" s="143">
        <v>43385.0</v>
      </c>
      <c r="B545" s="144" t="s">
        <v>4307</v>
      </c>
    </row>
    <row r="546">
      <c r="A546" s="143">
        <v>43384.0</v>
      </c>
      <c r="B546" s="144" t="s">
        <v>4308</v>
      </c>
    </row>
    <row r="547">
      <c r="A547" s="143">
        <v>43383.0</v>
      </c>
      <c r="B547" s="144" t="s">
        <v>4309</v>
      </c>
    </row>
    <row r="548">
      <c r="A548" s="143">
        <v>43382.0</v>
      </c>
      <c r="B548" s="144" t="s">
        <v>4310</v>
      </c>
    </row>
    <row r="549">
      <c r="A549" s="143">
        <v>43381.0</v>
      </c>
      <c r="B549" s="144" t="s">
        <v>4311</v>
      </c>
    </row>
    <row r="550">
      <c r="A550" s="143">
        <v>43378.0</v>
      </c>
      <c r="B550" s="144" t="s">
        <v>4312</v>
      </c>
    </row>
    <row r="551">
      <c r="A551" s="143">
        <v>43377.0</v>
      </c>
      <c r="B551" s="144" t="s">
        <v>4313</v>
      </c>
    </row>
    <row r="552">
      <c r="A552" s="143">
        <v>43376.0</v>
      </c>
      <c r="B552" s="144" t="s">
        <v>4314</v>
      </c>
    </row>
    <row r="553">
      <c r="A553" s="143">
        <v>43375.0</v>
      </c>
      <c r="B553" s="144" t="s">
        <v>4315</v>
      </c>
    </row>
    <row r="554">
      <c r="A554" s="143">
        <v>43374.0</v>
      </c>
      <c r="B554" s="144" t="s">
        <v>4316</v>
      </c>
    </row>
    <row r="555">
      <c r="A555" s="143">
        <v>43371.0</v>
      </c>
      <c r="B555" s="144" t="s">
        <v>4317</v>
      </c>
    </row>
    <row r="556">
      <c r="A556" s="143">
        <v>43370.0</v>
      </c>
      <c r="B556" s="144" t="s">
        <v>4318</v>
      </c>
    </row>
    <row r="557">
      <c r="A557" s="143">
        <v>43369.0</v>
      </c>
      <c r="B557" s="144" t="s">
        <v>4319</v>
      </c>
    </row>
    <row r="558">
      <c r="A558" s="143">
        <v>43368.0</v>
      </c>
      <c r="B558" s="144" t="s">
        <v>4320</v>
      </c>
    </row>
    <row r="559">
      <c r="A559" s="143">
        <v>43367.0</v>
      </c>
      <c r="B559" s="144" t="s">
        <v>4321</v>
      </c>
    </row>
    <row r="560">
      <c r="A560" s="143">
        <v>43364.0</v>
      </c>
      <c r="B560" s="144" t="s">
        <v>4322</v>
      </c>
    </row>
    <row r="561">
      <c r="A561" s="143">
        <v>43363.0</v>
      </c>
      <c r="B561" s="144" t="s">
        <v>4323</v>
      </c>
    </row>
    <row r="562">
      <c r="A562" s="143">
        <v>43362.0</v>
      </c>
      <c r="B562" s="144" t="s">
        <v>4324</v>
      </c>
    </row>
    <row r="563">
      <c r="A563" s="143">
        <v>43361.0</v>
      </c>
      <c r="B563" s="144" t="s">
        <v>4325</v>
      </c>
    </row>
    <row r="564">
      <c r="A564" s="143">
        <v>43360.0</v>
      </c>
      <c r="B564" s="144" t="s">
        <v>4326</v>
      </c>
    </row>
    <row r="565">
      <c r="A565" s="143">
        <v>43357.0</v>
      </c>
      <c r="B565" s="144" t="s">
        <v>4327</v>
      </c>
    </row>
    <row r="566">
      <c r="A566" s="143">
        <v>43356.0</v>
      </c>
      <c r="B566" s="144" t="s">
        <v>4328</v>
      </c>
    </row>
    <row r="567">
      <c r="A567" s="143">
        <v>43355.0</v>
      </c>
      <c r="B567" s="144" t="s">
        <v>4329</v>
      </c>
    </row>
    <row r="568">
      <c r="A568" s="143">
        <v>43354.0</v>
      </c>
      <c r="B568" s="144" t="s">
        <v>4330</v>
      </c>
    </row>
    <row r="569">
      <c r="A569" s="143">
        <v>43353.0</v>
      </c>
      <c r="B569" s="144" t="s">
        <v>4331</v>
      </c>
    </row>
    <row r="570">
      <c r="A570" s="143">
        <v>43350.0</v>
      </c>
      <c r="B570" s="144" t="s">
        <v>4332</v>
      </c>
    </row>
    <row r="571">
      <c r="A571" s="143">
        <v>43349.0</v>
      </c>
      <c r="B571" s="144" t="s">
        <v>4333</v>
      </c>
    </row>
    <row r="572">
      <c r="A572" s="143">
        <v>43348.0</v>
      </c>
      <c r="B572" s="144" t="s">
        <v>4334</v>
      </c>
    </row>
    <row r="573">
      <c r="A573" s="143">
        <v>43347.0</v>
      </c>
      <c r="B573" s="144" t="s">
        <v>4335</v>
      </c>
    </row>
    <row r="574">
      <c r="A574" s="143">
        <v>43346.0</v>
      </c>
      <c r="B574" s="144" t="s">
        <v>4336</v>
      </c>
    </row>
    <row r="575">
      <c r="A575" s="143">
        <v>43343.0</v>
      </c>
      <c r="B575" s="144" t="s">
        <v>4337</v>
      </c>
    </row>
    <row r="576">
      <c r="A576" s="143">
        <v>43342.0</v>
      </c>
      <c r="B576" s="144" t="s">
        <v>4338</v>
      </c>
    </row>
    <row r="577">
      <c r="A577" s="143">
        <v>43341.0</v>
      </c>
      <c r="B577" s="144" t="s">
        <v>4339</v>
      </c>
    </row>
    <row r="578">
      <c r="A578" s="143">
        <v>43340.0</v>
      </c>
      <c r="B578" s="144" t="s">
        <v>4340</v>
      </c>
    </row>
    <row r="579">
      <c r="A579" s="143">
        <v>43339.0</v>
      </c>
      <c r="B579" s="144" t="s">
        <v>4341</v>
      </c>
    </row>
    <row r="580">
      <c r="A580" s="143">
        <v>43336.0</v>
      </c>
      <c r="B580" s="144" t="s">
        <v>4342</v>
      </c>
    </row>
    <row r="581">
      <c r="A581" s="143">
        <v>43335.0</v>
      </c>
      <c r="B581" s="144" t="s">
        <v>4343</v>
      </c>
    </row>
    <row r="582">
      <c r="A582" s="143">
        <v>43334.0</v>
      </c>
      <c r="B582" s="144" t="s">
        <v>4344</v>
      </c>
    </row>
    <row r="583">
      <c r="A583" s="143">
        <v>43333.0</v>
      </c>
      <c r="B583" s="144" t="s">
        <v>4345</v>
      </c>
    </row>
    <row r="584">
      <c r="A584" s="143">
        <v>43332.0</v>
      </c>
      <c r="B584" s="144" t="s">
        <v>4346</v>
      </c>
    </row>
    <row r="585">
      <c r="A585" s="143">
        <v>43329.0</v>
      </c>
      <c r="B585" s="144" t="s">
        <v>4347</v>
      </c>
    </row>
    <row r="586">
      <c r="A586" s="143">
        <v>43328.0</v>
      </c>
      <c r="B586" s="144" t="s">
        <v>133</v>
      </c>
    </row>
    <row r="587">
      <c r="A587" s="143">
        <v>43327.0</v>
      </c>
      <c r="B587" s="144" t="s">
        <v>4348</v>
      </c>
    </row>
    <row r="588">
      <c r="A588" s="143">
        <v>43326.0</v>
      </c>
      <c r="B588" s="144" t="s">
        <v>4349</v>
      </c>
    </row>
    <row r="589">
      <c r="A589" s="143">
        <v>43325.0</v>
      </c>
      <c r="B589" s="144" t="s">
        <v>4350</v>
      </c>
    </row>
    <row r="590">
      <c r="A590" s="143">
        <v>43322.0</v>
      </c>
      <c r="B590" s="144" t="s">
        <v>4351</v>
      </c>
    </row>
    <row r="591">
      <c r="A591" s="143">
        <v>43321.0</v>
      </c>
      <c r="B591" s="144" t="s">
        <v>4352</v>
      </c>
    </row>
    <row r="592">
      <c r="A592" s="143">
        <v>43320.0</v>
      </c>
      <c r="B592" s="144" t="s">
        <v>4353</v>
      </c>
    </row>
    <row r="593">
      <c r="A593" s="143">
        <v>43319.0</v>
      </c>
      <c r="B593" s="144" t="s">
        <v>4354</v>
      </c>
    </row>
    <row r="594">
      <c r="A594" s="143">
        <v>43318.0</v>
      </c>
      <c r="B594" s="144" t="s">
        <v>4355</v>
      </c>
    </row>
    <row r="595">
      <c r="A595" s="143">
        <v>43315.0</v>
      </c>
      <c r="B595" s="144" t="s">
        <v>4356</v>
      </c>
    </row>
    <row r="596">
      <c r="A596" s="143">
        <v>43314.0</v>
      </c>
      <c r="B596" s="144" t="s">
        <v>4357</v>
      </c>
    </row>
    <row r="597">
      <c r="A597" s="143">
        <v>43313.0</v>
      </c>
      <c r="B597" s="144" t="s">
        <v>4358</v>
      </c>
    </row>
    <row r="598">
      <c r="A598" s="143">
        <v>43312.0</v>
      </c>
      <c r="B598" s="144" t="s">
        <v>230</v>
      </c>
    </row>
    <row r="599">
      <c r="A599" s="143">
        <v>43311.0</v>
      </c>
      <c r="B599" s="144" t="s">
        <v>4359</v>
      </c>
    </row>
    <row r="600">
      <c r="A600" s="143">
        <v>43308.0</v>
      </c>
      <c r="B600" s="144" t="s">
        <v>4360</v>
      </c>
    </row>
    <row r="601">
      <c r="A601" s="143">
        <v>43307.0</v>
      </c>
      <c r="B601" s="144" t="s">
        <v>4361</v>
      </c>
    </row>
    <row r="602">
      <c r="A602" s="143">
        <v>43306.0</v>
      </c>
      <c r="B602" s="144" t="s">
        <v>4362</v>
      </c>
    </row>
    <row r="603">
      <c r="A603" s="143">
        <v>43305.0</v>
      </c>
      <c r="B603" s="144" t="s">
        <v>4363</v>
      </c>
    </row>
    <row r="604">
      <c r="A604" s="143">
        <v>43304.0</v>
      </c>
      <c r="B604" s="144" t="s">
        <v>4364</v>
      </c>
    </row>
    <row r="605">
      <c r="A605" s="143">
        <v>43301.0</v>
      </c>
      <c r="B605" s="144" t="s">
        <v>4365</v>
      </c>
    </row>
    <row r="606">
      <c r="A606" s="143">
        <v>43300.0</v>
      </c>
      <c r="B606" s="144" t="s">
        <v>4366</v>
      </c>
    </row>
    <row r="607">
      <c r="A607" s="143">
        <v>43299.0</v>
      </c>
      <c r="B607" s="144" t="s">
        <v>4367</v>
      </c>
    </row>
    <row r="608">
      <c r="A608" s="143">
        <v>43298.0</v>
      </c>
      <c r="B608" s="144" t="s">
        <v>4368</v>
      </c>
    </row>
    <row r="609">
      <c r="A609" s="143">
        <v>43297.0</v>
      </c>
      <c r="B609" s="144" t="s">
        <v>194</v>
      </c>
    </row>
    <row r="610">
      <c r="A610" s="143">
        <v>43294.0</v>
      </c>
      <c r="B610" s="144" t="s">
        <v>4369</v>
      </c>
    </row>
    <row r="611">
      <c r="A611" s="143">
        <v>43293.0</v>
      </c>
      <c r="B611" s="144" t="s">
        <v>4370</v>
      </c>
    </row>
    <row r="612">
      <c r="A612" s="143">
        <v>43292.0</v>
      </c>
      <c r="B612" s="144" t="s">
        <v>4371</v>
      </c>
    </row>
    <row r="613">
      <c r="A613" s="143">
        <v>43291.0</v>
      </c>
      <c r="B613" s="144" t="s">
        <v>4372</v>
      </c>
    </row>
    <row r="614">
      <c r="A614" s="143">
        <v>43290.0</v>
      </c>
      <c r="B614" s="144" t="s">
        <v>4373</v>
      </c>
    </row>
    <row r="615">
      <c r="A615" s="143">
        <v>43287.0</v>
      </c>
      <c r="B615" s="144" t="s">
        <v>4374</v>
      </c>
    </row>
    <row r="616">
      <c r="A616" s="143">
        <v>43286.0</v>
      </c>
      <c r="B616" s="144" t="s">
        <v>4375</v>
      </c>
    </row>
    <row r="617">
      <c r="A617" s="143">
        <v>43285.0</v>
      </c>
      <c r="B617" s="144" t="s">
        <v>4376</v>
      </c>
    </row>
    <row r="618">
      <c r="A618" s="143">
        <v>43284.0</v>
      </c>
      <c r="B618" s="144" t="s">
        <v>4377</v>
      </c>
    </row>
    <row r="619">
      <c r="A619" s="143">
        <v>43283.0</v>
      </c>
      <c r="B619" s="144" t="s">
        <v>4378</v>
      </c>
    </row>
    <row r="620">
      <c r="A620" s="143">
        <v>43280.0</v>
      </c>
      <c r="B620" s="144" t="s">
        <v>4379</v>
      </c>
    </row>
    <row r="621">
      <c r="A621" s="143">
        <v>43279.0</v>
      </c>
      <c r="B621" s="144" t="s">
        <v>4380</v>
      </c>
    </row>
    <row r="622">
      <c r="A622" s="143">
        <v>43278.0</v>
      </c>
      <c r="B622" s="144" t="s">
        <v>140</v>
      </c>
    </row>
    <row r="623">
      <c r="A623" s="143">
        <v>43277.0</v>
      </c>
      <c r="B623" s="144" t="s">
        <v>4381</v>
      </c>
    </row>
    <row r="624">
      <c r="A624" s="143">
        <v>43276.0</v>
      </c>
      <c r="B624" s="144" t="s">
        <v>4382</v>
      </c>
    </row>
    <row r="625">
      <c r="A625" s="143">
        <v>43273.0</v>
      </c>
      <c r="B625" s="144" t="s">
        <v>4383</v>
      </c>
    </row>
    <row r="626">
      <c r="A626" s="143">
        <v>43272.0</v>
      </c>
      <c r="B626" s="144" t="s">
        <v>4384</v>
      </c>
    </row>
    <row r="627">
      <c r="A627" s="143">
        <v>43271.0</v>
      </c>
      <c r="B627" s="144" t="s">
        <v>4385</v>
      </c>
    </row>
    <row r="628">
      <c r="A628" s="143">
        <v>43270.0</v>
      </c>
      <c r="B628" s="144" t="s">
        <v>4386</v>
      </c>
    </row>
    <row r="629">
      <c r="A629" s="143">
        <v>43269.0</v>
      </c>
      <c r="B629" s="144" t="s">
        <v>4387</v>
      </c>
    </row>
    <row r="630">
      <c r="A630" s="143">
        <v>43266.0</v>
      </c>
      <c r="B630" s="144" t="s">
        <v>4388</v>
      </c>
    </row>
    <row r="631">
      <c r="A631" s="143">
        <v>43265.0</v>
      </c>
      <c r="B631" s="144" t="s">
        <v>4389</v>
      </c>
    </row>
    <row r="632">
      <c r="A632" s="143">
        <v>43264.0</v>
      </c>
      <c r="B632" s="144" t="s">
        <v>4390</v>
      </c>
    </row>
    <row r="633">
      <c r="A633" s="143">
        <v>43262.0</v>
      </c>
      <c r="B633" s="144" t="s">
        <v>4391</v>
      </c>
    </row>
    <row r="634">
      <c r="A634" s="143">
        <v>43260.0</v>
      </c>
      <c r="B634" s="144" t="s">
        <v>4392</v>
      </c>
    </row>
    <row r="635">
      <c r="A635" s="143">
        <v>43259.0</v>
      </c>
      <c r="B635" s="144" t="s">
        <v>4393</v>
      </c>
    </row>
    <row r="636">
      <c r="A636" s="143">
        <v>43258.0</v>
      </c>
      <c r="B636" s="144" t="s">
        <v>4394</v>
      </c>
    </row>
    <row r="637">
      <c r="A637" s="143">
        <v>43257.0</v>
      </c>
      <c r="B637" s="144" t="s">
        <v>96</v>
      </c>
    </row>
    <row r="638">
      <c r="A638" s="143">
        <v>43256.0</v>
      </c>
      <c r="B638" s="144" t="s">
        <v>134</v>
      </c>
    </row>
    <row r="639">
      <c r="A639" s="143">
        <v>43255.0</v>
      </c>
      <c r="B639" s="144" t="s">
        <v>34</v>
      </c>
    </row>
    <row r="640">
      <c r="A640" s="143">
        <v>43252.0</v>
      </c>
      <c r="B640" s="144" t="s">
        <v>4395</v>
      </c>
    </row>
    <row r="641">
      <c r="A641" s="143">
        <v>43251.0</v>
      </c>
      <c r="B641" s="144" t="s">
        <v>4396</v>
      </c>
    </row>
    <row r="642">
      <c r="A642" s="143">
        <v>43250.0</v>
      </c>
      <c r="B642" s="144" t="s">
        <v>4397</v>
      </c>
    </row>
    <row r="643">
      <c r="A643" s="143">
        <v>43249.0</v>
      </c>
      <c r="B643" s="144" t="s">
        <v>4398</v>
      </c>
    </row>
    <row r="644">
      <c r="A644" s="143">
        <v>43248.0</v>
      </c>
      <c r="B644" s="144" t="s">
        <v>4399</v>
      </c>
    </row>
    <row r="645">
      <c r="A645" s="143">
        <v>43245.0</v>
      </c>
      <c r="B645" s="144" t="s">
        <v>4400</v>
      </c>
    </row>
    <row r="646">
      <c r="A646" s="143">
        <v>43244.0</v>
      </c>
      <c r="B646" s="144" t="s">
        <v>4401</v>
      </c>
    </row>
    <row r="647">
      <c r="A647" s="143">
        <v>43243.0</v>
      </c>
      <c r="B647" s="144" t="s">
        <v>4402</v>
      </c>
    </row>
    <row r="648">
      <c r="A648" s="143">
        <v>43242.0</v>
      </c>
      <c r="B648" s="144" t="s">
        <v>4403</v>
      </c>
    </row>
    <row r="649">
      <c r="A649" s="143">
        <v>43241.0</v>
      </c>
      <c r="B649" s="144" t="s">
        <v>4404</v>
      </c>
    </row>
    <row r="650">
      <c r="A650" s="143">
        <v>43238.0</v>
      </c>
      <c r="B650" s="144" t="s">
        <v>4405</v>
      </c>
    </row>
    <row r="651">
      <c r="A651" s="143">
        <v>43237.0</v>
      </c>
      <c r="B651" s="144" t="s">
        <v>4406</v>
      </c>
    </row>
    <row r="652">
      <c r="A652" s="143">
        <v>43236.0</v>
      </c>
      <c r="B652" s="144" t="s">
        <v>4407</v>
      </c>
    </row>
    <row r="653">
      <c r="A653" s="143">
        <v>43235.0</v>
      </c>
      <c r="B653" s="144" t="s">
        <v>4408</v>
      </c>
    </row>
    <row r="654">
      <c r="A654" s="143">
        <v>43234.0</v>
      </c>
      <c r="B654" s="144" t="s">
        <v>4409</v>
      </c>
    </row>
    <row r="655">
      <c r="A655" s="143">
        <v>43231.0</v>
      </c>
      <c r="B655" s="144" t="s">
        <v>4410</v>
      </c>
    </row>
    <row r="656">
      <c r="A656" s="143">
        <v>43230.0</v>
      </c>
      <c r="B656" s="144" t="s">
        <v>4411</v>
      </c>
    </row>
    <row r="657">
      <c r="A657" s="143">
        <v>43228.0</v>
      </c>
      <c r="B657" s="144" t="s">
        <v>4412</v>
      </c>
    </row>
    <row r="658">
      <c r="A658" s="143">
        <v>43227.0</v>
      </c>
      <c r="B658" s="144" t="s">
        <v>4413</v>
      </c>
    </row>
    <row r="659">
      <c r="A659" s="143">
        <v>43224.0</v>
      </c>
      <c r="B659" s="144" t="s">
        <v>4414</v>
      </c>
    </row>
    <row r="660">
      <c r="A660" s="143">
        <v>43223.0</v>
      </c>
      <c r="B660" s="144" t="s">
        <v>4415</v>
      </c>
    </row>
    <row r="661">
      <c r="A661" s="143">
        <v>43222.0</v>
      </c>
      <c r="B661" s="144" t="s">
        <v>4416</v>
      </c>
    </row>
    <row r="662">
      <c r="A662" s="143">
        <v>43220.0</v>
      </c>
      <c r="B662" s="144" t="s">
        <v>4417</v>
      </c>
    </row>
    <row r="663">
      <c r="A663" s="143">
        <v>43218.0</v>
      </c>
      <c r="B663" s="144" t="s">
        <v>4418</v>
      </c>
    </row>
    <row r="664">
      <c r="A664" s="143">
        <v>43217.0</v>
      </c>
      <c r="B664" s="144" t="s">
        <v>4419</v>
      </c>
    </row>
    <row r="665">
      <c r="A665" s="143">
        <v>43216.0</v>
      </c>
      <c r="B665" s="144" t="s">
        <v>4420</v>
      </c>
    </row>
    <row r="666">
      <c r="A666" s="143">
        <v>43215.0</v>
      </c>
      <c r="B666" s="144" t="s">
        <v>4421</v>
      </c>
    </row>
    <row r="667">
      <c r="A667" s="143">
        <v>43214.0</v>
      </c>
      <c r="B667" s="144" t="s">
        <v>4422</v>
      </c>
    </row>
    <row r="668">
      <c r="A668" s="143">
        <v>43213.0</v>
      </c>
      <c r="B668" s="144" t="s">
        <v>4423</v>
      </c>
    </row>
    <row r="669">
      <c r="A669" s="143">
        <v>43210.0</v>
      </c>
      <c r="B669" s="144" t="s">
        <v>4424</v>
      </c>
    </row>
    <row r="670">
      <c r="A670" s="143">
        <v>43209.0</v>
      </c>
      <c r="B670" s="144" t="s">
        <v>4425</v>
      </c>
    </row>
    <row r="671">
      <c r="A671" s="143">
        <v>43208.0</v>
      </c>
      <c r="B671" s="144" t="s">
        <v>4426</v>
      </c>
    </row>
    <row r="672">
      <c r="A672" s="143">
        <v>43207.0</v>
      </c>
      <c r="B672" s="144" t="s">
        <v>4427</v>
      </c>
    </row>
    <row r="673">
      <c r="A673" s="143">
        <v>43206.0</v>
      </c>
      <c r="B673" s="144" t="s">
        <v>4428</v>
      </c>
    </row>
    <row r="674">
      <c r="A674" s="143">
        <v>43203.0</v>
      </c>
      <c r="B674" s="144" t="s">
        <v>4429</v>
      </c>
    </row>
    <row r="675">
      <c r="A675" s="143">
        <v>43202.0</v>
      </c>
      <c r="B675" s="144" t="s">
        <v>4430</v>
      </c>
    </row>
    <row r="676">
      <c r="A676" s="143">
        <v>43201.0</v>
      </c>
      <c r="B676" s="144" t="s">
        <v>4431</v>
      </c>
    </row>
    <row r="677">
      <c r="A677" s="143">
        <v>43200.0</v>
      </c>
      <c r="B677" s="144" t="s">
        <v>4432</v>
      </c>
    </row>
    <row r="678">
      <c r="A678" s="143">
        <v>43199.0</v>
      </c>
      <c r="B678" s="144" t="s">
        <v>4433</v>
      </c>
    </row>
    <row r="679">
      <c r="A679" s="143">
        <v>43196.0</v>
      </c>
      <c r="B679" s="144" t="s">
        <v>4434</v>
      </c>
    </row>
    <row r="680">
      <c r="A680" s="143">
        <v>43195.0</v>
      </c>
      <c r="B680" s="144" t="s">
        <v>4435</v>
      </c>
    </row>
    <row r="681">
      <c r="A681" s="143">
        <v>43194.0</v>
      </c>
      <c r="B681" s="144" t="s">
        <v>4436</v>
      </c>
    </row>
    <row r="682">
      <c r="A682" s="143">
        <v>43193.0</v>
      </c>
      <c r="B682" s="144" t="s">
        <v>4437</v>
      </c>
    </row>
    <row r="683">
      <c r="A683" s="143">
        <v>43192.0</v>
      </c>
      <c r="B683" s="144" t="s">
        <v>4438</v>
      </c>
    </row>
    <row r="684">
      <c r="A684" s="143">
        <v>43189.0</v>
      </c>
      <c r="B684" s="144" t="s">
        <v>4439</v>
      </c>
    </row>
    <row r="685">
      <c r="A685" s="143">
        <v>43188.0</v>
      </c>
      <c r="B685" s="144" t="s">
        <v>50</v>
      </c>
    </row>
    <row r="686">
      <c r="A686" s="143">
        <v>43187.0</v>
      </c>
      <c r="B686" s="144" t="s">
        <v>73</v>
      </c>
    </row>
    <row r="687">
      <c r="A687" s="143">
        <v>43186.0</v>
      </c>
      <c r="B687" s="144" t="s">
        <v>4440</v>
      </c>
    </row>
    <row r="688">
      <c r="A688" s="143">
        <v>43185.0</v>
      </c>
      <c r="B688" s="144" t="s">
        <v>4441</v>
      </c>
    </row>
    <row r="689">
      <c r="A689" s="143">
        <v>43182.0</v>
      </c>
      <c r="B689" s="144" t="s">
        <v>4442</v>
      </c>
    </row>
    <row r="690">
      <c r="A690" s="143">
        <v>43181.0</v>
      </c>
      <c r="B690" s="144" t="s">
        <v>4443</v>
      </c>
    </row>
    <row r="691">
      <c r="A691" s="143">
        <v>43180.0</v>
      </c>
      <c r="B691" s="144" t="s">
        <v>61</v>
      </c>
    </row>
    <row r="692">
      <c r="A692" s="143">
        <v>43179.0</v>
      </c>
      <c r="B692" s="144" t="s">
        <v>4444</v>
      </c>
    </row>
    <row r="693">
      <c r="A693" s="143">
        <v>43178.0</v>
      </c>
      <c r="B693" s="144" t="s">
        <v>4445</v>
      </c>
    </row>
    <row r="694">
      <c r="A694" s="143">
        <v>43175.0</v>
      </c>
      <c r="B694" s="144" t="s">
        <v>4446</v>
      </c>
    </row>
    <row r="695">
      <c r="A695" s="143">
        <v>43174.0</v>
      </c>
      <c r="B695" s="144" t="s">
        <v>4346</v>
      </c>
    </row>
    <row r="696">
      <c r="A696" s="143">
        <v>43173.0</v>
      </c>
      <c r="B696" s="144" t="s">
        <v>4447</v>
      </c>
    </row>
    <row r="697">
      <c r="A697" s="143">
        <v>43172.0</v>
      </c>
      <c r="B697" s="144" t="s">
        <v>4448</v>
      </c>
    </row>
    <row r="698">
      <c r="A698" s="143">
        <v>43171.0</v>
      </c>
      <c r="B698" s="144" t="s">
        <v>4449</v>
      </c>
    </row>
    <row r="699">
      <c r="A699" s="143">
        <v>43168.0</v>
      </c>
      <c r="B699" s="144" t="s">
        <v>4450</v>
      </c>
    </row>
    <row r="700">
      <c r="A700" s="143">
        <v>43166.0</v>
      </c>
      <c r="B700" s="144" t="s">
        <v>4451</v>
      </c>
    </row>
    <row r="701">
      <c r="A701" s="143">
        <v>43165.0</v>
      </c>
      <c r="B701" s="144" t="s">
        <v>4452</v>
      </c>
    </row>
    <row r="702">
      <c r="A702" s="143">
        <v>43164.0</v>
      </c>
      <c r="B702" s="144" t="s">
        <v>4453</v>
      </c>
    </row>
    <row r="703">
      <c r="A703" s="143">
        <v>43161.0</v>
      </c>
      <c r="B703" s="144" t="s">
        <v>4454</v>
      </c>
    </row>
    <row r="704">
      <c r="A704" s="143">
        <v>43160.0</v>
      </c>
      <c r="B704" s="144" t="s">
        <v>4455</v>
      </c>
    </row>
    <row r="705">
      <c r="A705" s="143">
        <v>43159.0</v>
      </c>
      <c r="B705" s="144" t="s">
        <v>4456</v>
      </c>
    </row>
    <row r="706">
      <c r="A706" s="143">
        <v>43158.0</v>
      </c>
      <c r="B706" s="144" t="s">
        <v>4457</v>
      </c>
    </row>
    <row r="707">
      <c r="A707" s="143">
        <v>43157.0</v>
      </c>
      <c r="B707" s="144" t="s">
        <v>4458</v>
      </c>
    </row>
    <row r="708">
      <c r="A708" s="143">
        <v>43153.0</v>
      </c>
      <c r="B708" s="144" t="s">
        <v>4459</v>
      </c>
    </row>
    <row r="709">
      <c r="A709" s="143">
        <v>43152.0</v>
      </c>
      <c r="B709" s="144" t="s">
        <v>4460</v>
      </c>
    </row>
    <row r="710">
      <c r="A710" s="143">
        <v>43151.0</v>
      </c>
      <c r="B710" s="144" t="s">
        <v>4461</v>
      </c>
    </row>
    <row r="711">
      <c r="A711" s="143">
        <v>43150.0</v>
      </c>
      <c r="B711" s="144" t="s">
        <v>4462</v>
      </c>
    </row>
    <row r="712">
      <c r="A712" s="143">
        <v>43147.0</v>
      </c>
      <c r="B712" s="144" t="s">
        <v>4463</v>
      </c>
    </row>
    <row r="713">
      <c r="A713" s="143">
        <v>43146.0</v>
      </c>
      <c r="B713" s="144" t="s">
        <v>4464</v>
      </c>
    </row>
    <row r="714">
      <c r="A714" s="143">
        <v>43145.0</v>
      </c>
      <c r="B714" s="144" t="s">
        <v>4465</v>
      </c>
    </row>
    <row r="715">
      <c r="A715" s="143">
        <v>43144.0</v>
      </c>
      <c r="B715" s="144" t="s">
        <v>4466</v>
      </c>
    </row>
    <row r="716">
      <c r="A716" s="143">
        <v>43143.0</v>
      </c>
      <c r="B716" s="144" t="s">
        <v>4467</v>
      </c>
    </row>
    <row r="717">
      <c r="A717" s="143">
        <v>43140.0</v>
      </c>
      <c r="B717" s="144" t="s">
        <v>4468</v>
      </c>
    </row>
    <row r="718">
      <c r="A718" s="143">
        <v>43139.0</v>
      </c>
      <c r="B718" s="144" t="s">
        <v>4469</v>
      </c>
    </row>
    <row r="719">
      <c r="A719" s="143">
        <v>43138.0</v>
      </c>
      <c r="B719" s="144" t="s">
        <v>4470</v>
      </c>
    </row>
    <row r="720">
      <c r="A720" s="143">
        <v>43137.0</v>
      </c>
      <c r="B720" s="144" t="s">
        <v>4471</v>
      </c>
    </row>
    <row r="721">
      <c r="A721" s="143">
        <v>43136.0</v>
      </c>
      <c r="B721" s="144" t="s">
        <v>4472</v>
      </c>
    </row>
    <row r="722">
      <c r="A722" s="143">
        <v>43133.0</v>
      </c>
      <c r="B722" s="144" t="s">
        <v>4473</v>
      </c>
    </row>
    <row r="723">
      <c r="A723" s="143">
        <v>43132.0</v>
      </c>
      <c r="B723" s="144" t="s">
        <v>4474</v>
      </c>
    </row>
    <row r="724">
      <c r="A724" s="143">
        <v>43131.0</v>
      </c>
      <c r="B724" s="144" t="s">
        <v>4475</v>
      </c>
    </row>
    <row r="725">
      <c r="A725" s="143">
        <v>43130.0</v>
      </c>
      <c r="B725" s="144" t="s">
        <v>4476</v>
      </c>
    </row>
    <row r="726">
      <c r="A726" s="143">
        <v>43129.0</v>
      </c>
      <c r="B726" s="144" t="s">
        <v>4477</v>
      </c>
    </row>
    <row r="727">
      <c r="A727" s="143">
        <v>43126.0</v>
      </c>
      <c r="B727" s="144" t="s">
        <v>4478</v>
      </c>
    </row>
    <row r="728">
      <c r="A728" s="143">
        <v>43125.0</v>
      </c>
      <c r="B728" s="144" t="s">
        <v>4479</v>
      </c>
    </row>
    <row r="729">
      <c r="A729" s="143">
        <v>43124.0</v>
      </c>
      <c r="B729" s="144" t="s">
        <v>4480</v>
      </c>
    </row>
    <row r="730">
      <c r="A730" s="143">
        <v>43123.0</v>
      </c>
      <c r="B730" s="144" t="s">
        <v>4481</v>
      </c>
    </row>
    <row r="731">
      <c r="A731" s="143">
        <v>43122.0</v>
      </c>
      <c r="B731" s="144" t="s">
        <v>4482</v>
      </c>
    </row>
    <row r="732">
      <c r="A732" s="143">
        <v>43119.0</v>
      </c>
      <c r="B732" s="144" t="s">
        <v>155</v>
      </c>
    </row>
    <row r="733">
      <c r="A733" s="143">
        <v>43118.0</v>
      </c>
      <c r="B733" s="144" t="s">
        <v>4483</v>
      </c>
    </row>
    <row r="734">
      <c r="A734" s="143">
        <v>43117.0</v>
      </c>
      <c r="B734" s="144" t="s">
        <v>4484</v>
      </c>
    </row>
    <row r="735">
      <c r="A735" s="143">
        <v>43116.0</v>
      </c>
      <c r="B735" s="144" t="s">
        <v>4485</v>
      </c>
    </row>
    <row r="736">
      <c r="A736" s="143">
        <v>43115.0</v>
      </c>
      <c r="B736" s="144" t="s">
        <v>4486</v>
      </c>
    </row>
    <row r="737">
      <c r="A737" s="143">
        <v>43112.0</v>
      </c>
      <c r="B737" s="144" t="s">
        <v>4487</v>
      </c>
    </row>
    <row r="738">
      <c r="A738" s="143">
        <v>43111.0</v>
      </c>
      <c r="B738" s="144" t="s">
        <v>4488</v>
      </c>
    </row>
    <row r="739">
      <c r="A739" s="143">
        <v>43110.0</v>
      </c>
      <c r="B739" s="144" t="s">
        <v>4489</v>
      </c>
    </row>
    <row r="740">
      <c r="A740" s="143">
        <v>43109.0</v>
      </c>
      <c r="B740" s="144" t="s">
        <v>4490</v>
      </c>
    </row>
    <row r="741">
      <c r="A741" s="143">
        <v>43105.0</v>
      </c>
      <c r="B741" s="144" t="s">
        <v>4491</v>
      </c>
    </row>
    <row r="742">
      <c r="A742" s="143">
        <v>43104.0</v>
      </c>
      <c r="B742" s="144" t="s">
        <v>4492</v>
      </c>
    </row>
    <row r="743">
      <c r="A743" s="143">
        <v>43103.0</v>
      </c>
      <c r="B743" s="144" t="s">
        <v>4493</v>
      </c>
    </row>
    <row r="744">
      <c r="A744" s="143">
        <v>43098.0</v>
      </c>
      <c r="B744" s="144" t="s">
        <v>4494</v>
      </c>
    </row>
    <row r="745">
      <c r="A745" s="143">
        <v>43097.0</v>
      </c>
      <c r="B745" s="144" t="s">
        <v>4495</v>
      </c>
    </row>
    <row r="746">
      <c r="A746" s="143">
        <v>43096.0</v>
      </c>
      <c r="B746" s="144" t="s">
        <v>117</v>
      </c>
    </row>
    <row r="747">
      <c r="A747" s="143">
        <v>43095.0</v>
      </c>
      <c r="B747" s="144" t="s">
        <v>4496</v>
      </c>
    </row>
    <row r="748">
      <c r="A748" s="143">
        <v>43094.0</v>
      </c>
      <c r="B748" s="144" t="s">
        <v>4497</v>
      </c>
    </row>
    <row r="749">
      <c r="A749" s="143">
        <v>43091.0</v>
      </c>
      <c r="B749" s="144" t="s">
        <v>205</v>
      </c>
    </row>
    <row r="750">
      <c r="A750" s="143">
        <v>43090.0</v>
      </c>
      <c r="B750" s="144" t="s">
        <v>4498</v>
      </c>
    </row>
    <row r="751">
      <c r="A751" s="143">
        <v>43089.0</v>
      </c>
      <c r="B751" s="144" t="s">
        <v>4499</v>
      </c>
    </row>
    <row r="752">
      <c r="A752" s="143">
        <v>43088.0</v>
      </c>
      <c r="B752" s="144" t="s">
        <v>4500</v>
      </c>
    </row>
    <row r="753">
      <c r="A753" s="143">
        <v>43087.0</v>
      </c>
      <c r="B753" s="144" t="s">
        <v>4501</v>
      </c>
    </row>
    <row r="754">
      <c r="A754" s="143">
        <v>43084.0</v>
      </c>
      <c r="B754" s="144" t="s">
        <v>4502</v>
      </c>
    </row>
    <row r="755">
      <c r="A755" s="143">
        <v>43083.0</v>
      </c>
      <c r="B755" s="144" t="s">
        <v>4503</v>
      </c>
    </row>
    <row r="756">
      <c r="A756" s="143">
        <v>43082.0</v>
      </c>
      <c r="B756" s="144" t="s">
        <v>88</v>
      </c>
    </row>
    <row r="757">
      <c r="A757" s="143">
        <v>43081.0</v>
      </c>
      <c r="B757" s="144" t="s">
        <v>4504</v>
      </c>
    </row>
    <row r="758">
      <c r="A758" s="143">
        <v>43080.0</v>
      </c>
      <c r="B758" s="144" t="s">
        <v>195</v>
      </c>
    </row>
    <row r="759">
      <c r="A759" s="143">
        <v>43077.0</v>
      </c>
      <c r="B759" s="144" t="s">
        <v>4505</v>
      </c>
    </row>
    <row r="760">
      <c r="A760" s="143">
        <v>43076.0</v>
      </c>
      <c r="B760" s="144" t="s">
        <v>4506</v>
      </c>
    </row>
    <row r="761">
      <c r="A761" s="143">
        <v>43075.0</v>
      </c>
      <c r="B761" s="144" t="s">
        <v>4507</v>
      </c>
    </row>
    <row r="762">
      <c r="A762" s="143">
        <v>43074.0</v>
      </c>
      <c r="B762" s="144" t="s">
        <v>4508</v>
      </c>
    </row>
    <row r="763">
      <c r="A763" s="143">
        <v>43073.0</v>
      </c>
      <c r="B763" s="144" t="s">
        <v>102</v>
      </c>
    </row>
    <row r="764">
      <c r="A764" s="143">
        <v>43070.0</v>
      </c>
      <c r="B764" s="144" t="s">
        <v>4509</v>
      </c>
    </row>
    <row r="765">
      <c r="A765" s="143">
        <v>43069.0</v>
      </c>
      <c r="B765" s="144" t="s">
        <v>4510</v>
      </c>
    </row>
    <row r="766">
      <c r="A766" s="143">
        <v>43068.0</v>
      </c>
      <c r="B766" s="144" t="s">
        <v>4511</v>
      </c>
    </row>
    <row r="767">
      <c r="A767" s="143">
        <v>43067.0</v>
      </c>
      <c r="B767" s="144" t="s">
        <v>4512</v>
      </c>
    </row>
    <row r="768">
      <c r="A768" s="143">
        <v>43066.0</v>
      </c>
      <c r="B768" s="144" t="s">
        <v>4513</v>
      </c>
    </row>
    <row r="769">
      <c r="A769" s="143">
        <v>43063.0</v>
      </c>
      <c r="B769" s="144" t="s">
        <v>4514</v>
      </c>
    </row>
    <row r="770">
      <c r="A770" s="143">
        <v>43062.0</v>
      </c>
      <c r="B770" s="144" t="s">
        <v>4515</v>
      </c>
    </row>
    <row r="771">
      <c r="A771" s="143">
        <v>43061.0</v>
      </c>
      <c r="B771" s="144" t="s">
        <v>4516</v>
      </c>
    </row>
    <row r="772">
      <c r="A772" s="143">
        <v>43060.0</v>
      </c>
      <c r="B772" s="144" t="s">
        <v>4517</v>
      </c>
    </row>
    <row r="773">
      <c r="A773" s="143">
        <v>43059.0</v>
      </c>
      <c r="B773" s="144" t="s">
        <v>4518</v>
      </c>
    </row>
    <row r="774">
      <c r="A774" s="143">
        <v>43056.0</v>
      </c>
      <c r="B774" s="144" t="s">
        <v>4519</v>
      </c>
    </row>
    <row r="775">
      <c r="A775" s="143">
        <v>43055.0</v>
      </c>
      <c r="B775" s="144" t="s">
        <v>4520</v>
      </c>
    </row>
    <row r="776">
      <c r="A776" s="143">
        <v>43054.0</v>
      </c>
      <c r="B776" s="144" t="s">
        <v>4521</v>
      </c>
    </row>
    <row r="777">
      <c r="A777" s="143">
        <v>43053.0</v>
      </c>
      <c r="B777" s="144" t="s">
        <v>4522</v>
      </c>
    </row>
    <row r="778">
      <c r="A778" s="143">
        <v>43052.0</v>
      </c>
      <c r="B778" s="144" t="s">
        <v>4523</v>
      </c>
    </row>
    <row r="779">
      <c r="A779" s="143">
        <v>43049.0</v>
      </c>
      <c r="B779" s="144" t="s">
        <v>4524</v>
      </c>
    </row>
    <row r="780">
      <c r="A780" s="143">
        <v>43048.0</v>
      </c>
      <c r="B780" s="144" t="s">
        <v>4525</v>
      </c>
    </row>
    <row r="781">
      <c r="A781" s="143">
        <v>43047.0</v>
      </c>
      <c r="B781" s="144" t="s">
        <v>4526</v>
      </c>
    </row>
    <row r="782">
      <c r="A782" s="143">
        <v>43046.0</v>
      </c>
      <c r="B782" s="144" t="s">
        <v>4527</v>
      </c>
    </row>
    <row r="783">
      <c r="A783" s="143">
        <v>43042.0</v>
      </c>
      <c r="B783" s="144" t="s">
        <v>4528</v>
      </c>
    </row>
    <row r="784">
      <c r="A784" s="143">
        <v>43041.0</v>
      </c>
      <c r="B784" s="144" t="s">
        <v>4529</v>
      </c>
    </row>
    <row r="785">
      <c r="A785" s="143">
        <v>43040.0</v>
      </c>
      <c r="B785" s="144" t="s">
        <v>4530</v>
      </c>
    </row>
    <row r="786">
      <c r="A786" s="143">
        <v>43039.0</v>
      </c>
      <c r="B786" s="144" t="s">
        <v>4531</v>
      </c>
    </row>
    <row r="787">
      <c r="A787" s="143">
        <v>43038.0</v>
      </c>
      <c r="B787" s="144" t="s">
        <v>4532</v>
      </c>
    </row>
    <row r="788">
      <c r="A788" s="143">
        <v>43035.0</v>
      </c>
      <c r="B788" s="144" t="s">
        <v>4533</v>
      </c>
    </row>
    <row r="789">
      <c r="A789" s="143">
        <v>43034.0</v>
      </c>
      <c r="B789" s="144" t="s">
        <v>4534</v>
      </c>
    </row>
    <row r="790">
      <c r="A790" s="143">
        <v>43033.0</v>
      </c>
      <c r="B790" s="144" t="s">
        <v>4535</v>
      </c>
    </row>
    <row r="791">
      <c r="A791" s="143">
        <v>43032.0</v>
      </c>
      <c r="B791" s="144" t="s">
        <v>4536</v>
      </c>
    </row>
    <row r="792">
      <c r="A792" s="143">
        <v>43031.0</v>
      </c>
      <c r="B792" s="144" t="s">
        <v>4537</v>
      </c>
    </row>
    <row r="793">
      <c r="A793" s="143">
        <v>43028.0</v>
      </c>
      <c r="B793" s="144" t="s">
        <v>127</v>
      </c>
    </row>
    <row r="794">
      <c r="A794" s="143">
        <v>43027.0</v>
      </c>
      <c r="B794" s="144" t="s">
        <v>4538</v>
      </c>
    </row>
    <row r="795">
      <c r="A795" s="143">
        <v>43026.0</v>
      </c>
      <c r="B795" s="144" t="s">
        <v>4539</v>
      </c>
    </row>
    <row r="796">
      <c r="A796" s="143">
        <v>43025.0</v>
      </c>
      <c r="B796" s="144" t="s">
        <v>4540</v>
      </c>
    </row>
    <row r="797">
      <c r="A797" s="143">
        <v>43024.0</v>
      </c>
      <c r="B797" s="144" t="s">
        <v>4541</v>
      </c>
    </row>
    <row r="798">
      <c r="A798" s="143">
        <v>43021.0</v>
      </c>
      <c r="B798" s="144" t="s">
        <v>4542</v>
      </c>
    </row>
    <row r="799">
      <c r="A799" s="143">
        <v>43020.0</v>
      </c>
      <c r="B799" s="144" t="s">
        <v>4543</v>
      </c>
    </row>
    <row r="800">
      <c r="A800" s="143">
        <v>43019.0</v>
      </c>
      <c r="B800" s="144" t="s">
        <v>4544</v>
      </c>
    </row>
    <row r="801">
      <c r="A801" s="143">
        <v>43018.0</v>
      </c>
      <c r="B801" s="144" t="s">
        <v>4545</v>
      </c>
    </row>
    <row r="802">
      <c r="A802" s="143">
        <v>43017.0</v>
      </c>
      <c r="B802" s="144" t="s">
        <v>4546</v>
      </c>
    </row>
    <row r="803">
      <c r="A803" s="143">
        <v>43014.0</v>
      </c>
      <c r="B803" s="144" t="s">
        <v>226</v>
      </c>
    </row>
    <row r="804">
      <c r="A804" s="143">
        <v>43013.0</v>
      </c>
      <c r="B804" s="144" t="s">
        <v>4547</v>
      </c>
    </row>
    <row r="805">
      <c r="A805" s="143">
        <v>43012.0</v>
      </c>
      <c r="B805" s="144" t="s">
        <v>4548</v>
      </c>
    </row>
    <row r="806">
      <c r="A806" s="143">
        <v>43011.0</v>
      </c>
      <c r="B806" s="144" t="s">
        <v>4549</v>
      </c>
    </row>
    <row r="807">
      <c r="A807" s="143">
        <v>43010.0</v>
      </c>
      <c r="B807" s="144" t="s">
        <v>4550</v>
      </c>
    </row>
    <row r="808">
      <c r="A808" s="143">
        <v>43007.0</v>
      </c>
      <c r="B808" s="144" t="s">
        <v>4551</v>
      </c>
    </row>
    <row r="809">
      <c r="A809" s="143">
        <v>43006.0</v>
      </c>
      <c r="B809" s="144" t="s">
        <v>4552</v>
      </c>
    </row>
    <row r="810">
      <c r="A810" s="143">
        <v>43005.0</v>
      </c>
      <c r="B810" s="144" t="s">
        <v>4553</v>
      </c>
    </row>
    <row r="811">
      <c r="A811" s="143">
        <v>43004.0</v>
      </c>
      <c r="B811" s="144" t="s">
        <v>4554</v>
      </c>
    </row>
    <row r="812">
      <c r="A812" s="143">
        <v>43003.0</v>
      </c>
      <c r="B812" s="144" t="s">
        <v>4555</v>
      </c>
    </row>
    <row r="813">
      <c r="A813" s="143">
        <v>43000.0</v>
      </c>
      <c r="B813" s="144" t="s">
        <v>4556</v>
      </c>
    </row>
    <row r="814">
      <c r="A814" s="143">
        <v>42999.0</v>
      </c>
      <c r="B814" s="144" t="s">
        <v>4557</v>
      </c>
    </row>
    <row r="815">
      <c r="A815" s="143">
        <v>42998.0</v>
      </c>
      <c r="B815" s="144" t="s">
        <v>4558</v>
      </c>
    </row>
    <row r="816">
      <c r="A816" s="143">
        <v>42997.0</v>
      </c>
      <c r="B816" s="144" t="s">
        <v>4559</v>
      </c>
    </row>
    <row r="817">
      <c r="A817" s="143">
        <v>42996.0</v>
      </c>
      <c r="B817" s="144" t="s">
        <v>4560</v>
      </c>
    </row>
    <row r="818">
      <c r="A818" s="143">
        <v>42993.0</v>
      </c>
      <c r="B818" s="144" t="s">
        <v>109</v>
      </c>
    </row>
    <row r="819">
      <c r="A819" s="143">
        <v>42992.0</v>
      </c>
      <c r="B819" s="144" t="s">
        <v>4561</v>
      </c>
    </row>
    <row r="820">
      <c r="A820" s="143">
        <v>42991.0</v>
      </c>
      <c r="B820" s="144" t="s">
        <v>4562</v>
      </c>
    </row>
    <row r="821">
      <c r="A821" s="143">
        <v>42990.0</v>
      </c>
      <c r="B821" s="144" t="s">
        <v>4563</v>
      </c>
    </row>
    <row r="822">
      <c r="A822" s="143">
        <v>42989.0</v>
      </c>
      <c r="B822" s="144" t="s">
        <v>4564</v>
      </c>
    </row>
    <row r="823">
      <c r="A823" s="143">
        <v>42986.0</v>
      </c>
      <c r="B823" s="144" t="s">
        <v>4565</v>
      </c>
    </row>
    <row r="824">
      <c r="A824" s="143">
        <v>42985.0</v>
      </c>
      <c r="B824" s="144" t="s">
        <v>4566</v>
      </c>
    </row>
    <row r="825">
      <c r="A825" s="143">
        <v>42984.0</v>
      </c>
      <c r="B825" s="144" t="s">
        <v>4567</v>
      </c>
    </row>
    <row r="826">
      <c r="A826" s="143">
        <v>42983.0</v>
      </c>
      <c r="B826" s="144" t="s">
        <v>4568</v>
      </c>
    </row>
    <row r="827">
      <c r="A827" s="143">
        <v>42982.0</v>
      </c>
      <c r="B827" s="144" t="s">
        <v>4569</v>
      </c>
    </row>
    <row r="828">
      <c r="A828" s="143">
        <v>42979.0</v>
      </c>
      <c r="B828" s="144" t="s">
        <v>4570</v>
      </c>
    </row>
    <row r="829">
      <c r="A829" s="143">
        <v>42978.0</v>
      </c>
      <c r="B829" s="144" t="s">
        <v>4571</v>
      </c>
    </row>
    <row r="830">
      <c r="A830" s="143">
        <v>42977.0</v>
      </c>
      <c r="B830" s="144" t="s">
        <v>4572</v>
      </c>
    </row>
    <row r="831">
      <c r="A831" s="143">
        <v>42976.0</v>
      </c>
      <c r="B831" s="144" t="s">
        <v>4573</v>
      </c>
    </row>
    <row r="832">
      <c r="A832" s="143">
        <v>42975.0</v>
      </c>
      <c r="B832" s="144" t="s">
        <v>4574</v>
      </c>
    </row>
    <row r="833">
      <c r="A833" s="143">
        <v>42972.0</v>
      </c>
      <c r="B833" s="144" t="s">
        <v>4575</v>
      </c>
    </row>
    <row r="834">
      <c r="A834" s="143">
        <v>42971.0</v>
      </c>
      <c r="B834" s="144" t="s">
        <v>179</v>
      </c>
    </row>
    <row r="835">
      <c r="A835" s="143">
        <v>42970.0</v>
      </c>
      <c r="B835" s="144" t="s">
        <v>4576</v>
      </c>
    </row>
    <row r="836">
      <c r="A836" s="143">
        <v>42969.0</v>
      </c>
      <c r="B836" s="144" t="s">
        <v>4577</v>
      </c>
    </row>
    <row r="837">
      <c r="A837" s="143">
        <v>42968.0</v>
      </c>
      <c r="B837" s="144" t="s">
        <v>4578</v>
      </c>
    </row>
    <row r="838">
      <c r="A838" s="143">
        <v>42965.0</v>
      </c>
      <c r="B838" s="144" t="s">
        <v>4579</v>
      </c>
    </row>
    <row r="839">
      <c r="A839" s="143">
        <v>42964.0</v>
      </c>
      <c r="B839" s="144" t="s">
        <v>4580</v>
      </c>
    </row>
    <row r="840">
      <c r="A840" s="143">
        <v>42963.0</v>
      </c>
      <c r="B840" s="144" t="s">
        <v>4581</v>
      </c>
    </row>
    <row r="841">
      <c r="A841" s="143">
        <v>42962.0</v>
      </c>
      <c r="B841" s="144" t="s">
        <v>173</v>
      </c>
    </row>
    <row r="842">
      <c r="A842" s="143">
        <v>42961.0</v>
      </c>
      <c r="B842" s="144" t="s">
        <v>4582</v>
      </c>
    </row>
    <row r="843">
      <c r="A843" s="143">
        <v>42958.0</v>
      </c>
      <c r="B843" s="144" t="s">
        <v>135</v>
      </c>
    </row>
    <row r="844">
      <c r="A844" s="143">
        <v>42957.0</v>
      </c>
      <c r="B844" s="144" t="s">
        <v>4583</v>
      </c>
    </row>
    <row r="845">
      <c r="A845" s="143">
        <v>42956.0</v>
      </c>
      <c r="B845" s="144" t="s">
        <v>206</v>
      </c>
    </row>
    <row r="846">
      <c r="A846" s="143">
        <v>42955.0</v>
      </c>
      <c r="B846" s="144" t="s">
        <v>231</v>
      </c>
    </row>
    <row r="847">
      <c r="A847" s="143">
        <v>42954.0</v>
      </c>
      <c r="B847" s="144" t="s">
        <v>4584</v>
      </c>
    </row>
    <row r="848">
      <c r="A848" s="143">
        <v>42951.0</v>
      </c>
      <c r="B848" s="144" t="s">
        <v>4585</v>
      </c>
    </row>
    <row r="849">
      <c r="A849" s="143">
        <v>42950.0</v>
      </c>
      <c r="B849" s="144" t="s">
        <v>4586</v>
      </c>
    </row>
    <row r="850">
      <c r="A850" s="143">
        <v>42949.0</v>
      </c>
      <c r="B850" s="144" t="s">
        <v>167</v>
      </c>
    </row>
    <row r="851">
      <c r="A851" s="143">
        <v>42948.0</v>
      </c>
      <c r="B851" s="144" t="s">
        <v>174</v>
      </c>
    </row>
    <row r="852">
      <c r="A852" s="143">
        <v>42947.0</v>
      </c>
      <c r="B852" s="144" t="s">
        <v>4587</v>
      </c>
    </row>
    <row r="853">
      <c r="A853" s="143">
        <v>42944.0</v>
      </c>
      <c r="B853" s="144" t="s">
        <v>62</v>
      </c>
    </row>
    <row r="854">
      <c r="A854" s="143">
        <v>42943.0</v>
      </c>
      <c r="B854" s="144" t="s">
        <v>89</v>
      </c>
    </row>
    <row r="855">
      <c r="A855" s="143">
        <v>42942.0</v>
      </c>
      <c r="B855" s="144" t="s">
        <v>4588</v>
      </c>
    </row>
    <row r="856">
      <c r="A856" s="143">
        <v>42941.0</v>
      </c>
      <c r="B856" s="144" t="s">
        <v>4589</v>
      </c>
    </row>
    <row r="857">
      <c r="A857" s="143">
        <v>42940.0</v>
      </c>
      <c r="B857" s="144" t="s">
        <v>4590</v>
      </c>
    </row>
    <row r="858">
      <c r="A858" s="143">
        <v>42937.0</v>
      </c>
      <c r="B858" s="144" t="s">
        <v>4591</v>
      </c>
    </row>
    <row r="859">
      <c r="A859" s="143">
        <v>42936.0</v>
      </c>
      <c r="B859" s="144" t="s">
        <v>4592</v>
      </c>
    </row>
    <row r="860">
      <c r="A860" s="143">
        <v>42935.0</v>
      </c>
      <c r="B860" s="144" t="s">
        <v>4593</v>
      </c>
    </row>
    <row r="861">
      <c r="A861" s="143">
        <v>42934.0</v>
      </c>
      <c r="B861" s="144" t="s">
        <v>103</v>
      </c>
    </row>
    <row r="862">
      <c r="A862" s="143">
        <v>42933.0</v>
      </c>
      <c r="B862" s="144" t="s">
        <v>4594</v>
      </c>
    </row>
    <row r="863">
      <c r="A863" s="143">
        <v>42930.0</v>
      </c>
      <c r="B863" s="144" t="s">
        <v>4595</v>
      </c>
    </row>
    <row r="864">
      <c r="A864" s="143">
        <v>42929.0</v>
      </c>
      <c r="B864" s="144" t="s">
        <v>4596</v>
      </c>
    </row>
    <row r="865">
      <c r="A865" s="143">
        <v>42928.0</v>
      </c>
      <c r="B865" s="144" t="s">
        <v>4597</v>
      </c>
    </row>
    <row r="866">
      <c r="A866" s="143">
        <v>42927.0</v>
      </c>
      <c r="B866" s="144" t="s">
        <v>4598</v>
      </c>
    </row>
    <row r="867">
      <c r="A867" s="143">
        <v>42926.0</v>
      </c>
      <c r="B867" s="144" t="s">
        <v>51</v>
      </c>
    </row>
    <row r="868">
      <c r="A868" s="143">
        <v>42923.0</v>
      </c>
      <c r="B868" s="144" t="s">
        <v>4599</v>
      </c>
    </row>
    <row r="869">
      <c r="A869" s="143">
        <v>42922.0</v>
      </c>
      <c r="B869" s="144" t="s">
        <v>4600</v>
      </c>
    </row>
    <row r="870">
      <c r="A870" s="143">
        <v>42921.0</v>
      </c>
      <c r="B870" s="144" t="s">
        <v>4601</v>
      </c>
    </row>
    <row r="871">
      <c r="A871" s="143">
        <v>42920.0</v>
      </c>
      <c r="B871" s="144" t="s">
        <v>4602</v>
      </c>
    </row>
    <row r="872">
      <c r="A872" s="143">
        <v>42919.0</v>
      </c>
      <c r="B872" s="144" t="s">
        <v>4603</v>
      </c>
    </row>
    <row r="873">
      <c r="A873" s="143">
        <v>42916.0</v>
      </c>
      <c r="B873" s="144" t="s">
        <v>141</v>
      </c>
    </row>
    <row r="874">
      <c r="A874" s="143">
        <v>42915.0</v>
      </c>
      <c r="B874" s="144" t="s">
        <v>4604</v>
      </c>
    </row>
    <row r="875">
      <c r="A875" s="143">
        <v>42914.0</v>
      </c>
      <c r="B875" s="144" t="s">
        <v>4605</v>
      </c>
    </row>
    <row r="876">
      <c r="A876" s="143">
        <v>42913.0</v>
      </c>
      <c r="B876" s="144" t="s">
        <v>4606</v>
      </c>
    </row>
    <row r="877">
      <c r="A877" s="143">
        <v>42912.0</v>
      </c>
      <c r="B877" s="144" t="s">
        <v>4607</v>
      </c>
    </row>
    <row r="878">
      <c r="A878" s="143">
        <v>42909.0</v>
      </c>
      <c r="B878" s="144" t="s">
        <v>4608</v>
      </c>
    </row>
    <row r="879">
      <c r="A879" s="143">
        <v>42908.0</v>
      </c>
      <c r="B879" s="144" t="s">
        <v>4609</v>
      </c>
    </row>
    <row r="880">
      <c r="A880" s="143">
        <v>42907.0</v>
      </c>
      <c r="B880" s="144" t="s">
        <v>74</v>
      </c>
    </row>
    <row r="881">
      <c r="A881" s="143">
        <v>42906.0</v>
      </c>
      <c r="B881" s="144" t="s">
        <v>4610</v>
      </c>
    </row>
    <row r="882">
      <c r="A882" s="143">
        <v>42905.0</v>
      </c>
      <c r="B882" s="144" t="s">
        <v>4611</v>
      </c>
    </row>
    <row r="883">
      <c r="A883" s="143">
        <v>42902.0</v>
      </c>
      <c r="B883" s="144" t="s">
        <v>4612</v>
      </c>
    </row>
    <row r="884">
      <c r="A884" s="143">
        <v>42901.0</v>
      </c>
      <c r="B884" s="144" t="s">
        <v>4613</v>
      </c>
    </row>
    <row r="885">
      <c r="A885" s="143">
        <v>42900.0</v>
      </c>
      <c r="B885" s="144" t="s">
        <v>118</v>
      </c>
    </row>
    <row r="886">
      <c r="A886" s="143">
        <v>42899.0</v>
      </c>
      <c r="B886" s="144" t="s">
        <v>35</v>
      </c>
    </row>
    <row r="887">
      <c r="A887" s="143">
        <v>42895.0</v>
      </c>
      <c r="B887" s="144" t="s">
        <v>4614</v>
      </c>
    </row>
    <row r="888">
      <c r="A888" s="143">
        <v>42894.0</v>
      </c>
      <c r="B888" s="144" t="s">
        <v>4615</v>
      </c>
    </row>
    <row r="889">
      <c r="A889" s="143">
        <v>42893.0</v>
      </c>
      <c r="B889" s="144" t="s">
        <v>97</v>
      </c>
    </row>
    <row r="890">
      <c r="A890" s="143">
        <v>42892.0</v>
      </c>
      <c r="B890" s="144" t="s">
        <v>4616</v>
      </c>
    </row>
    <row r="891">
      <c r="A891" s="143">
        <v>42891.0</v>
      </c>
      <c r="B891" s="144" t="s">
        <v>4617</v>
      </c>
    </row>
    <row r="892">
      <c r="A892" s="143">
        <v>42888.0</v>
      </c>
      <c r="B892" s="144" t="s">
        <v>4618</v>
      </c>
    </row>
    <row r="893">
      <c r="A893" s="143">
        <v>42887.0</v>
      </c>
      <c r="B893" s="144" t="s">
        <v>4619</v>
      </c>
    </row>
    <row r="894">
      <c r="A894" s="143">
        <v>42886.0</v>
      </c>
      <c r="B894" s="144" t="s">
        <v>4620</v>
      </c>
    </row>
    <row r="895">
      <c r="A895" s="143">
        <v>42885.0</v>
      </c>
      <c r="B895" s="144" t="s">
        <v>4621</v>
      </c>
    </row>
    <row r="896">
      <c r="A896" s="143">
        <v>42884.0</v>
      </c>
      <c r="B896" s="144" t="s">
        <v>4622</v>
      </c>
    </row>
    <row r="897">
      <c r="A897" s="143">
        <v>42881.0</v>
      </c>
      <c r="B897" s="144" t="s">
        <v>4623</v>
      </c>
    </row>
    <row r="898">
      <c r="A898" s="143">
        <v>42880.0</v>
      </c>
      <c r="B898" s="144" t="s">
        <v>4624</v>
      </c>
    </row>
    <row r="899">
      <c r="A899" s="143">
        <v>42879.0</v>
      </c>
      <c r="B899" s="144" t="s">
        <v>4625</v>
      </c>
    </row>
    <row r="900">
      <c r="A900" s="143">
        <v>42878.0</v>
      </c>
      <c r="B900" s="144" t="s">
        <v>4626</v>
      </c>
    </row>
    <row r="901">
      <c r="A901" s="143">
        <v>42877.0</v>
      </c>
      <c r="B901" s="144" t="s">
        <v>4627</v>
      </c>
    </row>
    <row r="902">
      <c r="A902" s="143">
        <v>42874.0</v>
      </c>
      <c r="B902" s="144" t="s">
        <v>4628</v>
      </c>
    </row>
    <row r="903">
      <c r="A903" s="143">
        <v>42873.0</v>
      </c>
      <c r="B903" s="144" t="s">
        <v>4629</v>
      </c>
    </row>
    <row r="904">
      <c r="A904" s="143">
        <v>42872.0</v>
      </c>
      <c r="B904" s="144" t="s">
        <v>4630</v>
      </c>
    </row>
    <row r="905">
      <c r="A905" s="143">
        <v>42871.0</v>
      </c>
      <c r="B905" s="144" t="s">
        <v>4631</v>
      </c>
    </row>
    <row r="906">
      <c r="A906" s="143">
        <v>42870.0</v>
      </c>
      <c r="B906" s="144" t="s">
        <v>4632</v>
      </c>
    </row>
    <row r="907">
      <c r="A907" s="143">
        <v>42867.0</v>
      </c>
      <c r="B907" s="144" t="s">
        <v>4633</v>
      </c>
    </row>
    <row r="908">
      <c r="A908" s="143">
        <v>42866.0</v>
      </c>
      <c r="B908" s="144" t="s">
        <v>4634</v>
      </c>
    </row>
    <row r="909">
      <c r="A909" s="143">
        <v>42865.0</v>
      </c>
      <c r="B909" s="144" t="s">
        <v>4635</v>
      </c>
    </row>
    <row r="910">
      <c r="A910" s="143">
        <v>42860.0</v>
      </c>
      <c r="B910" s="144" t="s">
        <v>4636</v>
      </c>
    </row>
    <row r="911">
      <c r="A911" s="143">
        <v>42859.0</v>
      </c>
      <c r="B911" s="144" t="s">
        <v>4637</v>
      </c>
    </row>
    <row r="912">
      <c r="A912" s="143">
        <v>42858.0</v>
      </c>
      <c r="B912" s="144" t="s">
        <v>4638</v>
      </c>
    </row>
    <row r="913">
      <c r="A913" s="143">
        <v>42857.0</v>
      </c>
      <c r="B913" s="144" t="s">
        <v>4639</v>
      </c>
    </row>
    <row r="914">
      <c r="A914" s="143">
        <v>42853.0</v>
      </c>
      <c r="B914" s="144" t="s">
        <v>4640</v>
      </c>
    </row>
    <row r="915">
      <c r="A915" s="143">
        <v>42852.0</v>
      </c>
      <c r="B915" s="144" t="s">
        <v>4641</v>
      </c>
    </row>
    <row r="916">
      <c r="A916" s="143">
        <v>42851.0</v>
      </c>
      <c r="B916" s="144" t="s">
        <v>4642</v>
      </c>
    </row>
    <row r="917">
      <c r="A917" s="143">
        <v>42850.0</v>
      </c>
      <c r="B917" s="144" t="s">
        <v>4643</v>
      </c>
    </row>
    <row r="918">
      <c r="A918" s="143">
        <v>42849.0</v>
      </c>
      <c r="B918" s="144" t="s">
        <v>4644</v>
      </c>
    </row>
    <row r="919">
      <c r="A919" s="143">
        <v>42846.0</v>
      </c>
      <c r="B919" s="144" t="s">
        <v>4645</v>
      </c>
    </row>
    <row r="920">
      <c r="A920" s="143">
        <v>42845.0</v>
      </c>
      <c r="B920" s="144" t="s">
        <v>4646</v>
      </c>
    </row>
    <row r="921">
      <c r="A921" s="143">
        <v>42844.0</v>
      </c>
      <c r="B921" s="144" t="s">
        <v>4647</v>
      </c>
    </row>
    <row r="922">
      <c r="A922" s="143">
        <v>42843.0</v>
      </c>
      <c r="B922" s="144" t="s">
        <v>4648</v>
      </c>
    </row>
    <row r="923">
      <c r="A923" s="143">
        <v>42842.0</v>
      </c>
      <c r="B923" s="144" t="s">
        <v>4649</v>
      </c>
    </row>
    <row r="924">
      <c r="A924" s="143">
        <v>42839.0</v>
      </c>
      <c r="B924" s="144" t="s">
        <v>4650</v>
      </c>
    </row>
    <row r="925">
      <c r="A925" s="143">
        <v>42838.0</v>
      </c>
      <c r="B925" s="144" t="s">
        <v>4651</v>
      </c>
    </row>
    <row r="926">
      <c r="A926" s="143">
        <v>42837.0</v>
      </c>
      <c r="B926" s="144" t="s">
        <v>4652</v>
      </c>
    </row>
    <row r="927">
      <c r="A927" s="143">
        <v>42836.0</v>
      </c>
      <c r="B927" s="144" t="s">
        <v>4653</v>
      </c>
    </row>
    <row r="928">
      <c r="A928" s="143">
        <v>42835.0</v>
      </c>
      <c r="B928" s="144" t="s">
        <v>4654</v>
      </c>
    </row>
    <row r="929">
      <c r="A929" s="143">
        <v>42832.0</v>
      </c>
      <c r="B929" s="144" t="s">
        <v>4655</v>
      </c>
    </row>
    <row r="930">
      <c r="A930" s="143">
        <v>42831.0</v>
      </c>
      <c r="B930" s="144" t="s">
        <v>4656</v>
      </c>
    </row>
    <row r="931">
      <c r="A931" s="143">
        <v>42830.0</v>
      </c>
      <c r="B931" s="144" t="s">
        <v>4657</v>
      </c>
    </row>
    <row r="932">
      <c r="A932" s="143">
        <v>42829.0</v>
      </c>
      <c r="B932" s="144" t="s">
        <v>4658</v>
      </c>
    </row>
    <row r="933">
      <c r="A933" s="143">
        <v>42828.0</v>
      </c>
      <c r="B933" s="144" t="s">
        <v>4659</v>
      </c>
    </row>
    <row r="934">
      <c r="A934" s="143">
        <v>42825.0</v>
      </c>
      <c r="B934" s="144" t="s">
        <v>4660</v>
      </c>
    </row>
    <row r="935">
      <c r="A935" s="143">
        <v>42824.0</v>
      </c>
      <c r="B935" s="144" t="s">
        <v>4661</v>
      </c>
    </row>
    <row r="936">
      <c r="A936" s="143">
        <v>42823.0</v>
      </c>
      <c r="B936" s="144" t="s">
        <v>4662</v>
      </c>
    </row>
    <row r="937">
      <c r="A937" s="143">
        <v>42822.0</v>
      </c>
      <c r="B937" s="144" t="s">
        <v>4663</v>
      </c>
    </row>
    <row r="938">
      <c r="A938" s="143">
        <v>42821.0</v>
      </c>
      <c r="B938" s="144" t="s">
        <v>4664</v>
      </c>
    </row>
    <row r="939">
      <c r="A939" s="143">
        <v>42818.0</v>
      </c>
      <c r="B939" s="144" t="s">
        <v>4665</v>
      </c>
    </row>
    <row r="940">
      <c r="A940" s="143">
        <v>42817.0</v>
      </c>
      <c r="B940" s="144" t="s">
        <v>4666</v>
      </c>
    </row>
    <row r="941">
      <c r="A941" s="143">
        <v>42816.0</v>
      </c>
      <c r="B941" s="144" t="s">
        <v>4667</v>
      </c>
    </row>
    <row r="942">
      <c r="A942" s="143">
        <v>42815.0</v>
      </c>
      <c r="B942" s="144" t="s">
        <v>4668</v>
      </c>
    </row>
    <row r="943">
      <c r="A943" s="143">
        <v>42814.0</v>
      </c>
      <c r="B943" s="144" t="s">
        <v>4669</v>
      </c>
    </row>
    <row r="944">
      <c r="A944" s="143">
        <v>42811.0</v>
      </c>
      <c r="B944" s="144" t="s">
        <v>4670</v>
      </c>
    </row>
    <row r="945">
      <c r="A945" s="143">
        <v>42810.0</v>
      </c>
      <c r="B945" s="144" t="s">
        <v>4671</v>
      </c>
    </row>
    <row r="946">
      <c r="A946" s="143">
        <v>42809.0</v>
      </c>
      <c r="B946" s="144" t="s">
        <v>4672</v>
      </c>
    </row>
    <row r="947">
      <c r="A947" s="143">
        <v>42808.0</v>
      </c>
      <c r="B947" s="144" t="s">
        <v>4673</v>
      </c>
    </row>
    <row r="948">
      <c r="A948" s="143">
        <v>42807.0</v>
      </c>
      <c r="B948" s="144" t="s">
        <v>4674</v>
      </c>
    </row>
    <row r="949">
      <c r="A949" s="143">
        <v>42804.0</v>
      </c>
      <c r="B949" s="144" t="s">
        <v>4675</v>
      </c>
    </row>
    <row r="950">
      <c r="A950" s="143">
        <v>42803.0</v>
      </c>
      <c r="B950" s="144" t="s">
        <v>4676</v>
      </c>
    </row>
    <row r="951">
      <c r="A951" s="143">
        <v>42801.0</v>
      </c>
      <c r="B951" s="144" t="s">
        <v>4677</v>
      </c>
    </row>
    <row r="952">
      <c r="A952" s="143">
        <v>42800.0</v>
      </c>
      <c r="B952" s="144" t="s">
        <v>4678</v>
      </c>
    </row>
    <row r="953">
      <c r="A953" s="143">
        <v>42797.0</v>
      </c>
      <c r="B953" s="144" t="s">
        <v>4679</v>
      </c>
    </row>
    <row r="954">
      <c r="A954" s="143">
        <v>42796.0</v>
      </c>
      <c r="B954" s="144" t="s">
        <v>4680</v>
      </c>
    </row>
    <row r="955">
      <c r="A955" s="143">
        <v>42795.0</v>
      </c>
      <c r="B955" s="144" t="s">
        <v>4681</v>
      </c>
    </row>
    <row r="956">
      <c r="A956" s="143">
        <v>42794.0</v>
      </c>
      <c r="B956" s="144" t="s">
        <v>4682</v>
      </c>
    </row>
    <row r="957">
      <c r="A957" s="143">
        <v>42793.0</v>
      </c>
      <c r="B957" s="144" t="s">
        <v>4683</v>
      </c>
    </row>
    <row r="958">
      <c r="A958" s="143">
        <v>42790.0</v>
      </c>
      <c r="B958" s="144" t="s">
        <v>4684</v>
      </c>
    </row>
    <row r="959">
      <c r="A959" s="143">
        <v>42788.0</v>
      </c>
      <c r="B959" s="144" t="s">
        <v>4685</v>
      </c>
    </row>
    <row r="960">
      <c r="A960" s="143">
        <v>42787.0</v>
      </c>
      <c r="B960" s="144" t="s">
        <v>4686</v>
      </c>
    </row>
    <row r="961">
      <c r="A961" s="143">
        <v>42786.0</v>
      </c>
      <c r="B961" s="144" t="s">
        <v>4687</v>
      </c>
    </row>
    <row r="962">
      <c r="A962" s="143">
        <v>42783.0</v>
      </c>
      <c r="B962" s="144" t="s">
        <v>4688</v>
      </c>
    </row>
    <row r="963">
      <c r="A963" s="143">
        <v>42782.0</v>
      </c>
      <c r="B963" s="144" t="s">
        <v>4689</v>
      </c>
    </row>
    <row r="964">
      <c r="A964" s="143">
        <v>42781.0</v>
      </c>
      <c r="B964" s="144" t="s">
        <v>4690</v>
      </c>
    </row>
    <row r="965">
      <c r="A965" s="143">
        <v>42780.0</v>
      </c>
      <c r="B965" s="144" t="s">
        <v>4691</v>
      </c>
    </row>
    <row r="966">
      <c r="A966" s="143">
        <v>42779.0</v>
      </c>
      <c r="B966" s="144" t="s">
        <v>4692</v>
      </c>
    </row>
    <row r="967">
      <c r="A967" s="143">
        <v>42776.0</v>
      </c>
      <c r="B967" s="144" t="s">
        <v>4693</v>
      </c>
    </row>
    <row r="968">
      <c r="A968" s="143">
        <v>42775.0</v>
      </c>
      <c r="B968" s="144" t="s">
        <v>4694</v>
      </c>
    </row>
    <row r="969">
      <c r="A969" s="143">
        <v>42774.0</v>
      </c>
      <c r="B969" s="144" t="s">
        <v>4695</v>
      </c>
    </row>
    <row r="970">
      <c r="A970" s="143">
        <v>42773.0</v>
      </c>
      <c r="B970" s="144" t="s">
        <v>4696</v>
      </c>
    </row>
    <row r="971">
      <c r="A971" s="143">
        <v>42772.0</v>
      </c>
      <c r="B971" s="144" t="s">
        <v>4697</v>
      </c>
    </row>
    <row r="972">
      <c r="A972" s="143">
        <v>42769.0</v>
      </c>
      <c r="B972" s="144" t="s">
        <v>4698</v>
      </c>
    </row>
    <row r="973">
      <c r="A973" s="143">
        <v>42768.0</v>
      </c>
      <c r="B973" s="144" t="s">
        <v>4699</v>
      </c>
    </row>
    <row r="974">
      <c r="A974" s="143">
        <v>42767.0</v>
      </c>
      <c r="B974" s="144" t="s">
        <v>4700</v>
      </c>
    </row>
    <row r="975">
      <c r="A975" s="143">
        <v>42766.0</v>
      </c>
      <c r="B975" s="144" t="s">
        <v>4701</v>
      </c>
    </row>
    <row r="976">
      <c r="A976" s="143">
        <v>42765.0</v>
      </c>
      <c r="B976" s="144" t="s">
        <v>4702</v>
      </c>
    </row>
    <row r="977">
      <c r="A977" s="143">
        <v>42762.0</v>
      </c>
      <c r="B977" s="144" t="s">
        <v>4703</v>
      </c>
    </row>
    <row r="978">
      <c r="A978" s="143">
        <v>42761.0</v>
      </c>
      <c r="B978" s="144" t="s">
        <v>4704</v>
      </c>
    </row>
    <row r="979">
      <c r="A979" s="143">
        <v>42760.0</v>
      </c>
      <c r="B979" s="144" t="s">
        <v>63</v>
      </c>
    </row>
    <row r="980">
      <c r="A980" s="143">
        <v>42759.0</v>
      </c>
      <c r="B980" s="144" t="s">
        <v>168</v>
      </c>
    </row>
    <row r="981">
      <c r="A981" s="143">
        <v>42758.0</v>
      </c>
      <c r="B981" s="144" t="s">
        <v>4705</v>
      </c>
    </row>
    <row r="982">
      <c r="A982" s="143">
        <v>42755.0</v>
      </c>
      <c r="B982" s="144" t="s">
        <v>75</v>
      </c>
    </row>
    <row r="983">
      <c r="A983" s="143">
        <v>42754.0</v>
      </c>
      <c r="B983" s="144" t="s">
        <v>4706</v>
      </c>
    </row>
    <row r="984">
      <c r="A984" s="143">
        <v>42753.0</v>
      </c>
      <c r="B984" s="144" t="s">
        <v>4707</v>
      </c>
    </row>
    <row r="985">
      <c r="A985" s="143">
        <v>42752.0</v>
      </c>
      <c r="B985" s="144" t="s">
        <v>4708</v>
      </c>
    </row>
    <row r="986">
      <c r="A986" s="143">
        <v>42751.0</v>
      </c>
      <c r="B986" s="144" t="s">
        <v>4709</v>
      </c>
    </row>
    <row r="987">
      <c r="A987" s="143">
        <v>42748.0</v>
      </c>
      <c r="B987" s="144" t="s">
        <v>4710</v>
      </c>
    </row>
    <row r="988">
      <c r="A988" s="143">
        <v>42747.0</v>
      </c>
      <c r="B988" s="144" t="s">
        <v>4711</v>
      </c>
    </row>
    <row r="989">
      <c r="A989" s="143">
        <v>42746.0</v>
      </c>
      <c r="B989" s="144" t="s">
        <v>4712</v>
      </c>
    </row>
    <row r="990">
      <c r="A990" s="143">
        <v>42745.0</v>
      </c>
      <c r="B990" s="144" t="s">
        <v>4713</v>
      </c>
    </row>
    <row r="991">
      <c r="A991" s="143">
        <v>42744.0</v>
      </c>
      <c r="B991" s="144" t="s">
        <v>4714</v>
      </c>
    </row>
    <row r="992">
      <c r="A992" s="143">
        <v>42741.0</v>
      </c>
      <c r="B992" s="144" t="s">
        <v>4715</v>
      </c>
    </row>
    <row r="993">
      <c r="A993" s="143">
        <v>42740.0</v>
      </c>
      <c r="B993" s="144" t="s">
        <v>4716</v>
      </c>
    </row>
    <row r="994">
      <c r="A994" s="143">
        <v>42739.0</v>
      </c>
      <c r="B994" s="144" t="s">
        <v>4717</v>
      </c>
    </row>
    <row r="995">
      <c r="A995" s="143">
        <v>42738.0</v>
      </c>
      <c r="B995" s="144" t="s">
        <v>4718</v>
      </c>
    </row>
    <row r="996">
      <c r="A996" s="143">
        <v>42734.0</v>
      </c>
      <c r="B996" s="144" t="s">
        <v>175</v>
      </c>
    </row>
    <row r="997">
      <c r="A997" s="143">
        <v>42733.0</v>
      </c>
      <c r="B997" s="144" t="s">
        <v>4719</v>
      </c>
    </row>
    <row r="998">
      <c r="A998" s="143">
        <v>42732.0</v>
      </c>
      <c r="B998" s="144" t="s">
        <v>4720</v>
      </c>
    </row>
    <row r="999">
      <c r="A999" s="143">
        <v>42731.0</v>
      </c>
      <c r="B999" s="144" t="s">
        <v>4721</v>
      </c>
    </row>
    <row r="1000">
      <c r="A1000" s="143">
        <v>42730.0</v>
      </c>
      <c r="B1000" s="144" t="s">
        <v>4722</v>
      </c>
    </row>
    <row r="1001">
      <c r="A1001" s="143">
        <v>42727.0</v>
      </c>
      <c r="B1001" s="144" t="s">
        <v>4723</v>
      </c>
    </row>
    <row r="1002">
      <c r="A1002" s="143">
        <v>42726.0</v>
      </c>
      <c r="B1002" s="144" t="s">
        <v>4724</v>
      </c>
    </row>
    <row r="1003">
      <c r="A1003" s="143">
        <v>42725.0</v>
      </c>
      <c r="B1003" s="144" t="s">
        <v>4725</v>
      </c>
    </row>
    <row r="1004">
      <c r="A1004" s="143">
        <v>42724.0</v>
      </c>
      <c r="B1004" s="144" t="s">
        <v>4726</v>
      </c>
    </row>
    <row r="1005">
      <c r="A1005" s="143">
        <v>42723.0</v>
      </c>
      <c r="B1005" s="144" t="s">
        <v>4727</v>
      </c>
    </row>
    <row r="1006">
      <c r="A1006" s="143">
        <v>42720.0</v>
      </c>
      <c r="B1006" s="144" t="s">
        <v>4728</v>
      </c>
    </row>
    <row r="1007">
      <c r="A1007" s="143">
        <v>42719.0</v>
      </c>
      <c r="B1007" s="144" t="s">
        <v>4729</v>
      </c>
    </row>
    <row r="1008">
      <c r="A1008" s="143">
        <v>42718.0</v>
      </c>
      <c r="B1008" s="144" t="s">
        <v>4730</v>
      </c>
    </row>
    <row r="1009">
      <c r="A1009" s="143">
        <v>42717.0</v>
      </c>
      <c r="B1009" s="144" t="s">
        <v>4731</v>
      </c>
    </row>
    <row r="1010">
      <c r="A1010" s="143">
        <v>42716.0</v>
      </c>
      <c r="B1010" s="144" t="s">
        <v>4732</v>
      </c>
    </row>
    <row r="1011">
      <c r="A1011" s="143">
        <v>42713.0</v>
      </c>
      <c r="B1011" s="144" t="s">
        <v>4733</v>
      </c>
    </row>
    <row r="1012">
      <c r="A1012" s="143">
        <v>42712.0</v>
      </c>
      <c r="B1012" s="144" t="s">
        <v>4734</v>
      </c>
    </row>
    <row r="1013">
      <c r="A1013" s="143">
        <v>42711.0</v>
      </c>
      <c r="B1013" s="144" t="s">
        <v>4735</v>
      </c>
    </row>
    <row r="1014">
      <c r="A1014" s="143">
        <v>42710.0</v>
      </c>
      <c r="B1014" s="144" t="s">
        <v>119</v>
      </c>
    </row>
    <row r="1015">
      <c r="A1015" s="143">
        <v>42709.0</v>
      </c>
      <c r="B1015" s="144" t="s">
        <v>4736</v>
      </c>
    </row>
    <row r="1016">
      <c r="A1016" s="143">
        <v>42706.0</v>
      </c>
      <c r="B1016" s="144" t="s">
        <v>4737</v>
      </c>
    </row>
    <row r="1017">
      <c r="A1017" s="143">
        <v>42705.0</v>
      </c>
      <c r="B1017" s="144" t="s">
        <v>4738</v>
      </c>
    </row>
    <row r="1018">
      <c r="A1018" s="143">
        <v>42704.0</v>
      </c>
      <c r="B1018" s="144" t="s">
        <v>4739</v>
      </c>
    </row>
    <row r="1019">
      <c r="A1019" s="143">
        <v>42703.0</v>
      </c>
      <c r="B1019" s="144" t="s">
        <v>110</v>
      </c>
    </row>
    <row r="1020">
      <c r="A1020" s="143">
        <v>42702.0</v>
      </c>
      <c r="B1020" s="144" t="s">
        <v>4740</v>
      </c>
    </row>
    <row r="1021">
      <c r="A1021" s="143">
        <v>42699.0</v>
      </c>
      <c r="B1021" s="144" t="s">
        <v>4741</v>
      </c>
    </row>
    <row r="1022">
      <c r="A1022" s="143">
        <v>42698.0</v>
      </c>
      <c r="B1022" s="144" t="s">
        <v>4499</v>
      </c>
    </row>
    <row r="1023">
      <c r="A1023" s="143">
        <v>42697.0</v>
      </c>
      <c r="B1023" s="144" t="s">
        <v>4742</v>
      </c>
    </row>
    <row r="1024">
      <c r="A1024" s="143">
        <v>42696.0</v>
      </c>
      <c r="B1024" s="144" t="s">
        <v>4743</v>
      </c>
    </row>
    <row r="1025">
      <c r="A1025" s="143">
        <v>42695.0</v>
      </c>
      <c r="B1025" s="144" t="s">
        <v>196</v>
      </c>
    </row>
    <row r="1026">
      <c r="A1026" s="143">
        <v>42692.0</v>
      </c>
      <c r="B1026" s="144" t="s">
        <v>4744</v>
      </c>
    </row>
    <row r="1027">
      <c r="A1027" s="143">
        <v>42691.0</v>
      </c>
      <c r="B1027" s="144" t="s">
        <v>4745</v>
      </c>
    </row>
    <row r="1028">
      <c r="A1028" s="143">
        <v>42690.0</v>
      </c>
      <c r="B1028" s="144" t="s">
        <v>4746</v>
      </c>
    </row>
    <row r="1029">
      <c r="A1029" s="143">
        <v>42689.0</v>
      </c>
      <c r="B1029" s="144" t="s">
        <v>4747</v>
      </c>
    </row>
    <row r="1030">
      <c r="A1030" s="143">
        <v>42688.0</v>
      </c>
      <c r="B1030" s="144" t="s">
        <v>4748</v>
      </c>
    </row>
    <row r="1031">
      <c r="A1031" s="143">
        <v>42685.0</v>
      </c>
      <c r="B1031" s="144" t="s">
        <v>4749</v>
      </c>
    </row>
    <row r="1032">
      <c r="A1032" s="143">
        <v>42684.0</v>
      </c>
      <c r="B1032" s="144" t="s">
        <v>4750</v>
      </c>
    </row>
    <row r="1033">
      <c r="A1033" s="143">
        <v>42683.0</v>
      </c>
      <c r="B1033" s="144" t="s">
        <v>4751</v>
      </c>
    </row>
    <row r="1034">
      <c r="A1034" s="143">
        <v>42682.0</v>
      </c>
      <c r="B1034" s="144" t="s">
        <v>4752</v>
      </c>
    </row>
    <row r="1035">
      <c r="A1035" s="143">
        <v>42681.0</v>
      </c>
      <c r="B1035" s="144" t="s">
        <v>4753</v>
      </c>
    </row>
    <row r="1036">
      <c r="A1036" s="143">
        <v>42677.0</v>
      </c>
      <c r="B1036" s="144" t="s">
        <v>90</v>
      </c>
    </row>
    <row r="1037">
      <c r="A1037" s="143">
        <v>42676.0</v>
      </c>
      <c r="B1037" s="144" t="s">
        <v>4754</v>
      </c>
    </row>
    <row r="1038">
      <c r="A1038" s="143">
        <v>42675.0</v>
      </c>
      <c r="B1038" s="144" t="s">
        <v>4755</v>
      </c>
    </row>
    <row r="1039">
      <c r="A1039" s="143">
        <v>42674.0</v>
      </c>
      <c r="B1039" s="144" t="s">
        <v>4756</v>
      </c>
    </row>
    <row r="1040">
      <c r="A1040" s="143">
        <v>42671.0</v>
      </c>
      <c r="B1040" s="144" t="s">
        <v>104</v>
      </c>
    </row>
    <row r="1041">
      <c r="A1041" s="143">
        <v>42670.0</v>
      </c>
      <c r="B1041" s="144" t="s">
        <v>4757</v>
      </c>
    </row>
    <row r="1042">
      <c r="A1042" s="143">
        <v>42669.0</v>
      </c>
      <c r="B1042" s="144" t="s">
        <v>4758</v>
      </c>
    </row>
    <row r="1043">
      <c r="A1043" s="143">
        <v>42668.0</v>
      </c>
      <c r="B1043" s="144" t="s">
        <v>4759</v>
      </c>
    </row>
    <row r="1044">
      <c r="A1044" s="143">
        <v>42667.0</v>
      </c>
      <c r="B1044" s="144" t="s">
        <v>4760</v>
      </c>
    </row>
    <row r="1045">
      <c r="A1045" s="143">
        <v>42664.0</v>
      </c>
      <c r="B1045" s="144" t="s">
        <v>232</v>
      </c>
    </row>
    <row r="1046">
      <c r="A1046" s="143">
        <v>42663.0</v>
      </c>
      <c r="B1046" s="144" t="s">
        <v>4761</v>
      </c>
    </row>
    <row r="1047">
      <c r="A1047" s="143">
        <v>42662.0</v>
      </c>
      <c r="B1047" s="144" t="s">
        <v>4762</v>
      </c>
    </row>
    <row r="1048">
      <c r="A1048" s="143">
        <v>42661.0</v>
      </c>
      <c r="B1048" s="144" t="s">
        <v>4763</v>
      </c>
    </row>
    <row r="1049">
      <c r="A1049" s="143">
        <v>42660.0</v>
      </c>
      <c r="B1049" s="144" t="s">
        <v>4764</v>
      </c>
    </row>
    <row r="1050">
      <c r="A1050" s="143">
        <v>42657.0</v>
      </c>
      <c r="B1050" s="144" t="s">
        <v>4765</v>
      </c>
    </row>
    <row r="1051">
      <c r="A1051" s="143">
        <v>42656.0</v>
      </c>
      <c r="B1051" s="144" t="s">
        <v>4766</v>
      </c>
    </row>
    <row r="1052">
      <c r="A1052" s="143">
        <v>42655.0</v>
      </c>
      <c r="B1052" s="144" t="s">
        <v>4767</v>
      </c>
    </row>
    <row r="1053">
      <c r="A1053" s="143">
        <v>42654.0</v>
      </c>
      <c r="B1053" s="144" t="s">
        <v>4768</v>
      </c>
    </row>
    <row r="1054">
      <c r="A1054" s="143">
        <v>42653.0</v>
      </c>
      <c r="B1054" s="144" t="s">
        <v>4769</v>
      </c>
    </row>
    <row r="1055">
      <c r="A1055" s="143">
        <v>42650.0</v>
      </c>
      <c r="B1055" s="144" t="s">
        <v>4770</v>
      </c>
    </row>
    <row r="1056">
      <c r="A1056" s="143">
        <v>42649.0</v>
      </c>
      <c r="B1056" s="144" t="s">
        <v>4771</v>
      </c>
    </row>
    <row r="1057">
      <c r="A1057" s="143">
        <v>42648.0</v>
      </c>
      <c r="B1057" s="144" t="s">
        <v>4772</v>
      </c>
    </row>
    <row r="1058">
      <c r="A1058" s="143">
        <v>42647.0</v>
      </c>
      <c r="B1058" s="144" t="s">
        <v>4773</v>
      </c>
    </row>
    <row r="1059">
      <c r="A1059" s="143">
        <v>42646.0</v>
      </c>
      <c r="B1059" s="144" t="s">
        <v>4774</v>
      </c>
    </row>
    <row r="1060">
      <c r="A1060" s="143">
        <v>42643.0</v>
      </c>
      <c r="B1060" s="144" t="s">
        <v>4775</v>
      </c>
    </row>
    <row r="1061">
      <c r="A1061" s="143">
        <v>42642.0</v>
      </c>
      <c r="B1061" s="144" t="s">
        <v>4776</v>
      </c>
    </row>
    <row r="1062">
      <c r="A1062" s="143">
        <v>42641.0</v>
      </c>
      <c r="B1062" s="144" t="s">
        <v>4777</v>
      </c>
    </row>
    <row r="1063">
      <c r="A1063" s="143">
        <v>42640.0</v>
      </c>
      <c r="B1063" s="144" t="s">
        <v>4778</v>
      </c>
    </row>
    <row r="1064">
      <c r="A1064" s="143">
        <v>42639.0</v>
      </c>
      <c r="B1064" s="144" t="s">
        <v>4779</v>
      </c>
    </row>
    <row r="1065">
      <c r="A1065" s="143">
        <v>42636.0</v>
      </c>
      <c r="B1065" s="144" t="s">
        <v>227</v>
      </c>
    </row>
    <row r="1066">
      <c r="A1066" s="143">
        <v>42635.0</v>
      </c>
      <c r="B1066" s="144" t="s">
        <v>4780</v>
      </c>
    </row>
    <row r="1067">
      <c r="A1067" s="143">
        <v>42634.0</v>
      </c>
      <c r="B1067" s="144" t="s">
        <v>4781</v>
      </c>
    </row>
    <row r="1068">
      <c r="A1068" s="143">
        <v>42633.0</v>
      </c>
      <c r="B1068" s="144" t="s">
        <v>128</v>
      </c>
    </row>
    <row r="1069">
      <c r="A1069" s="143">
        <v>42632.0</v>
      </c>
      <c r="B1069" s="144" t="s">
        <v>4782</v>
      </c>
    </row>
    <row r="1070">
      <c r="A1070" s="143">
        <v>42629.0</v>
      </c>
      <c r="B1070" s="144" t="s">
        <v>4783</v>
      </c>
    </row>
    <row r="1071">
      <c r="A1071" s="143">
        <v>42628.0</v>
      </c>
      <c r="B1071" s="144" t="s">
        <v>4784</v>
      </c>
    </row>
    <row r="1072">
      <c r="A1072" s="143">
        <v>42627.0</v>
      </c>
      <c r="B1072" s="144" t="s">
        <v>4785</v>
      </c>
    </row>
    <row r="1073">
      <c r="A1073" s="143">
        <v>42626.0</v>
      </c>
      <c r="B1073" s="144" t="s">
        <v>180</v>
      </c>
    </row>
    <row r="1074">
      <c r="A1074" s="143">
        <v>42625.0</v>
      </c>
      <c r="B1074" s="144" t="s">
        <v>4786</v>
      </c>
    </row>
    <row r="1075">
      <c r="A1075" s="143">
        <v>42622.0</v>
      </c>
      <c r="B1075" s="144" t="s">
        <v>4787</v>
      </c>
    </row>
    <row r="1076">
      <c r="A1076" s="143">
        <v>42621.0</v>
      </c>
      <c r="B1076" s="144" t="s">
        <v>4788</v>
      </c>
    </row>
    <row r="1077">
      <c r="A1077" s="143">
        <v>42620.0</v>
      </c>
      <c r="B1077" s="144" t="s">
        <v>4789</v>
      </c>
    </row>
    <row r="1078">
      <c r="A1078" s="143">
        <v>42619.0</v>
      </c>
      <c r="B1078" s="144" t="s">
        <v>4790</v>
      </c>
    </row>
    <row r="1079">
      <c r="A1079" s="143">
        <v>42618.0</v>
      </c>
      <c r="B1079" s="144" t="s">
        <v>4791</v>
      </c>
    </row>
    <row r="1080">
      <c r="A1080" s="143">
        <v>42615.0</v>
      </c>
      <c r="B1080" s="144" t="s">
        <v>4792</v>
      </c>
    </row>
    <row r="1081">
      <c r="A1081" s="143">
        <v>42614.0</v>
      </c>
      <c r="B1081" s="144" t="s">
        <v>4793</v>
      </c>
    </row>
    <row r="1082">
      <c r="A1082" s="143">
        <v>42613.0</v>
      </c>
      <c r="B1082" s="144" t="s">
        <v>4794</v>
      </c>
    </row>
    <row r="1083">
      <c r="A1083" s="143">
        <v>42612.0</v>
      </c>
      <c r="B1083" s="144" t="s">
        <v>4795</v>
      </c>
    </row>
    <row r="1084">
      <c r="A1084" s="143">
        <v>42611.0</v>
      </c>
      <c r="B1084" s="144" t="s">
        <v>160</v>
      </c>
    </row>
    <row r="1085">
      <c r="A1085" s="143">
        <v>42608.0</v>
      </c>
      <c r="B1085" s="144" t="s">
        <v>4767</v>
      </c>
    </row>
    <row r="1086">
      <c r="A1086" s="143">
        <v>42607.0</v>
      </c>
      <c r="B1086" s="144" t="s">
        <v>150</v>
      </c>
    </row>
    <row r="1087">
      <c r="A1087" s="143">
        <v>42606.0</v>
      </c>
      <c r="B1087" s="144" t="s">
        <v>4796</v>
      </c>
    </row>
    <row r="1088">
      <c r="A1088" s="143">
        <v>42605.0</v>
      </c>
      <c r="B1088" s="144" t="s">
        <v>4797</v>
      </c>
    </row>
    <row r="1089">
      <c r="A1089" s="143">
        <v>42604.0</v>
      </c>
      <c r="B1089" s="144" t="s">
        <v>4798</v>
      </c>
    </row>
    <row r="1090">
      <c r="A1090" s="143">
        <v>42601.0</v>
      </c>
      <c r="B1090" s="144" t="s">
        <v>4799</v>
      </c>
    </row>
    <row r="1091">
      <c r="A1091" s="143">
        <v>42600.0</v>
      </c>
      <c r="B1091" s="144" t="s">
        <v>4800</v>
      </c>
    </row>
    <row r="1092">
      <c r="A1092" s="143">
        <v>42599.0</v>
      </c>
      <c r="B1092" s="144" t="s">
        <v>4801</v>
      </c>
    </row>
    <row r="1093">
      <c r="A1093" s="143">
        <v>42598.0</v>
      </c>
      <c r="B1093" s="144" t="s">
        <v>4802</v>
      </c>
    </row>
    <row r="1094">
      <c r="A1094" s="143">
        <v>42597.0</v>
      </c>
      <c r="B1094" s="144" t="s">
        <v>4803</v>
      </c>
    </row>
    <row r="1095">
      <c r="A1095" s="143">
        <v>42594.0</v>
      </c>
      <c r="B1095" s="144" t="s">
        <v>4804</v>
      </c>
    </row>
    <row r="1096">
      <c r="A1096" s="143">
        <v>42593.0</v>
      </c>
      <c r="B1096" s="144" t="s">
        <v>136</v>
      </c>
    </row>
    <row r="1097">
      <c r="A1097" s="143">
        <v>42592.0</v>
      </c>
      <c r="B1097" s="144" t="s">
        <v>4805</v>
      </c>
    </row>
    <row r="1098">
      <c r="A1098" s="143">
        <v>42591.0</v>
      </c>
      <c r="B1098" s="144" t="s">
        <v>207</v>
      </c>
    </row>
    <row r="1099">
      <c r="A1099" s="143">
        <v>42590.0</v>
      </c>
      <c r="B1099" s="144" t="s">
        <v>4806</v>
      </c>
    </row>
    <row r="1100">
      <c r="A1100" s="143">
        <v>42587.0</v>
      </c>
      <c r="B1100" s="144" t="s">
        <v>4807</v>
      </c>
    </row>
    <row r="1101">
      <c r="A1101" s="143">
        <v>42586.0</v>
      </c>
      <c r="B1101" s="144" t="s">
        <v>4808</v>
      </c>
    </row>
    <row r="1102">
      <c r="A1102" s="143">
        <v>42585.0</v>
      </c>
      <c r="B1102" s="144" t="s">
        <v>4809</v>
      </c>
    </row>
    <row r="1103">
      <c r="A1103" s="143">
        <v>42584.0</v>
      </c>
      <c r="B1103" s="144" t="s">
        <v>4810</v>
      </c>
    </row>
    <row r="1104">
      <c r="A1104" s="143">
        <v>42583.0</v>
      </c>
      <c r="B1104" s="144" t="s">
        <v>4811</v>
      </c>
    </row>
    <row r="1105">
      <c r="A1105" s="143">
        <v>42580.0</v>
      </c>
      <c r="B1105" s="144" t="s">
        <v>4812</v>
      </c>
    </row>
    <row r="1106">
      <c r="A1106" s="143">
        <v>42579.0</v>
      </c>
      <c r="B1106" s="144" t="s">
        <v>4813</v>
      </c>
    </row>
    <row r="1107">
      <c r="A1107" s="143">
        <v>42578.0</v>
      </c>
      <c r="B1107" s="144" t="s">
        <v>4814</v>
      </c>
    </row>
    <row r="1108">
      <c r="A1108" s="143">
        <v>42577.0</v>
      </c>
      <c r="B1108" s="144" t="s">
        <v>4815</v>
      </c>
    </row>
    <row r="1109">
      <c r="A1109" s="143">
        <v>42576.0</v>
      </c>
      <c r="B1109" s="144" t="s">
        <v>4816</v>
      </c>
    </row>
    <row r="1110">
      <c r="A1110" s="143">
        <v>42573.0</v>
      </c>
      <c r="B1110" s="144" t="s">
        <v>4817</v>
      </c>
    </row>
    <row r="1111">
      <c r="A1111" s="143">
        <v>42572.0</v>
      </c>
      <c r="B1111" s="144" t="s">
        <v>4818</v>
      </c>
    </row>
    <row r="1112">
      <c r="A1112" s="143">
        <v>42571.0</v>
      </c>
      <c r="B1112" s="144" t="s">
        <v>4819</v>
      </c>
    </row>
    <row r="1113">
      <c r="A1113" s="143">
        <v>42570.0</v>
      </c>
      <c r="B1113" s="144" t="s">
        <v>4820</v>
      </c>
    </row>
    <row r="1114">
      <c r="A1114" s="143">
        <v>42569.0</v>
      </c>
      <c r="B1114" s="144" t="s">
        <v>4821</v>
      </c>
    </row>
    <row r="1115">
      <c r="A1115" s="143">
        <v>42566.0</v>
      </c>
      <c r="B1115" s="144" t="s">
        <v>4822</v>
      </c>
    </row>
    <row r="1116">
      <c r="A1116" s="143">
        <v>42565.0</v>
      </c>
      <c r="B1116" s="144" t="s">
        <v>52</v>
      </c>
    </row>
    <row r="1117">
      <c r="A1117" s="143">
        <v>42564.0</v>
      </c>
      <c r="B1117" s="144" t="s">
        <v>4823</v>
      </c>
    </row>
    <row r="1118">
      <c r="A1118" s="143">
        <v>42563.0</v>
      </c>
      <c r="B1118" s="144" t="s">
        <v>4824</v>
      </c>
    </row>
    <row r="1119">
      <c r="A1119" s="143">
        <v>42562.0</v>
      </c>
      <c r="B1119" s="144" t="s">
        <v>4825</v>
      </c>
    </row>
    <row r="1120">
      <c r="A1120" s="143">
        <v>42559.0</v>
      </c>
      <c r="B1120" s="144" t="s">
        <v>4826</v>
      </c>
    </row>
    <row r="1121">
      <c r="A1121" s="143">
        <v>42558.0</v>
      </c>
      <c r="B1121" s="144" t="s">
        <v>4827</v>
      </c>
    </row>
    <row r="1122">
      <c r="A1122" s="143">
        <v>42557.0</v>
      </c>
      <c r="B1122" s="144" t="s">
        <v>4828</v>
      </c>
    </row>
    <row r="1123">
      <c r="A1123" s="143">
        <v>42556.0</v>
      </c>
      <c r="B1123" s="144" t="s">
        <v>4829</v>
      </c>
    </row>
    <row r="1124">
      <c r="A1124" s="143">
        <v>42555.0</v>
      </c>
      <c r="B1124" s="144" t="s">
        <v>4830</v>
      </c>
    </row>
    <row r="1125">
      <c r="A1125" s="143">
        <v>42552.0</v>
      </c>
      <c r="B1125" s="144" t="s">
        <v>4831</v>
      </c>
    </row>
    <row r="1126">
      <c r="A1126" s="143">
        <v>42551.0</v>
      </c>
      <c r="B1126" s="144" t="s">
        <v>142</v>
      </c>
    </row>
    <row r="1127">
      <c r="A1127" s="143">
        <v>42550.0</v>
      </c>
      <c r="B1127" s="144" t="s">
        <v>4832</v>
      </c>
    </row>
    <row r="1128">
      <c r="A1128" s="143">
        <v>42549.0</v>
      </c>
      <c r="B1128" s="144" t="s">
        <v>4833</v>
      </c>
    </row>
    <row r="1129">
      <c r="A1129" s="143">
        <v>42548.0</v>
      </c>
      <c r="B1129" s="144" t="s">
        <v>4834</v>
      </c>
    </row>
    <row r="1130">
      <c r="A1130" s="143">
        <v>42545.0</v>
      </c>
      <c r="B1130" s="144" t="s">
        <v>4835</v>
      </c>
    </row>
    <row r="1131">
      <c r="A1131" s="143">
        <v>42544.0</v>
      </c>
      <c r="B1131" s="144" t="s">
        <v>4836</v>
      </c>
    </row>
    <row r="1132">
      <c r="A1132" s="143">
        <v>42543.0</v>
      </c>
      <c r="B1132" s="144" t="s">
        <v>4837</v>
      </c>
    </row>
    <row r="1133">
      <c r="A1133" s="143">
        <v>42542.0</v>
      </c>
      <c r="B1133" s="144" t="s">
        <v>4838</v>
      </c>
    </row>
    <row r="1134">
      <c r="A1134" s="143">
        <v>42541.0</v>
      </c>
      <c r="B1134" s="144" t="s">
        <v>4839</v>
      </c>
    </row>
    <row r="1135">
      <c r="A1135" s="143">
        <v>42538.0</v>
      </c>
      <c r="B1135" s="144" t="s">
        <v>4840</v>
      </c>
    </row>
    <row r="1136">
      <c r="A1136" s="143">
        <v>42537.0</v>
      </c>
      <c r="B1136" s="144" t="s">
        <v>176</v>
      </c>
    </row>
    <row r="1137">
      <c r="A1137" s="143">
        <v>42536.0</v>
      </c>
      <c r="B1137" s="144" t="s">
        <v>4841</v>
      </c>
    </row>
    <row r="1138">
      <c r="A1138" s="143">
        <v>42535.0</v>
      </c>
      <c r="B1138" s="144" t="s">
        <v>37</v>
      </c>
    </row>
    <row r="1139">
      <c r="A1139" s="143">
        <v>42531.0</v>
      </c>
      <c r="B1139" s="144" t="s">
        <v>4842</v>
      </c>
    </row>
    <row r="1140">
      <c r="A1140" s="143">
        <v>42530.0</v>
      </c>
      <c r="B1140" s="144" t="s">
        <v>98</v>
      </c>
    </row>
    <row r="1141">
      <c r="A1141" s="143">
        <v>42529.0</v>
      </c>
      <c r="B1141" s="144" t="s">
        <v>4843</v>
      </c>
    </row>
    <row r="1142">
      <c r="A1142" s="143">
        <v>42528.0</v>
      </c>
      <c r="B1142" s="144" t="s">
        <v>4844</v>
      </c>
    </row>
    <row r="1143">
      <c r="A1143" s="143">
        <v>42527.0</v>
      </c>
      <c r="B1143" s="144" t="s">
        <v>4845</v>
      </c>
    </row>
    <row r="1144">
      <c r="A1144" s="143">
        <v>42524.0</v>
      </c>
      <c r="B1144" s="144" t="s">
        <v>4846</v>
      </c>
    </row>
    <row r="1145">
      <c r="A1145" s="143">
        <v>42523.0</v>
      </c>
      <c r="B1145" s="144" t="s">
        <v>4847</v>
      </c>
    </row>
    <row r="1146">
      <c r="A1146" s="143">
        <v>42522.0</v>
      </c>
      <c r="B1146" s="144" t="s">
        <v>4848</v>
      </c>
    </row>
    <row r="1147">
      <c r="A1147" s="143">
        <v>42521.0</v>
      </c>
      <c r="B1147" s="144" t="s">
        <v>4849</v>
      </c>
    </row>
    <row r="1148">
      <c r="A1148" s="143">
        <v>42520.0</v>
      </c>
      <c r="B1148" s="144" t="s">
        <v>4850</v>
      </c>
    </row>
    <row r="1149">
      <c r="A1149" s="143">
        <v>42517.0</v>
      </c>
      <c r="B1149" s="144" t="s">
        <v>4851</v>
      </c>
    </row>
    <row r="1150">
      <c r="A1150" s="143">
        <v>42516.0</v>
      </c>
      <c r="B1150" s="144" t="s">
        <v>4852</v>
      </c>
    </row>
    <row r="1151">
      <c r="A1151" s="143">
        <v>42515.0</v>
      </c>
      <c r="B1151" s="144" t="s">
        <v>4853</v>
      </c>
    </row>
    <row r="1152">
      <c r="A1152" s="143">
        <v>42514.0</v>
      </c>
      <c r="B1152" s="144" t="s">
        <v>4854</v>
      </c>
    </row>
    <row r="1153">
      <c r="A1153" s="143">
        <v>42513.0</v>
      </c>
      <c r="B1153" s="144" t="s">
        <v>4855</v>
      </c>
    </row>
    <row r="1154">
      <c r="A1154" s="143">
        <v>42510.0</v>
      </c>
      <c r="B1154" s="144" t="s">
        <v>4856</v>
      </c>
    </row>
    <row r="1155">
      <c r="A1155" s="143">
        <v>42509.0</v>
      </c>
      <c r="B1155" s="144" t="s">
        <v>4857</v>
      </c>
    </row>
    <row r="1156">
      <c r="A1156" s="143">
        <v>42508.0</v>
      </c>
      <c r="B1156" s="144" t="s">
        <v>4858</v>
      </c>
    </row>
    <row r="1157">
      <c r="A1157" s="143">
        <v>42507.0</v>
      </c>
      <c r="B1157" s="144" t="s">
        <v>4859</v>
      </c>
    </row>
    <row r="1158">
      <c r="A1158" s="143">
        <v>42506.0</v>
      </c>
      <c r="B1158" s="144" t="s">
        <v>4860</v>
      </c>
    </row>
    <row r="1159">
      <c r="A1159" s="143">
        <v>42503.0</v>
      </c>
      <c r="B1159" s="144" t="s">
        <v>143</v>
      </c>
    </row>
    <row r="1160">
      <c r="A1160" s="143">
        <v>42502.0</v>
      </c>
      <c r="B1160" s="144" t="s">
        <v>4861</v>
      </c>
    </row>
    <row r="1161">
      <c r="A1161" s="143">
        <v>42501.0</v>
      </c>
      <c r="B1161" s="144" t="s">
        <v>4862</v>
      </c>
    </row>
    <row r="1162">
      <c r="A1162" s="143">
        <v>42500.0</v>
      </c>
      <c r="B1162" s="144" t="s">
        <v>4863</v>
      </c>
    </row>
    <row r="1163">
      <c r="A1163" s="143">
        <v>42496.0</v>
      </c>
      <c r="B1163" s="144" t="s">
        <v>4864</v>
      </c>
    </row>
    <row r="1164">
      <c r="A1164" s="143">
        <v>42495.0</v>
      </c>
      <c r="B1164" s="144" t="s">
        <v>4865</v>
      </c>
    </row>
    <row r="1165">
      <c r="A1165" s="143">
        <v>42494.0</v>
      </c>
      <c r="B1165" s="144" t="s">
        <v>4866</v>
      </c>
    </row>
    <row r="1166">
      <c r="A1166" s="143">
        <v>42489.0</v>
      </c>
      <c r="B1166" s="144" t="s">
        <v>4867</v>
      </c>
    </row>
    <row r="1167">
      <c r="A1167" s="143">
        <v>42488.0</v>
      </c>
      <c r="B1167" s="144" t="s">
        <v>4868</v>
      </c>
    </row>
    <row r="1168">
      <c r="A1168" s="143">
        <v>42487.0</v>
      </c>
      <c r="B1168" s="144" t="s">
        <v>4869</v>
      </c>
    </row>
    <row r="1169">
      <c r="A1169" s="143">
        <v>42486.0</v>
      </c>
      <c r="B1169" s="144" t="s">
        <v>4870</v>
      </c>
    </row>
    <row r="1170">
      <c r="A1170" s="143">
        <v>42485.0</v>
      </c>
      <c r="B1170" s="144" t="s">
        <v>4871</v>
      </c>
    </row>
    <row r="1171">
      <c r="A1171" s="143">
        <v>42482.0</v>
      </c>
      <c r="B1171" s="144" t="s">
        <v>4872</v>
      </c>
    </row>
    <row r="1172">
      <c r="A1172" s="143">
        <v>42481.0</v>
      </c>
      <c r="B1172" s="144" t="s">
        <v>4873</v>
      </c>
    </row>
    <row r="1173">
      <c r="A1173" s="143">
        <v>42480.0</v>
      </c>
      <c r="B1173" s="144" t="s">
        <v>4874</v>
      </c>
    </row>
    <row r="1174">
      <c r="A1174" s="143">
        <v>42479.0</v>
      </c>
      <c r="B1174" s="144" t="s">
        <v>4875</v>
      </c>
    </row>
    <row r="1175">
      <c r="A1175" s="143">
        <v>42478.0</v>
      </c>
      <c r="B1175" s="144" t="s">
        <v>4876</v>
      </c>
    </row>
    <row r="1176">
      <c r="A1176" s="143">
        <v>42475.0</v>
      </c>
      <c r="B1176" s="144" t="s">
        <v>4877</v>
      </c>
    </row>
    <row r="1177">
      <c r="A1177" s="143">
        <v>42474.0</v>
      </c>
      <c r="B1177" s="144" t="s">
        <v>4878</v>
      </c>
    </row>
    <row r="1178">
      <c r="A1178" s="143">
        <v>42473.0</v>
      </c>
      <c r="B1178" s="144" t="s">
        <v>4879</v>
      </c>
    </row>
    <row r="1179">
      <c r="A1179" s="143">
        <v>42472.0</v>
      </c>
      <c r="B1179" s="144" t="s">
        <v>4880</v>
      </c>
    </row>
    <row r="1180">
      <c r="A1180" s="143">
        <v>42471.0</v>
      </c>
      <c r="B1180" s="144" t="s">
        <v>4881</v>
      </c>
    </row>
    <row r="1181">
      <c r="A1181" s="143">
        <v>42468.0</v>
      </c>
      <c r="B1181" s="144" t="s">
        <v>4882</v>
      </c>
    </row>
    <row r="1182">
      <c r="A1182" s="143">
        <v>42467.0</v>
      </c>
      <c r="B1182" s="144" t="s">
        <v>4883</v>
      </c>
    </row>
    <row r="1183">
      <c r="A1183" s="143">
        <v>42466.0</v>
      </c>
      <c r="B1183" s="144" t="s">
        <v>4884</v>
      </c>
    </row>
    <row r="1184">
      <c r="A1184" s="143">
        <v>42465.0</v>
      </c>
      <c r="B1184" s="144" t="s">
        <v>4885</v>
      </c>
    </row>
    <row r="1185">
      <c r="A1185" s="143">
        <v>42464.0</v>
      </c>
      <c r="B1185" s="144" t="s">
        <v>4886</v>
      </c>
    </row>
    <row r="1186">
      <c r="A1186" s="143">
        <v>42461.0</v>
      </c>
      <c r="B1186" s="144" t="s">
        <v>4887</v>
      </c>
    </row>
    <row r="1187">
      <c r="A1187" s="143">
        <v>42460.0</v>
      </c>
      <c r="B1187" s="144" t="s">
        <v>4888</v>
      </c>
    </row>
    <row r="1188">
      <c r="A1188" s="143">
        <v>42459.0</v>
      </c>
      <c r="B1188" s="144" t="s">
        <v>4889</v>
      </c>
    </row>
    <row r="1189">
      <c r="A1189" s="143">
        <v>42458.0</v>
      </c>
      <c r="B1189" s="144" t="s">
        <v>202</v>
      </c>
    </row>
    <row r="1190">
      <c r="A1190" s="143">
        <v>42457.0</v>
      </c>
      <c r="B1190" s="144" t="s">
        <v>4890</v>
      </c>
    </row>
    <row r="1191">
      <c r="A1191" s="143">
        <v>42454.0</v>
      </c>
      <c r="B1191" s="144" t="s">
        <v>4891</v>
      </c>
    </row>
    <row r="1192">
      <c r="A1192" s="143">
        <v>42453.0</v>
      </c>
      <c r="B1192" s="144" t="s">
        <v>4892</v>
      </c>
    </row>
    <row r="1193">
      <c r="A1193" s="143">
        <v>42452.0</v>
      </c>
      <c r="B1193" s="144" t="s">
        <v>4893</v>
      </c>
    </row>
    <row r="1194">
      <c r="A1194" s="143">
        <v>42451.0</v>
      </c>
      <c r="B1194" s="144" t="s">
        <v>4894</v>
      </c>
    </row>
    <row r="1195">
      <c r="A1195" s="143">
        <v>42450.0</v>
      </c>
      <c r="B1195" s="144" t="s">
        <v>4895</v>
      </c>
    </row>
    <row r="1196">
      <c r="A1196" s="143">
        <v>42447.0</v>
      </c>
      <c r="B1196" s="144" t="s">
        <v>4896</v>
      </c>
    </row>
    <row r="1197">
      <c r="A1197" s="143">
        <v>42446.0</v>
      </c>
      <c r="B1197" s="144" t="s">
        <v>4897</v>
      </c>
    </row>
    <row r="1198">
      <c r="A1198" s="143">
        <v>42445.0</v>
      </c>
      <c r="B1198" s="144" t="s">
        <v>4898</v>
      </c>
    </row>
    <row r="1199">
      <c r="A1199" s="143">
        <v>42444.0</v>
      </c>
      <c r="B1199" s="144" t="s">
        <v>4899</v>
      </c>
    </row>
    <row r="1200">
      <c r="A1200" s="143">
        <v>42443.0</v>
      </c>
      <c r="B1200" s="144" t="s">
        <v>4900</v>
      </c>
    </row>
    <row r="1201">
      <c r="A1201" s="143">
        <v>42440.0</v>
      </c>
      <c r="B1201" s="144" t="s">
        <v>4901</v>
      </c>
    </row>
    <row r="1202">
      <c r="A1202" s="143">
        <v>42439.0</v>
      </c>
      <c r="B1202" s="144" t="s">
        <v>4902</v>
      </c>
    </row>
    <row r="1203">
      <c r="A1203" s="143">
        <v>42438.0</v>
      </c>
      <c r="B1203" s="144" t="s">
        <v>4903</v>
      </c>
    </row>
    <row r="1204">
      <c r="A1204" s="143">
        <v>42436.0</v>
      </c>
      <c r="B1204" s="144" t="s">
        <v>4904</v>
      </c>
    </row>
    <row r="1205">
      <c r="A1205" s="143">
        <v>42433.0</v>
      </c>
      <c r="B1205" s="144" t="s">
        <v>4905</v>
      </c>
    </row>
    <row r="1206">
      <c r="A1206" s="143">
        <v>42432.0</v>
      </c>
      <c r="B1206" s="144" t="s">
        <v>4906</v>
      </c>
    </row>
    <row r="1207">
      <c r="A1207" s="143">
        <v>42431.0</v>
      </c>
      <c r="B1207" s="144" t="s">
        <v>4907</v>
      </c>
    </row>
    <row r="1208">
      <c r="A1208" s="143">
        <v>42430.0</v>
      </c>
      <c r="B1208" s="144" t="s">
        <v>4908</v>
      </c>
    </row>
    <row r="1209">
      <c r="A1209" s="143">
        <v>42429.0</v>
      </c>
      <c r="B1209" s="144" t="s">
        <v>4909</v>
      </c>
    </row>
    <row r="1210">
      <c r="A1210" s="143">
        <v>42426.0</v>
      </c>
      <c r="B1210" s="144" t="s">
        <v>4910</v>
      </c>
    </row>
    <row r="1211">
      <c r="A1211" s="143">
        <v>42425.0</v>
      </c>
      <c r="B1211" s="144" t="s">
        <v>4911</v>
      </c>
    </row>
    <row r="1212">
      <c r="A1212" s="143">
        <v>42424.0</v>
      </c>
      <c r="B1212" s="144" t="s">
        <v>4912</v>
      </c>
    </row>
    <row r="1213">
      <c r="A1213" s="143">
        <v>42422.0</v>
      </c>
      <c r="B1213" s="144" t="s">
        <v>4913</v>
      </c>
    </row>
    <row r="1214">
      <c r="A1214" s="143">
        <v>42420.0</v>
      </c>
      <c r="B1214" s="144" t="s">
        <v>4914</v>
      </c>
    </row>
    <row r="1215">
      <c r="A1215" s="143">
        <v>42419.0</v>
      </c>
      <c r="B1215" s="144" t="s">
        <v>4915</v>
      </c>
    </row>
    <row r="1216">
      <c r="A1216" s="143">
        <v>42418.0</v>
      </c>
      <c r="B1216" s="144" t="s">
        <v>120</v>
      </c>
    </row>
    <row r="1217">
      <c r="A1217" s="143">
        <v>42417.0</v>
      </c>
      <c r="B1217" s="144" t="s">
        <v>4916</v>
      </c>
    </row>
    <row r="1218">
      <c r="A1218" s="143">
        <v>42416.0</v>
      </c>
      <c r="B1218" s="144" t="s">
        <v>4917</v>
      </c>
    </row>
    <row r="1219">
      <c r="A1219" s="143">
        <v>42415.0</v>
      </c>
      <c r="B1219" s="144" t="s">
        <v>4918</v>
      </c>
    </row>
    <row r="1220">
      <c r="A1220" s="143">
        <v>42412.0</v>
      </c>
      <c r="B1220" s="144" t="s">
        <v>4919</v>
      </c>
    </row>
    <row r="1221">
      <c r="A1221" s="143">
        <v>42411.0</v>
      </c>
      <c r="B1221" s="144" t="s">
        <v>4920</v>
      </c>
    </row>
    <row r="1222">
      <c r="A1222" s="143">
        <v>42410.0</v>
      </c>
      <c r="B1222" s="144" t="s">
        <v>4921</v>
      </c>
    </row>
    <row r="1223">
      <c r="A1223" s="143">
        <v>42409.0</v>
      </c>
      <c r="B1223" s="144" t="s">
        <v>4922</v>
      </c>
    </row>
    <row r="1224">
      <c r="A1224" s="143">
        <v>42408.0</v>
      </c>
      <c r="B1224" s="144" t="s">
        <v>4923</v>
      </c>
    </row>
    <row r="1225">
      <c r="A1225" s="143">
        <v>42405.0</v>
      </c>
      <c r="B1225" s="144" t="s">
        <v>4924</v>
      </c>
    </row>
    <row r="1226">
      <c r="A1226" s="143">
        <v>42404.0</v>
      </c>
      <c r="B1226" s="144" t="s">
        <v>4925</v>
      </c>
    </row>
    <row r="1227">
      <c r="A1227" s="143">
        <v>42403.0</v>
      </c>
      <c r="B1227" s="144" t="s">
        <v>4926</v>
      </c>
    </row>
    <row r="1228">
      <c r="A1228" s="143">
        <v>42402.0</v>
      </c>
      <c r="B1228" s="144" t="s">
        <v>4927</v>
      </c>
    </row>
    <row r="1229">
      <c r="A1229" s="143">
        <v>42401.0</v>
      </c>
      <c r="B1229" s="144" t="s">
        <v>4928</v>
      </c>
    </row>
    <row r="1230">
      <c r="A1230" s="143">
        <v>42398.0</v>
      </c>
      <c r="B1230" s="144" t="s">
        <v>4929</v>
      </c>
    </row>
    <row r="1231">
      <c r="A1231" s="143">
        <v>42397.0</v>
      </c>
      <c r="B1231" s="144" t="s">
        <v>4930</v>
      </c>
    </row>
    <row r="1232">
      <c r="A1232" s="143">
        <v>42396.0</v>
      </c>
      <c r="B1232" s="144" t="s">
        <v>64</v>
      </c>
    </row>
    <row r="1233">
      <c r="A1233" s="143">
        <v>42395.0</v>
      </c>
      <c r="B1233" s="144" t="s">
        <v>4931</v>
      </c>
    </row>
    <row r="1234">
      <c r="A1234" s="143">
        <v>42394.0</v>
      </c>
      <c r="B1234" s="144" t="s">
        <v>4932</v>
      </c>
    </row>
    <row r="1235">
      <c r="A1235" s="143">
        <v>42391.0</v>
      </c>
      <c r="B1235" s="144" t="s">
        <v>4933</v>
      </c>
    </row>
    <row r="1236">
      <c r="A1236" s="143">
        <v>42390.0</v>
      </c>
      <c r="B1236" s="144" t="s">
        <v>4934</v>
      </c>
    </row>
    <row r="1237">
      <c r="A1237" s="143">
        <v>42389.0</v>
      </c>
      <c r="B1237" s="144" t="s">
        <v>76</v>
      </c>
    </row>
    <row r="1238">
      <c r="A1238" s="143">
        <v>42388.0</v>
      </c>
      <c r="B1238" s="144" t="s">
        <v>4935</v>
      </c>
    </row>
    <row r="1239">
      <c r="A1239" s="143">
        <v>42387.0</v>
      </c>
      <c r="B1239" s="144" t="s">
        <v>4936</v>
      </c>
    </row>
    <row r="1240">
      <c r="A1240" s="143">
        <v>42384.0</v>
      </c>
      <c r="B1240" s="144" t="s">
        <v>4937</v>
      </c>
    </row>
    <row r="1241">
      <c r="A1241" s="143">
        <v>42383.0</v>
      </c>
      <c r="B1241" s="144" t="s">
        <v>4938</v>
      </c>
    </row>
    <row r="1242">
      <c r="A1242" s="143">
        <v>42382.0</v>
      </c>
      <c r="B1242" s="144" t="s">
        <v>4939</v>
      </c>
    </row>
    <row r="1243">
      <c r="A1243" s="143">
        <v>42381.0</v>
      </c>
      <c r="B1243" s="144" t="s">
        <v>220</v>
      </c>
    </row>
    <row r="1244">
      <c r="A1244" s="143">
        <v>42380.0</v>
      </c>
      <c r="B1244" s="144" t="s">
        <v>4940</v>
      </c>
    </row>
    <row r="1245">
      <c r="A1245" s="143">
        <v>42375.0</v>
      </c>
      <c r="B1245" s="144" t="s">
        <v>4941</v>
      </c>
    </row>
    <row r="1246">
      <c r="A1246" s="143">
        <v>42374.0</v>
      </c>
      <c r="B1246" s="144" t="s">
        <v>4942</v>
      </c>
    </row>
    <row r="1247">
      <c r="A1247" s="143">
        <v>42373.0</v>
      </c>
      <c r="B1247" s="144" t="s">
        <v>4943</v>
      </c>
    </row>
    <row r="1248">
      <c r="A1248" s="143">
        <v>42368.0</v>
      </c>
      <c r="B1248" s="144" t="s">
        <v>4944</v>
      </c>
    </row>
    <row r="1249">
      <c r="A1249" s="143">
        <v>42367.0</v>
      </c>
      <c r="B1249" s="144" t="s">
        <v>4945</v>
      </c>
    </row>
    <row r="1250">
      <c r="A1250" s="143">
        <v>42366.0</v>
      </c>
      <c r="B1250" s="144" t="s">
        <v>4946</v>
      </c>
    </row>
    <row r="1251">
      <c r="A1251" s="143">
        <v>42363.0</v>
      </c>
      <c r="B1251" s="144" t="s">
        <v>4947</v>
      </c>
    </row>
    <row r="1252">
      <c r="A1252" s="143">
        <v>42362.0</v>
      </c>
      <c r="B1252" s="144" t="s">
        <v>4948</v>
      </c>
    </row>
    <row r="1253">
      <c r="A1253" s="143">
        <v>42361.0</v>
      </c>
      <c r="B1253" s="144" t="s">
        <v>4949</v>
      </c>
    </row>
    <row r="1254">
      <c r="A1254" s="143">
        <v>42360.0</v>
      </c>
      <c r="B1254" s="144" t="s">
        <v>4950</v>
      </c>
    </row>
    <row r="1255">
      <c r="A1255" s="143">
        <v>42359.0</v>
      </c>
      <c r="B1255" s="144" t="s">
        <v>91</v>
      </c>
    </row>
    <row r="1256">
      <c r="A1256" s="143">
        <v>42356.0</v>
      </c>
      <c r="B1256" s="144" t="s">
        <v>4951</v>
      </c>
    </row>
    <row r="1257">
      <c r="A1257" s="143">
        <v>42355.0</v>
      </c>
      <c r="B1257" s="144" t="s">
        <v>4952</v>
      </c>
    </row>
    <row r="1258">
      <c r="A1258" s="143">
        <v>42354.0</v>
      </c>
      <c r="B1258" s="144" t="s">
        <v>4953</v>
      </c>
    </row>
    <row r="1259">
      <c r="A1259" s="143">
        <v>42353.0</v>
      </c>
      <c r="B1259" s="144" t="s">
        <v>4954</v>
      </c>
    </row>
    <row r="1260">
      <c r="A1260" s="143">
        <v>42352.0</v>
      </c>
      <c r="B1260" s="144" t="s">
        <v>4955</v>
      </c>
    </row>
    <row r="1261">
      <c r="A1261" s="143">
        <v>42349.0</v>
      </c>
      <c r="B1261" s="144" t="s">
        <v>4956</v>
      </c>
    </row>
    <row r="1262">
      <c r="A1262" s="143">
        <v>42348.0</v>
      </c>
      <c r="B1262" s="144" t="s">
        <v>4957</v>
      </c>
    </row>
    <row r="1263">
      <c r="A1263" s="143">
        <v>42347.0</v>
      </c>
      <c r="B1263" s="144" t="s">
        <v>111</v>
      </c>
    </row>
    <row r="1264">
      <c r="A1264" s="143">
        <v>42346.0</v>
      </c>
      <c r="B1264" s="144" t="s">
        <v>4958</v>
      </c>
    </row>
    <row r="1265">
      <c r="A1265" s="143">
        <v>42345.0</v>
      </c>
      <c r="B1265" s="144" t="s">
        <v>4959</v>
      </c>
    </row>
    <row r="1266">
      <c r="A1266" s="143">
        <v>42342.0</v>
      </c>
      <c r="B1266" s="144" t="s">
        <v>4960</v>
      </c>
    </row>
    <row r="1267">
      <c r="A1267" s="143">
        <v>42341.0</v>
      </c>
      <c r="B1267" s="144" t="s">
        <v>4961</v>
      </c>
    </row>
    <row r="1268">
      <c r="A1268" s="143">
        <v>42340.0</v>
      </c>
      <c r="B1268" s="144" t="s">
        <v>211</v>
      </c>
    </row>
    <row r="1269">
      <c r="A1269" s="143">
        <v>42339.0</v>
      </c>
      <c r="B1269" s="144" t="s">
        <v>4962</v>
      </c>
    </row>
    <row r="1270">
      <c r="A1270" s="143">
        <v>42338.0</v>
      </c>
      <c r="B1270" s="144" t="s">
        <v>4963</v>
      </c>
    </row>
    <row r="1271">
      <c r="A1271" s="143">
        <v>42335.0</v>
      </c>
      <c r="B1271" s="144" t="s">
        <v>4964</v>
      </c>
    </row>
    <row r="1272">
      <c r="A1272" s="143">
        <v>42334.0</v>
      </c>
      <c r="B1272" s="144" t="s">
        <v>4965</v>
      </c>
    </row>
    <row r="1273">
      <c r="A1273" s="143">
        <v>42333.0</v>
      </c>
      <c r="B1273" s="144" t="s">
        <v>4966</v>
      </c>
    </row>
    <row r="1274">
      <c r="A1274" s="143">
        <v>42332.0</v>
      </c>
      <c r="B1274" s="144" t="s">
        <v>4967</v>
      </c>
    </row>
    <row r="1275">
      <c r="A1275" s="143">
        <v>42331.0</v>
      </c>
      <c r="B1275" s="144" t="s">
        <v>4968</v>
      </c>
    </row>
    <row r="1276">
      <c r="A1276" s="143">
        <v>42328.0</v>
      </c>
      <c r="B1276" s="144" t="s">
        <v>4969</v>
      </c>
    </row>
    <row r="1277">
      <c r="A1277" s="143">
        <v>42327.0</v>
      </c>
      <c r="B1277" s="144" t="s">
        <v>181</v>
      </c>
    </row>
    <row r="1278">
      <c r="A1278" s="143">
        <v>42326.0</v>
      </c>
      <c r="B1278" s="144" t="s">
        <v>4970</v>
      </c>
    </row>
    <row r="1279">
      <c r="A1279" s="143">
        <v>42325.0</v>
      </c>
      <c r="B1279" s="144" t="s">
        <v>4961</v>
      </c>
    </row>
    <row r="1280">
      <c r="A1280" s="143">
        <v>42324.0</v>
      </c>
      <c r="B1280" s="144" t="s">
        <v>4971</v>
      </c>
    </row>
    <row r="1281">
      <c r="A1281" s="143">
        <v>42321.0</v>
      </c>
      <c r="B1281" s="144" t="s">
        <v>4972</v>
      </c>
    </row>
    <row r="1282">
      <c r="A1282" s="143">
        <v>42320.0</v>
      </c>
      <c r="B1282" s="144" t="s">
        <v>4973</v>
      </c>
    </row>
    <row r="1283">
      <c r="A1283" s="143">
        <v>42319.0</v>
      </c>
      <c r="B1283" s="144" t="s">
        <v>4974</v>
      </c>
    </row>
    <row r="1284">
      <c r="A1284" s="143">
        <v>42318.0</v>
      </c>
      <c r="B1284" s="144" t="s">
        <v>4975</v>
      </c>
    </row>
    <row r="1285">
      <c r="A1285" s="143">
        <v>42317.0</v>
      </c>
      <c r="B1285" s="144" t="s">
        <v>4976</v>
      </c>
    </row>
    <row r="1286">
      <c r="A1286" s="143">
        <v>42314.0</v>
      </c>
      <c r="B1286" s="144" t="s">
        <v>4977</v>
      </c>
    </row>
    <row r="1287">
      <c r="A1287" s="143">
        <v>42313.0</v>
      </c>
      <c r="B1287" s="144" t="s">
        <v>4978</v>
      </c>
    </row>
    <row r="1288">
      <c r="A1288" s="143">
        <v>42311.0</v>
      </c>
      <c r="B1288" s="144" t="s">
        <v>4979</v>
      </c>
    </row>
    <row r="1289">
      <c r="A1289" s="143">
        <v>42310.0</v>
      </c>
      <c r="B1289" s="144" t="s">
        <v>161</v>
      </c>
    </row>
    <row r="1290">
      <c r="A1290" s="143">
        <v>42307.0</v>
      </c>
      <c r="B1290" s="144" t="s">
        <v>233</v>
      </c>
    </row>
    <row r="1291">
      <c r="A1291" s="143">
        <v>42306.0</v>
      </c>
      <c r="B1291" s="144" t="s">
        <v>4980</v>
      </c>
    </row>
    <row r="1292">
      <c r="A1292" s="143">
        <v>42305.0</v>
      </c>
      <c r="B1292" s="144" t="s">
        <v>177</v>
      </c>
    </row>
    <row r="1293">
      <c r="A1293" s="143">
        <v>42304.0</v>
      </c>
      <c r="B1293" s="144" t="s">
        <v>213</v>
      </c>
    </row>
    <row r="1294">
      <c r="A1294" s="143">
        <v>42303.0</v>
      </c>
      <c r="B1294" s="144" t="s">
        <v>4981</v>
      </c>
    </row>
    <row r="1295">
      <c r="A1295" s="143">
        <v>42300.0</v>
      </c>
      <c r="B1295" s="144" t="s">
        <v>4982</v>
      </c>
    </row>
    <row r="1296">
      <c r="A1296" s="143">
        <v>42299.0</v>
      </c>
      <c r="B1296" s="144" t="s">
        <v>4983</v>
      </c>
    </row>
    <row r="1297">
      <c r="A1297" s="143">
        <v>42298.0</v>
      </c>
      <c r="B1297" s="144" t="s">
        <v>4984</v>
      </c>
    </row>
    <row r="1298">
      <c r="A1298" s="143">
        <v>42297.0</v>
      </c>
      <c r="B1298" s="144" t="s">
        <v>4985</v>
      </c>
    </row>
    <row r="1299">
      <c r="A1299" s="143">
        <v>42296.0</v>
      </c>
      <c r="B1299" s="144" t="s">
        <v>4986</v>
      </c>
    </row>
    <row r="1300">
      <c r="A1300" s="143">
        <v>42293.0</v>
      </c>
      <c r="B1300" s="144" t="s">
        <v>4987</v>
      </c>
    </row>
    <row r="1301">
      <c r="A1301" s="143">
        <v>42292.0</v>
      </c>
      <c r="B1301" s="144" t="s">
        <v>4988</v>
      </c>
    </row>
    <row r="1302">
      <c r="A1302" s="143">
        <v>42291.0</v>
      </c>
      <c r="B1302" s="144" t="s">
        <v>53</v>
      </c>
    </row>
    <row r="1303">
      <c r="A1303" s="143">
        <v>42290.0</v>
      </c>
      <c r="B1303" s="144" t="s">
        <v>4989</v>
      </c>
    </row>
    <row r="1304">
      <c r="A1304" s="143">
        <v>42289.0</v>
      </c>
      <c r="B1304" s="144" t="s">
        <v>4990</v>
      </c>
    </row>
    <row r="1305">
      <c r="A1305" s="143">
        <v>42286.0</v>
      </c>
      <c r="B1305" s="144" t="s">
        <v>4991</v>
      </c>
    </row>
    <row r="1306">
      <c r="A1306" s="143">
        <v>42285.0</v>
      </c>
      <c r="B1306" s="144" t="s">
        <v>4992</v>
      </c>
    </row>
    <row r="1307">
      <c r="A1307" s="143">
        <v>42284.0</v>
      </c>
      <c r="B1307" s="144" t="s">
        <v>4993</v>
      </c>
    </row>
    <row r="1308">
      <c r="A1308" s="143">
        <v>42283.0</v>
      </c>
      <c r="B1308" s="144" t="s">
        <v>4994</v>
      </c>
    </row>
    <row r="1309">
      <c r="A1309" s="143">
        <v>42282.0</v>
      </c>
      <c r="B1309" s="144" t="s">
        <v>4995</v>
      </c>
    </row>
    <row r="1310">
      <c r="A1310" s="143">
        <v>42279.0</v>
      </c>
      <c r="B1310" s="144" t="s">
        <v>4996</v>
      </c>
    </row>
    <row r="1311">
      <c r="A1311" s="143">
        <v>42278.0</v>
      </c>
      <c r="B1311" s="144" t="s">
        <v>4997</v>
      </c>
    </row>
    <row r="1312">
      <c r="A1312" s="143">
        <v>42277.0</v>
      </c>
      <c r="B1312" s="144" t="s">
        <v>4998</v>
      </c>
    </row>
    <row r="1313">
      <c r="A1313" s="143">
        <v>42276.0</v>
      </c>
      <c r="B1313" s="144" t="s">
        <v>4999</v>
      </c>
    </row>
    <row r="1314">
      <c r="A1314" s="143">
        <v>42275.0</v>
      </c>
      <c r="B1314" s="144" t="s">
        <v>5000</v>
      </c>
    </row>
    <row r="1315">
      <c r="A1315" s="143">
        <v>42272.0</v>
      </c>
      <c r="B1315" s="144" t="s">
        <v>5001</v>
      </c>
    </row>
    <row r="1316">
      <c r="A1316" s="143">
        <v>42271.0</v>
      </c>
      <c r="B1316" s="144" t="s">
        <v>5002</v>
      </c>
    </row>
    <row r="1317">
      <c r="A1317" s="143">
        <v>42270.0</v>
      </c>
      <c r="B1317" s="144" t="s">
        <v>5003</v>
      </c>
    </row>
    <row r="1318">
      <c r="A1318" s="143">
        <v>42269.0</v>
      </c>
      <c r="B1318" s="144" t="s">
        <v>5004</v>
      </c>
    </row>
    <row r="1319">
      <c r="A1319" s="143">
        <v>42268.0</v>
      </c>
      <c r="B1319" s="144" t="s">
        <v>5005</v>
      </c>
    </row>
    <row r="1320">
      <c r="A1320" s="143">
        <v>42265.0</v>
      </c>
      <c r="B1320" s="144" t="s">
        <v>5006</v>
      </c>
    </row>
    <row r="1321">
      <c r="A1321" s="143">
        <v>42264.0</v>
      </c>
      <c r="B1321" s="144" t="s">
        <v>5007</v>
      </c>
    </row>
    <row r="1322">
      <c r="A1322" s="143">
        <v>42263.0</v>
      </c>
      <c r="B1322" s="144" t="s">
        <v>5008</v>
      </c>
    </row>
    <row r="1323">
      <c r="A1323" s="143">
        <v>42262.0</v>
      </c>
      <c r="B1323" s="144" t="s">
        <v>5009</v>
      </c>
    </row>
    <row r="1324">
      <c r="A1324" s="143">
        <v>42261.0</v>
      </c>
      <c r="B1324" s="144" t="s">
        <v>198</v>
      </c>
    </row>
    <row r="1325">
      <c r="A1325" s="143">
        <v>42258.0</v>
      </c>
      <c r="B1325" s="144" t="s">
        <v>5010</v>
      </c>
    </row>
    <row r="1326">
      <c r="A1326" s="143">
        <v>42257.0</v>
      </c>
      <c r="B1326" s="144" t="s">
        <v>5011</v>
      </c>
    </row>
    <row r="1327">
      <c r="A1327" s="143">
        <v>42256.0</v>
      </c>
      <c r="B1327" s="144" t="s">
        <v>5012</v>
      </c>
    </row>
    <row r="1328">
      <c r="A1328" s="143">
        <v>42255.0</v>
      </c>
      <c r="B1328" s="144" t="s">
        <v>5013</v>
      </c>
    </row>
    <row r="1329">
      <c r="A1329" s="143">
        <v>42254.0</v>
      </c>
      <c r="B1329" s="144" t="s">
        <v>5014</v>
      </c>
    </row>
    <row r="1330">
      <c r="A1330" s="143">
        <v>42251.0</v>
      </c>
      <c r="B1330" s="144" t="s">
        <v>5015</v>
      </c>
    </row>
    <row r="1331">
      <c r="A1331" s="143">
        <v>42250.0</v>
      </c>
      <c r="B1331" s="144" t="s">
        <v>5016</v>
      </c>
    </row>
    <row r="1332">
      <c r="A1332" s="143">
        <v>42249.0</v>
      </c>
      <c r="B1332" s="144" t="s">
        <v>5017</v>
      </c>
    </row>
    <row r="1333">
      <c r="A1333" s="143">
        <v>42248.0</v>
      </c>
      <c r="B1333" s="144" t="s">
        <v>5018</v>
      </c>
    </row>
    <row r="1334">
      <c r="A1334" s="143">
        <v>42247.0</v>
      </c>
      <c r="B1334" s="144" t="s">
        <v>5019</v>
      </c>
    </row>
    <row r="1335">
      <c r="A1335" s="143">
        <v>42244.0</v>
      </c>
      <c r="B1335" s="144" t="s">
        <v>4951</v>
      </c>
    </row>
    <row r="1336">
      <c r="A1336" s="143">
        <v>42243.0</v>
      </c>
      <c r="B1336" s="144" t="s">
        <v>129</v>
      </c>
    </row>
    <row r="1337">
      <c r="A1337" s="143">
        <v>42242.0</v>
      </c>
      <c r="B1337" s="144" t="s">
        <v>5020</v>
      </c>
    </row>
    <row r="1338">
      <c r="A1338" s="143">
        <v>42241.0</v>
      </c>
      <c r="B1338" s="144" t="s">
        <v>5021</v>
      </c>
    </row>
    <row r="1339">
      <c r="A1339" s="143">
        <v>42240.0</v>
      </c>
      <c r="B1339" s="144" t="s">
        <v>157</v>
      </c>
    </row>
    <row r="1340">
      <c r="A1340" s="143">
        <v>42237.0</v>
      </c>
      <c r="B1340" s="144" t="s">
        <v>5022</v>
      </c>
    </row>
    <row r="1341">
      <c r="A1341" s="143">
        <v>42236.0</v>
      </c>
      <c r="B1341" s="144" t="s">
        <v>5023</v>
      </c>
    </row>
    <row r="1342">
      <c r="A1342" s="143">
        <v>42235.0</v>
      </c>
      <c r="B1342" s="144" t="s">
        <v>5024</v>
      </c>
    </row>
    <row r="1343">
      <c r="A1343" s="143">
        <v>42234.0</v>
      </c>
      <c r="B1343" s="144" t="s">
        <v>5025</v>
      </c>
    </row>
    <row r="1344">
      <c r="A1344" s="143">
        <v>42233.0</v>
      </c>
      <c r="B1344" s="144" t="s">
        <v>151</v>
      </c>
    </row>
    <row r="1345">
      <c r="A1345" s="143">
        <v>42230.0</v>
      </c>
      <c r="B1345" s="144" t="s">
        <v>5026</v>
      </c>
    </row>
    <row r="1346">
      <c r="A1346" s="143">
        <v>42229.0</v>
      </c>
      <c r="B1346" s="144" t="s">
        <v>5027</v>
      </c>
    </row>
    <row r="1347">
      <c r="A1347" s="143">
        <v>42228.0</v>
      </c>
      <c r="B1347" s="144" t="s">
        <v>5028</v>
      </c>
    </row>
    <row r="1348">
      <c r="A1348" s="143">
        <v>42227.0</v>
      </c>
      <c r="B1348" s="144" t="s">
        <v>5029</v>
      </c>
    </row>
    <row r="1349">
      <c r="A1349" s="143">
        <v>42226.0</v>
      </c>
      <c r="B1349" s="144" t="s">
        <v>5030</v>
      </c>
    </row>
    <row r="1350">
      <c r="A1350" s="143">
        <v>42223.0</v>
      </c>
      <c r="B1350" s="144" t="s">
        <v>5031</v>
      </c>
    </row>
    <row r="1351">
      <c r="A1351" s="143">
        <v>42222.0</v>
      </c>
      <c r="B1351" s="144" t="s">
        <v>5032</v>
      </c>
    </row>
    <row r="1352">
      <c r="A1352" s="143">
        <v>42221.0</v>
      </c>
      <c r="B1352" s="144" t="s">
        <v>39</v>
      </c>
    </row>
    <row r="1353">
      <c r="A1353" s="143">
        <v>42220.0</v>
      </c>
      <c r="B1353" s="144" t="s">
        <v>137</v>
      </c>
    </row>
    <row r="1354">
      <c r="A1354" s="143">
        <v>42219.0</v>
      </c>
      <c r="B1354" s="144" t="s">
        <v>5033</v>
      </c>
    </row>
    <row r="1355">
      <c r="A1355" s="143">
        <v>42216.0</v>
      </c>
      <c r="B1355" s="144" t="s">
        <v>5034</v>
      </c>
    </row>
    <row r="1356">
      <c r="A1356" s="143">
        <v>42215.0</v>
      </c>
      <c r="B1356" s="144" t="s">
        <v>5035</v>
      </c>
    </row>
    <row r="1357">
      <c r="A1357" s="143">
        <v>42214.0</v>
      </c>
      <c r="B1357" s="144" t="s">
        <v>5036</v>
      </c>
    </row>
    <row r="1358">
      <c r="A1358" s="143">
        <v>42213.0</v>
      </c>
      <c r="B1358" s="144" t="s">
        <v>5037</v>
      </c>
    </row>
    <row r="1359">
      <c r="A1359" s="143">
        <v>42212.0</v>
      </c>
      <c r="B1359" s="144" t="s">
        <v>5038</v>
      </c>
    </row>
    <row r="1360">
      <c r="A1360" s="143">
        <v>42209.0</v>
      </c>
      <c r="B1360" s="144" t="s">
        <v>5039</v>
      </c>
    </row>
    <row r="1361">
      <c r="A1361" s="143">
        <v>42208.0</v>
      </c>
      <c r="B1361" s="144" t="s">
        <v>5040</v>
      </c>
    </row>
    <row r="1362">
      <c r="A1362" s="143">
        <v>42207.0</v>
      </c>
      <c r="B1362" s="144" t="s">
        <v>187</v>
      </c>
    </row>
    <row r="1363">
      <c r="A1363" s="143">
        <v>42206.0</v>
      </c>
      <c r="B1363" s="144" t="s">
        <v>5041</v>
      </c>
    </row>
    <row r="1364">
      <c r="A1364" s="143">
        <v>42205.0</v>
      </c>
      <c r="B1364" s="144" t="s">
        <v>5042</v>
      </c>
    </row>
    <row r="1365">
      <c r="A1365" s="143">
        <v>42202.0</v>
      </c>
      <c r="B1365" s="144" t="s">
        <v>5043</v>
      </c>
    </row>
    <row r="1366">
      <c r="A1366" s="143">
        <v>42201.0</v>
      </c>
      <c r="B1366" s="144" t="s">
        <v>5044</v>
      </c>
    </row>
    <row r="1367">
      <c r="A1367" s="143">
        <v>42200.0</v>
      </c>
      <c r="B1367" s="144" t="s">
        <v>5045</v>
      </c>
    </row>
    <row r="1368">
      <c r="A1368" s="143">
        <v>42199.0</v>
      </c>
      <c r="B1368" s="144" t="s">
        <v>5046</v>
      </c>
    </row>
    <row r="1369">
      <c r="A1369" s="143">
        <v>42198.0</v>
      </c>
      <c r="B1369" s="144" t="s">
        <v>4998</v>
      </c>
    </row>
    <row r="1370">
      <c r="A1370" s="143">
        <v>42195.0</v>
      </c>
      <c r="B1370" s="144" t="s">
        <v>5047</v>
      </c>
    </row>
    <row r="1371">
      <c r="A1371" s="143">
        <v>42194.0</v>
      </c>
      <c r="B1371" s="144" t="s">
        <v>5048</v>
      </c>
    </row>
    <row r="1372">
      <c r="A1372" s="143">
        <v>42193.0</v>
      </c>
      <c r="B1372" s="144" t="s">
        <v>5049</v>
      </c>
    </row>
    <row r="1373">
      <c r="A1373" s="143">
        <v>42192.0</v>
      </c>
      <c r="B1373" s="144" t="s">
        <v>5050</v>
      </c>
    </row>
    <row r="1374">
      <c r="A1374" s="143">
        <v>42191.0</v>
      </c>
      <c r="B1374" s="144" t="s">
        <v>5051</v>
      </c>
    </row>
    <row r="1375">
      <c r="A1375" s="143">
        <v>42188.0</v>
      </c>
      <c r="B1375" s="144" t="s">
        <v>5052</v>
      </c>
    </row>
    <row r="1376">
      <c r="A1376" s="143">
        <v>42187.0</v>
      </c>
      <c r="B1376" s="144" t="s">
        <v>5053</v>
      </c>
    </row>
    <row r="1377">
      <c r="A1377" s="143">
        <v>42186.0</v>
      </c>
      <c r="B1377" s="144" t="s">
        <v>5054</v>
      </c>
    </row>
    <row r="1378">
      <c r="A1378" s="143">
        <v>42185.0</v>
      </c>
      <c r="B1378" s="144" t="s">
        <v>5055</v>
      </c>
    </row>
    <row r="1379">
      <c r="A1379" s="143">
        <v>42184.0</v>
      </c>
      <c r="B1379" s="144" t="s">
        <v>5056</v>
      </c>
    </row>
    <row r="1380">
      <c r="A1380" s="143">
        <v>42181.0</v>
      </c>
      <c r="B1380" s="144" t="s">
        <v>163</v>
      </c>
    </row>
    <row r="1381">
      <c r="A1381" s="143">
        <v>42180.0</v>
      </c>
      <c r="B1381" s="144" t="s">
        <v>5057</v>
      </c>
    </row>
    <row r="1382">
      <c r="A1382" s="143">
        <v>42179.0</v>
      </c>
      <c r="B1382" s="144" t="s">
        <v>5058</v>
      </c>
    </row>
    <row r="1383">
      <c r="A1383" s="143">
        <v>42178.0</v>
      </c>
      <c r="B1383" s="144" t="s">
        <v>5059</v>
      </c>
    </row>
    <row r="1384">
      <c r="A1384" s="143">
        <v>42177.0</v>
      </c>
      <c r="B1384" s="144" t="s">
        <v>5060</v>
      </c>
    </row>
    <row r="1385">
      <c r="A1385" s="143">
        <v>42174.0</v>
      </c>
      <c r="B1385" s="144" t="s">
        <v>5061</v>
      </c>
    </row>
    <row r="1386">
      <c r="A1386" s="143">
        <v>42173.0</v>
      </c>
      <c r="B1386" s="144" t="s">
        <v>5062</v>
      </c>
    </row>
    <row r="1387">
      <c r="A1387" s="143">
        <v>42172.0</v>
      </c>
      <c r="B1387" s="144" t="s">
        <v>5063</v>
      </c>
    </row>
    <row r="1388">
      <c r="A1388" s="143">
        <v>42171.0</v>
      </c>
      <c r="B1388" s="144" t="s">
        <v>5064</v>
      </c>
    </row>
    <row r="1389">
      <c r="A1389" s="143">
        <v>42170.0</v>
      </c>
      <c r="B1389" s="144" t="s">
        <v>5065</v>
      </c>
    </row>
    <row r="1390">
      <c r="A1390" s="143">
        <v>42166.0</v>
      </c>
      <c r="B1390" s="144" t="s">
        <v>5066</v>
      </c>
    </row>
    <row r="1391">
      <c r="A1391" s="143">
        <v>42165.0</v>
      </c>
      <c r="B1391" s="144" t="s">
        <v>5067</v>
      </c>
    </row>
    <row r="1392">
      <c r="A1392" s="143">
        <v>42164.0</v>
      </c>
      <c r="B1392" s="144" t="s">
        <v>5068</v>
      </c>
    </row>
    <row r="1393">
      <c r="A1393" s="143">
        <v>42163.0</v>
      </c>
      <c r="B1393" s="144" t="s">
        <v>5069</v>
      </c>
    </row>
    <row r="1394">
      <c r="A1394" s="143">
        <v>42160.0</v>
      </c>
      <c r="B1394" s="144" t="s">
        <v>5070</v>
      </c>
    </row>
    <row r="1395">
      <c r="A1395" s="143">
        <v>42159.0</v>
      </c>
      <c r="B1395" s="144" t="s">
        <v>5071</v>
      </c>
    </row>
    <row r="1396">
      <c r="A1396" s="143">
        <v>42158.0</v>
      </c>
      <c r="B1396" s="144" t="s">
        <v>5072</v>
      </c>
    </row>
    <row r="1397">
      <c r="A1397" s="143">
        <v>42157.0</v>
      </c>
      <c r="B1397" s="144" t="s">
        <v>5073</v>
      </c>
    </row>
    <row r="1398">
      <c r="A1398" s="143">
        <v>42156.0</v>
      </c>
      <c r="B1398" s="144" t="s">
        <v>5074</v>
      </c>
    </row>
    <row r="1399">
      <c r="A1399" s="143">
        <v>42153.0</v>
      </c>
      <c r="B1399" s="144" t="s">
        <v>5075</v>
      </c>
    </row>
    <row r="1400">
      <c r="A1400" s="143">
        <v>42152.0</v>
      </c>
      <c r="B1400" s="144" t="s">
        <v>5076</v>
      </c>
    </row>
    <row r="1401">
      <c r="A1401" s="143">
        <v>42151.0</v>
      </c>
      <c r="B1401" s="144" t="s">
        <v>5077</v>
      </c>
    </row>
    <row r="1402">
      <c r="A1402" s="143">
        <v>42150.0</v>
      </c>
      <c r="B1402" s="144" t="s">
        <v>5078</v>
      </c>
    </row>
    <row r="1403">
      <c r="A1403" s="143">
        <v>42149.0</v>
      </c>
      <c r="B1403" s="144" t="s">
        <v>5079</v>
      </c>
    </row>
    <row r="1404">
      <c r="A1404" s="143">
        <v>42146.0</v>
      </c>
      <c r="B1404" s="144" t="s">
        <v>5080</v>
      </c>
    </row>
    <row r="1405">
      <c r="A1405" s="143">
        <v>42145.0</v>
      </c>
      <c r="B1405" s="144" t="s">
        <v>5081</v>
      </c>
    </row>
    <row r="1406">
      <c r="A1406" s="143">
        <v>42144.0</v>
      </c>
      <c r="B1406" s="144" t="s">
        <v>169</v>
      </c>
    </row>
    <row r="1407">
      <c r="A1407" s="143">
        <v>42143.0</v>
      </c>
      <c r="B1407" s="144" t="s">
        <v>5082</v>
      </c>
    </row>
    <row r="1408">
      <c r="A1408" s="143">
        <v>42142.0</v>
      </c>
      <c r="B1408" s="144" t="s">
        <v>5083</v>
      </c>
    </row>
    <row r="1409">
      <c r="A1409" s="143">
        <v>42139.0</v>
      </c>
      <c r="B1409" s="144" t="s">
        <v>5084</v>
      </c>
    </row>
    <row r="1410">
      <c r="A1410" s="143">
        <v>42138.0</v>
      </c>
      <c r="B1410" s="144" t="s">
        <v>5085</v>
      </c>
    </row>
    <row r="1411">
      <c r="A1411" s="143">
        <v>42137.0</v>
      </c>
      <c r="B1411" s="144" t="s">
        <v>5086</v>
      </c>
    </row>
    <row r="1412">
      <c r="A1412" s="143">
        <v>42136.0</v>
      </c>
      <c r="B1412" s="144" t="s">
        <v>5087</v>
      </c>
    </row>
    <row r="1413">
      <c r="A1413" s="143">
        <v>42132.0</v>
      </c>
      <c r="B1413" s="144" t="s">
        <v>5088</v>
      </c>
    </row>
    <row r="1414">
      <c r="A1414" s="143">
        <v>42131.0</v>
      </c>
      <c r="B1414" s="144" t="s">
        <v>208</v>
      </c>
    </row>
    <row r="1415">
      <c r="A1415" s="143">
        <v>42130.0</v>
      </c>
      <c r="B1415" s="144" t="s">
        <v>5089</v>
      </c>
    </row>
    <row r="1416">
      <c r="A1416" s="143">
        <v>42129.0</v>
      </c>
      <c r="B1416" s="144" t="s">
        <v>5090</v>
      </c>
    </row>
    <row r="1417">
      <c r="A1417" s="143">
        <v>42124.0</v>
      </c>
      <c r="B1417" s="144" t="s">
        <v>5091</v>
      </c>
    </row>
    <row r="1418">
      <c r="A1418" s="143">
        <v>42123.0</v>
      </c>
      <c r="B1418" s="144" t="s">
        <v>5092</v>
      </c>
    </row>
    <row r="1419">
      <c r="A1419" s="143">
        <v>42122.0</v>
      </c>
      <c r="B1419" s="144" t="s">
        <v>221</v>
      </c>
    </row>
    <row r="1420">
      <c r="A1420" s="143">
        <v>42121.0</v>
      </c>
      <c r="B1420" s="144" t="s">
        <v>5093</v>
      </c>
    </row>
    <row r="1421">
      <c r="A1421" s="143">
        <v>42118.0</v>
      </c>
      <c r="B1421" s="144" t="s">
        <v>5094</v>
      </c>
    </row>
    <row r="1422">
      <c r="A1422" s="143">
        <v>42117.0</v>
      </c>
      <c r="B1422" s="144" t="s">
        <v>5095</v>
      </c>
    </row>
    <row r="1423">
      <c r="A1423" s="143">
        <v>42116.0</v>
      </c>
      <c r="B1423" s="144" t="s">
        <v>5096</v>
      </c>
    </row>
    <row r="1424">
      <c r="A1424" s="143">
        <v>42115.0</v>
      </c>
      <c r="B1424" s="144" t="s">
        <v>5097</v>
      </c>
    </row>
    <row r="1425">
      <c r="A1425" s="143">
        <v>42114.0</v>
      </c>
      <c r="B1425" s="144" t="s">
        <v>5098</v>
      </c>
    </row>
    <row r="1426">
      <c r="A1426" s="143">
        <v>42111.0</v>
      </c>
      <c r="B1426" s="144" t="s">
        <v>5099</v>
      </c>
    </row>
    <row r="1427">
      <c r="A1427" s="143">
        <v>42110.0</v>
      </c>
      <c r="B1427" s="144" t="s">
        <v>5100</v>
      </c>
    </row>
    <row r="1428">
      <c r="A1428" s="143">
        <v>42109.0</v>
      </c>
      <c r="B1428" s="144" t="s">
        <v>5101</v>
      </c>
    </row>
    <row r="1429">
      <c r="A1429" s="143">
        <v>42108.0</v>
      </c>
      <c r="B1429" s="144" t="s">
        <v>5102</v>
      </c>
    </row>
    <row r="1430">
      <c r="A1430" s="143">
        <v>42107.0</v>
      </c>
      <c r="B1430" s="144" t="s">
        <v>5103</v>
      </c>
    </row>
    <row r="1431">
      <c r="A1431" s="143">
        <v>42104.0</v>
      </c>
      <c r="B1431" s="144" t="s">
        <v>5104</v>
      </c>
    </row>
    <row r="1432">
      <c r="A1432" s="143">
        <v>42103.0</v>
      </c>
      <c r="B1432" s="144" t="s">
        <v>5105</v>
      </c>
    </row>
    <row r="1433">
      <c r="A1433" s="143">
        <v>42102.0</v>
      </c>
      <c r="B1433" s="144" t="s">
        <v>5106</v>
      </c>
    </row>
    <row r="1434">
      <c r="A1434" s="143">
        <v>42101.0</v>
      </c>
      <c r="B1434" s="144" t="s">
        <v>5107</v>
      </c>
    </row>
    <row r="1435">
      <c r="A1435" s="143">
        <v>42100.0</v>
      </c>
      <c r="B1435" s="144" t="s">
        <v>5108</v>
      </c>
    </row>
    <row r="1436">
      <c r="A1436" s="143">
        <v>42097.0</v>
      </c>
      <c r="B1436" s="144" t="s">
        <v>5109</v>
      </c>
    </row>
    <row r="1437">
      <c r="A1437" s="143">
        <v>42096.0</v>
      </c>
      <c r="B1437" s="144" t="s">
        <v>5110</v>
      </c>
    </row>
    <row r="1438">
      <c r="A1438" s="143">
        <v>42095.0</v>
      </c>
      <c r="B1438" s="144" t="s">
        <v>5111</v>
      </c>
    </row>
    <row r="1439">
      <c r="A1439" s="143">
        <v>42094.0</v>
      </c>
      <c r="B1439" s="144" t="s">
        <v>5112</v>
      </c>
    </row>
    <row r="1440">
      <c r="A1440" s="143">
        <v>42093.0</v>
      </c>
      <c r="B1440" s="144" t="s">
        <v>5113</v>
      </c>
    </row>
    <row r="1441">
      <c r="A1441" s="143">
        <v>42090.0</v>
      </c>
      <c r="B1441" s="144" t="s">
        <v>5114</v>
      </c>
    </row>
    <row r="1442">
      <c r="A1442" s="143">
        <v>42089.0</v>
      </c>
      <c r="B1442" s="144" t="s">
        <v>5115</v>
      </c>
    </row>
    <row r="1443">
      <c r="A1443" s="143">
        <v>42088.0</v>
      </c>
      <c r="B1443" s="144" t="s">
        <v>5116</v>
      </c>
    </row>
    <row r="1444">
      <c r="A1444" s="143">
        <v>42087.0</v>
      </c>
      <c r="B1444" s="144" t="s">
        <v>5117</v>
      </c>
    </row>
    <row r="1445">
      <c r="A1445" s="143">
        <v>42086.0</v>
      </c>
      <c r="B1445" s="144" t="s">
        <v>5118</v>
      </c>
    </row>
    <row r="1446">
      <c r="A1446" s="143">
        <v>42083.0</v>
      </c>
      <c r="B1446" s="144" t="s">
        <v>5119</v>
      </c>
    </row>
    <row r="1447">
      <c r="A1447" s="143">
        <v>42082.0</v>
      </c>
      <c r="B1447" s="144" t="s">
        <v>5120</v>
      </c>
    </row>
    <row r="1448">
      <c r="A1448" s="143">
        <v>42081.0</v>
      </c>
      <c r="B1448" s="144" t="s">
        <v>54</v>
      </c>
    </row>
    <row r="1449">
      <c r="A1449" s="143">
        <v>42080.0</v>
      </c>
      <c r="B1449" s="144" t="s">
        <v>5121</v>
      </c>
    </row>
    <row r="1450">
      <c r="A1450" s="143">
        <v>42079.0</v>
      </c>
      <c r="B1450" s="144" t="s">
        <v>164</v>
      </c>
    </row>
    <row r="1451">
      <c r="A1451" s="143">
        <v>42076.0</v>
      </c>
      <c r="B1451" s="144" t="s">
        <v>5122</v>
      </c>
    </row>
    <row r="1452">
      <c r="A1452" s="143">
        <v>42075.0</v>
      </c>
      <c r="B1452" s="144" t="s">
        <v>5123</v>
      </c>
    </row>
    <row r="1453">
      <c r="A1453" s="143">
        <v>42074.0</v>
      </c>
      <c r="B1453" s="144" t="s">
        <v>77</v>
      </c>
    </row>
    <row r="1454">
      <c r="A1454" s="143">
        <v>42073.0</v>
      </c>
      <c r="B1454" s="144" t="s">
        <v>144</v>
      </c>
    </row>
    <row r="1455">
      <c r="A1455" s="143">
        <v>42069.0</v>
      </c>
      <c r="B1455" s="144" t="s">
        <v>5124</v>
      </c>
    </row>
    <row r="1456">
      <c r="A1456" s="143">
        <v>42068.0</v>
      </c>
      <c r="B1456" s="144" t="s">
        <v>5125</v>
      </c>
    </row>
    <row r="1457">
      <c r="A1457" s="143">
        <v>42067.0</v>
      </c>
      <c r="B1457" s="144" t="s">
        <v>5126</v>
      </c>
    </row>
    <row r="1458">
      <c r="A1458" s="143">
        <v>42066.0</v>
      </c>
      <c r="B1458" s="144" t="s">
        <v>5127</v>
      </c>
    </row>
    <row r="1459">
      <c r="A1459" s="143">
        <v>42065.0</v>
      </c>
      <c r="B1459" s="144" t="s">
        <v>5128</v>
      </c>
    </row>
    <row r="1460">
      <c r="A1460" s="143">
        <v>42062.0</v>
      </c>
      <c r="B1460" s="144" t="s">
        <v>5129</v>
      </c>
    </row>
    <row r="1461">
      <c r="A1461" s="143">
        <v>42061.0</v>
      </c>
      <c r="B1461" s="144" t="s">
        <v>5130</v>
      </c>
    </row>
    <row r="1462">
      <c r="A1462" s="143">
        <v>42060.0</v>
      </c>
      <c r="B1462" s="144" t="s">
        <v>5131</v>
      </c>
    </row>
    <row r="1463">
      <c r="A1463" s="143">
        <v>42059.0</v>
      </c>
      <c r="B1463" s="144" t="s">
        <v>5132</v>
      </c>
    </row>
    <row r="1464">
      <c r="A1464" s="143">
        <v>42055.0</v>
      </c>
      <c r="B1464" s="144" t="s">
        <v>5133</v>
      </c>
    </row>
    <row r="1465">
      <c r="A1465" s="143">
        <v>42054.0</v>
      </c>
      <c r="B1465" s="144" t="s">
        <v>5134</v>
      </c>
    </row>
    <row r="1466">
      <c r="A1466" s="143">
        <v>42053.0</v>
      </c>
      <c r="B1466" s="144" t="s">
        <v>5135</v>
      </c>
    </row>
    <row r="1467">
      <c r="A1467" s="143">
        <v>42052.0</v>
      </c>
      <c r="B1467" s="144" t="s">
        <v>5136</v>
      </c>
    </row>
    <row r="1468">
      <c r="A1468" s="143">
        <v>42051.0</v>
      </c>
      <c r="B1468" s="144" t="s">
        <v>5137</v>
      </c>
    </row>
    <row r="1469">
      <c r="A1469" s="143">
        <v>42048.0</v>
      </c>
      <c r="B1469" s="144" t="s">
        <v>5138</v>
      </c>
    </row>
    <row r="1470">
      <c r="A1470" s="143">
        <v>42047.0</v>
      </c>
      <c r="B1470" s="144" t="s">
        <v>5139</v>
      </c>
    </row>
    <row r="1471">
      <c r="A1471" s="143">
        <v>42046.0</v>
      </c>
      <c r="B1471" s="144" t="s">
        <v>4979</v>
      </c>
    </row>
    <row r="1472">
      <c r="A1472" s="143">
        <v>42045.0</v>
      </c>
      <c r="B1472" s="144" t="s">
        <v>5140</v>
      </c>
    </row>
    <row r="1473">
      <c r="A1473" s="143">
        <v>42044.0</v>
      </c>
      <c r="B1473" s="144" t="s">
        <v>5141</v>
      </c>
    </row>
    <row r="1474">
      <c r="A1474" s="143">
        <v>42041.0</v>
      </c>
      <c r="B1474" s="144" t="s">
        <v>5142</v>
      </c>
    </row>
    <row r="1475">
      <c r="A1475" s="143">
        <v>42040.0</v>
      </c>
      <c r="B1475" s="144" t="s">
        <v>158</v>
      </c>
    </row>
    <row r="1476">
      <c r="A1476" s="143">
        <v>42039.0</v>
      </c>
      <c r="B1476" s="144" t="s">
        <v>5143</v>
      </c>
    </row>
    <row r="1477">
      <c r="A1477" s="143">
        <v>42038.0</v>
      </c>
      <c r="B1477" s="144" t="s">
        <v>5144</v>
      </c>
    </row>
    <row r="1478">
      <c r="A1478" s="143">
        <v>42037.0</v>
      </c>
      <c r="B1478" s="144" t="s">
        <v>5145</v>
      </c>
    </row>
    <row r="1479">
      <c r="A1479" s="143">
        <v>42034.0</v>
      </c>
      <c r="B1479" s="144" t="s">
        <v>214</v>
      </c>
    </row>
    <row r="1480">
      <c r="A1480" s="143">
        <v>42033.0</v>
      </c>
      <c r="B1480" s="144" t="s">
        <v>5146</v>
      </c>
    </row>
    <row r="1481">
      <c r="A1481" s="143">
        <v>42032.0</v>
      </c>
      <c r="B1481" s="144" t="s">
        <v>5147</v>
      </c>
    </row>
    <row r="1482">
      <c r="A1482" s="143">
        <v>42031.0</v>
      </c>
      <c r="B1482" s="144" t="s">
        <v>5148</v>
      </c>
    </row>
    <row r="1483">
      <c r="A1483" s="143">
        <v>42030.0</v>
      </c>
      <c r="B1483" s="144" t="s">
        <v>5149</v>
      </c>
    </row>
    <row r="1484">
      <c r="A1484" s="143">
        <v>42027.0</v>
      </c>
      <c r="B1484" s="144" t="s">
        <v>5060</v>
      </c>
    </row>
    <row r="1485">
      <c r="A1485" s="143">
        <v>42026.0</v>
      </c>
      <c r="B1485" s="144" t="s">
        <v>5150</v>
      </c>
    </row>
    <row r="1486">
      <c r="A1486" s="143">
        <v>42025.0</v>
      </c>
      <c r="B1486" s="144" t="s">
        <v>5151</v>
      </c>
    </row>
    <row r="1487">
      <c r="A1487" s="143">
        <v>42024.0</v>
      </c>
      <c r="B1487" s="144" t="s">
        <v>5152</v>
      </c>
    </row>
    <row r="1488">
      <c r="A1488" s="143">
        <v>42023.0</v>
      </c>
      <c r="B1488" s="144" t="s">
        <v>5153</v>
      </c>
    </row>
    <row r="1489">
      <c r="A1489" s="143">
        <v>42020.0</v>
      </c>
      <c r="B1489" s="144" t="s">
        <v>5154</v>
      </c>
    </row>
    <row r="1490">
      <c r="A1490" s="143">
        <v>42019.0</v>
      </c>
      <c r="B1490" s="144" t="s">
        <v>5155</v>
      </c>
    </row>
    <row r="1491">
      <c r="A1491" s="143">
        <v>42018.0</v>
      </c>
      <c r="B1491" s="144" t="s">
        <v>5156</v>
      </c>
    </row>
    <row r="1492">
      <c r="A1492" s="143">
        <v>42017.0</v>
      </c>
      <c r="B1492" s="144" t="s">
        <v>5157</v>
      </c>
    </row>
    <row r="1493">
      <c r="A1493" s="143">
        <v>42016.0</v>
      </c>
      <c r="B1493" s="144" t="s">
        <v>5158</v>
      </c>
    </row>
    <row r="1494">
      <c r="A1494" s="143">
        <v>42013.0</v>
      </c>
      <c r="B1494" s="144" t="s">
        <v>5159</v>
      </c>
    </row>
    <row r="1495">
      <c r="A1495" s="143">
        <v>42012.0</v>
      </c>
      <c r="B1495" s="144" t="s">
        <v>5160</v>
      </c>
    </row>
    <row r="1496">
      <c r="A1496" s="143">
        <v>42010.0</v>
      </c>
      <c r="B1496" s="144" t="s">
        <v>5161</v>
      </c>
    </row>
    <row r="1497">
      <c r="A1497" s="143">
        <v>42009.0</v>
      </c>
      <c r="B1497" s="144" t="s">
        <v>5162</v>
      </c>
    </row>
    <row r="1498">
      <c r="A1498" s="143">
        <v>42003.0</v>
      </c>
      <c r="B1498" s="144" t="s">
        <v>65</v>
      </c>
    </row>
    <row r="1499">
      <c r="A1499" s="143">
        <v>42002.0</v>
      </c>
      <c r="B1499" s="144" t="s">
        <v>5163</v>
      </c>
    </row>
    <row r="1500">
      <c r="A1500" s="143">
        <v>41999.0</v>
      </c>
      <c r="B1500" s="144" t="s">
        <v>5164</v>
      </c>
    </row>
    <row r="1501">
      <c r="A1501" s="143">
        <v>41998.0</v>
      </c>
      <c r="B1501" s="144" t="s">
        <v>5165</v>
      </c>
    </row>
    <row r="1502">
      <c r="A1502" s="143">
        <v>41997.0</v>
      </c>
      <c r="B1502" s="144" t="s">
        <v>5166</v>
      </c>
    </row>
    <row r="1503">
      <c r="A1503" s="143">
        <v>41996.0</v>
      </c>
      <c r="B1503" s="144" t="s">
        <v>5167</v>
      </c>
    </row>
    <row r="1504">
      <c r="A1504" s="143">
        <v>41995.0</v>
      </c>
      <c r="B1504" s="144" t="s">
        <v>5168</v>
      </c>
    </row>
    <row r="1505">
      <c r="A1505" s="143">
        <v>41992.0</v>
      </c>
      <c r="B1505" s="144" t="s">
        <v>5169</v>
      </c>
    </row>
    <row r="1506">
      <c r="A1506" s="143">
        <v>41991.0</v>
      </c>
      <c r="B1506" s="144" t="s">
        <v>5170</v>
      </c>
    </row>
    <row r="1507">
      <c r="A1507" s="143">
        <v>41990.0</v>
      </c>
      <c r="B1507" s="144" t="s">
        <v>5171</v>
      </c>
    </row>
    <row r="1508">
      <c r="A1508" s="143">
        <v>41989.0</v>
      </c>
      <c r="B1508" s="144" t="s">
        <v>5172</v>
      </c>
    </row>
    <row r="1509">
      <c r="A1509" s="143">
        <v>41988.0</v>
      </c>
      <c r="B1509" s="144" t="s">
        <v>5173</v>
      </c>
    </row>
    <row r="1510">
      <c r="A1510" s="143">
        <v>41985.0</v>
      </c>
      <c r="B1510" s="144" t="s">
        <v>5174</v>
      </c>
    </row>
    <row r="1511">
      <c r="A1511" s="143">
        <v>41984.0</v>
      </c>
      <c r="B1511" s="144" t="s">
        <v>5175</v>
      </c>
    </row>
    <row r="1512">
      <c r="A1512" s="143">
        <v>41983.0</v>
      </c>
      <c r="B1512" s="144" t="s">
        <v>5176</v>
      </c>
    </row>
    <row r="1513">
      <c r="A1513" s="143">
        <v>41982.0</v>
      </c>
      <c r="B1513" s="144" t="s">
        <v>5177</v>
      </c>
    </row>
    <row r="1514">
      <c r="A1514" s="143">
        <v>41981.0</v>
      </c>
      <c r="B1514" s="144" t="s">
        <v>5178</v>
      </c>
    </row>
    <row r="1515">
      <c r="A1515" s="143">
        <v>41978.0</v>
      </c>
      <c r="B1515" s="144" t="s">
        <v>5179</v>
      </c>
    </row>
    <row r="1516">
      <c r="A1516" s="143">
        <v>41977.0</v>
      </c>
      <c r="B1516" s="144" t="s">
        <v>5180</v>
      </c>
    </row>
    <row r="1517">
      <c r="A1517" s="143">
        <v>41976.0</v>
      </c>
      <c r="B1517" s="144" t="s">
        <v>5181</v>
      </c>
    </row>
    <row r="1518">
      <c r="A1518" s="143">
        <v>41975.0</v>
      </c>
      <c r="B1518" s="144" t="s">
        <v>5182</v>
      </c>
    </row>
    <row r="1519">
      <c r="A1519" s="143">
        <v>41974.0</v>
      </c>
      <c r="B1519" s="144" t="s">
        <v>5183</v>
      </c>
    </row>
    <row r="1520">
      <c r="A1520" s="143">
        <v>41971.0</v>
      </c>
      <c r="B1520" s="144" t="s">
        <v>5184</v>
      </c>
    </row>
    <row r="1521">
      <c r="A1521" s="143">
        <v>41970.0</v>
      </c>
      <c r="B1521" s="144" t="s">
        <v>5185</v>
      </c>
    </row>
    <row r="1522">
      <c r="A1522" s="143">
        <v>41969.0</v>
      </c>
      <c r="B1522" s="144" t="s">
        <v>5186</v>
      </c>
    </row>
    <row r="1523">
      <c r="A1523" s="143">
        <v>41968.0</v>
      </c>
      <c r="B1523" s="144" t="s">
        <v>5187</v>
      </c>
    </row>
    <row r="1524">
      <c r="A1524" s="143">
        <v>41967.0</v>
      </c>
      <c r="B1524" s="144" t="s">
        <v>5188</v>
      </c>
    </row>
    <row r="1525">
      <c r="A1525" s="143">
        <v>41964.0</v>
      </c>
      <c r="B1525" s="144" t="s">
        <v>5189</v>
      </c>
    </row>
    <row r="1526">
      <c r="A1526" s="143">
        <v>41963.0</v>
      </c>
      <c r="B1526" s="144" t="s">
        <v>92</v>
      </c>
    </row>
    <row r="1527">
      <c r="A1527" s="143">
        <v>41962.0</v>
      </c>
      <c r="B1527" s="144" t="s">
        <v>121</v>
      </c>
    </row>
    <row r="1528">
      <c r="A1528" s="143">
        <v>41961.0</v>
      </c>
      <c r="B1528" s="144" t="s">
        <v>5190</v>
      </c>
    </row>
    <row r="1529">
      <c r="A1529" s="143">
        <v>41960.0</v>
      </c>
      <c r="B1529" s="144" t="s">
        <v>5191</v>
      </c>
    </row>
    <row r="1530">
      <c r="A1530" s="143">
        <v>41957.0</v>
      </c>
      <c r="B1530" s="144" t="s">
        <v>5192</v>
      </c>
    </row>
    <row r="1531">
      <c r="A1531" s="143">
        <v>41956.0</v>
      </c>
      <c r="B1531" s="144" t="s">
        <v>5193</v>
      </c>
    </row>
    <row r="1532">
      <c r="A1532" s="143">
        <v>41955.0</v>
      </c>
      <c r="B1532" s="144" t="s">
        <v>5194</v>
      </c>
    </row>
    <row r="1533">
      <c r="A1533" s="143">
        <v>41954.0</v>
      </c>
      <c r="B1533" s="144" t="s">
        <v>5195</v>
      </c>
    </row>
    <row r="1534">
      <c r="A1534" s="143">
        <v>41953.0</v>
      </c>
      <c r="B1534" s="144" t="s">
        <v>182</v>
      </c>
    </row>
    <row r="1535">
      <c r="A1535" s="143">
        <v>41950.0</v>
      </c>
      <c r="B1535" s="144" t="s">
        <v>5196</v>
      </c>
    </row>
    <row r="1536">
      <c r="A1536" s="143">
        <v>41949.0</v>
      </c>
      <c r="B1536" s="144" t="s">
        <v>199</v>
      </c>
    </row>
    <row r="1537">
      <c r="A1537" s="143">
        <v>41948.0</v>
      </c>
      <c r="B1537" s="144" t="s">
        <v>5197</v>
      </c>
    </row>
    <row r="1538">
      <c r="A1538" s="143">
        <v>41946.0</v>
      </c>
      <c r="B1538" s="144" t="s">
        <v>5198</v>
      </c>
    </row>
    <row r="1539">
      <c r="A1539" s="143">
        <v>41943.0</v>
      </c>
      <c r="B1539" s="144" t="s">
        <v>5199</v>
      </c>
    </row>
    <row r="1540">
      <c r="A1540" s="143">
        <v>41942.0</v>
      </c>
      <c r="B1540" s="144" t="s">
        <v>5200</v>
      </c>
    </row>
    <row r="1541">
      <c r="A1541" s="143">
        <v>41941.0</v>
      </c>
      <c r="B1541" s="144" t="s">
        <v>5201</v>
      </c>
    </row>
    <row r="1542">
      <c r="A1542" s="143">
        <v>41940.0</v>
      </c>
      <c r="B1542" s="144" t="s">
        <v>5202</v>
      </c>
    </row>
    <row r="1543">
      <c r="A1543" s="143">
        <v>41939.0</v>
      </c>
      <c r="B1543" s="144" t="s">
        <v>5203</v>
      </c>
    </row>
    <row r="1544">
      <c r="A1544" s="143">
        <v>41936.0</v>
      </c>
      <c r="B1544" s="144" t="s">
        <v>5204</v>
      </c>
    </row>
    <row r="1545">
      <c r="A1545" s="143">
        <v>41935.0</v>
      </c>
      <c r="B1545" s="144" t="s">
        <v>5205</v>
      </c>
    </row>
    <row r="1546">
      <c r="A1546" s="143">
        <v>41934.0</v>
      </c>
      <c r="B1546" s="144" t="s">
        <v>5206</v>
      </c>
    </row>
    <row r="1547">
      <c r="A1547" s="143">
        <v>41933.0</v>
      </c>
      <c r="B1547" s="144" t="s">
        <v>5207</v>
      </c>
    </row>
    <row r="1548">
      <c r="A1548" s="143">
        <v>41932.0</v>
      </c>
      <c r="B1548" s="144" t="s">
        <v>5208</v>
      </c>
    </row>
    <row r="1549">
      <c r="A1549" s="143">
        <v>41929.0</v>
      </c>
      <c r="B1549" s="144" t="s">
        <v>5209</v>
      </c>
    </row>
    <row r="1550">
      <c r="A1550" s="143">
        <v>41928.0</v>
      </c>
      <c r="B1550" s="144" t="s">
        <v>5210</v>
      </c>
    </row>
    <row r="1551">
      <c r="A1551" s="143">
        <v>41927.0</v>
      </c>
      <c r="B1551" s="144" t="s">
        <v>5211</v>
      </c>
    </row>
    <row r="1552">
      <c r="A1552" s="143">
        <v>41926.0</v>
      </c>
      <c r="B1552" s="144" t="s">
        <v>5212</v>
      </c>
    </row>
    <row r="1553">
      <c r="A1553" s="143">
        <v>41925.0</v>
      </c>
      <c r="B1553" s="144" t="s">
        <v>5213</v>
      </c>
    </row>
    <row r="1554">
      <c r="A1554" s="143">
        <v>41922.0</v>
      </c>
      <c r="B1554" s="144" t="s">
        <v>5214</v>
      </c>
    </row>
    <row r="1555">
      <c r="A1555" s="143">
        <v>41921.0</v>
      </c>
      <c r="B1555" s="144" t="s">
        <v>5215</v>
      </c>
    </row>
    <row r="1556">
      <c r="A1556" s="143">
        <v>41920.0</v>
      </c>
      <c r="B1556" s="144" t="s">
        <v>5216</v>
      </c>
    </row>
    <row r="1557">
      <c r="A1557" s="143">
        <v>41919.0</v>
      </c>
      <c r="B1557" s="144" t="s">
        <v>5217</v>
      </c>
    </row>
    <row r="1558">
      <c r="A1558" s="143">
        <v>41918.0</v>
      </c>
      <c r="B1558" s="144" t="s">
        <v>5218</v>
      </c>
    </row>
    <row r="1559">
      <c r="A1559" s="143">
        <v>41915.0</v>
      </c>
      <c r="B1559" s="144" t="s">
        <v>5219</v>
      </c>
    </row>
    <row r="1560">
      <c r="A1560" s="143">
        <v>41914.0</v>
      </c>
      <c r="B1560" s="144" t="s">
        <v>5220</v>
      </c>
    </row>
    <row r="1561">
      <c r="A1561" s="143">
        <v>41913.0</v>
      </c>
      <c r="B1561" s="144" t="s">
        <v>5221</v>
      </c>
    </row>
    <row r="1562">
      <c r="A1562" s="143">
        <v>41912.0</v>
      </c>
      <c r="B1562" s="144" t="s">
        <v>5222</v>
      </c>
    </row>
    <row r="1563">
      <c r="A1563" s="143">
        <v>41911.0</v>
      </c>
      <c r="B1563" s="144" t="s">
        <v>5223</v>
      </c>
    </row>
    <row r="1564">
      <c r="A1564" s="143">
        <v>41908.0</v>
      </c>
      <c r="B1564" s="144" t="s">
        <v>5224</v>
      </c>
    </row>
    <row r="1565">
      <c r="A1565" s="143">
        <v>41907.0</v>
      </c>
      <c r="B1565" s="144" t="s">
        <v>5225</v>
      </c>
    </row>
    <row r="1566">
      <c r="A1566" s="143">
        <v>41906.0</v>
      </c>
      <c r="B1566" s="144" t="s">
        <v>5226</v>
      </c>
    </row>
    <row r="1567">
      <c r="A1567" s="143">
        <v>41905.0</v>
      </c>
      <c r="B1567" s="144" t="s">
        <v>234</v>
      </c>
    </row>
    <row r="1568">
      <c r="A1568" s="143">
        <v>41904.0</v>
      </c>
      <c r="B1568" s="144" t="s">
        <v>5227</v>
      </c>
    </row>
    <row r="1569">
      <c r="A1569" s="143">
        <v>41901.0</v>
      </c>
      <c r="B1569" s="144" t="s">
        <v>5228</v>
      </c>
    </row>
    <row r="1570">
      <c r="A1570" s="143">
        <v>41900.0</v>
      </c>
      <c r="B1570" s="144" t="s">
        <v>5229</v>
      </c>
    </row>
    <row r="1571">
      <c r="A1571" s="143">
        <v>41899.0</v>
      </c>
      <c r="B1571" s="144" t="s">
        <v>5230</v>
      </c>
    </row>
    <row r="1572">
      <c r="A1572" s="143">
        <v>41898.0</v>
      </c>
      <c r="B1572" s="144" t="s">
        <v>5231</v>
      </c>
    </row>
    <row r="1573">
      <c r="A1573" s="143">
        <v>41897.0</v>
      </c>
      <c r="B1573" s="144" t="s">
        <v>5232</v>
      </c>
    </row>
    <row r="1574">
      <c r="A1574" s="143">
        <v>41894.0</v>
      </c>
      <c r="B1574" s="144" t="s">
        <v>5233</v>
      </c>
    </row>
    <row r="1575">
      <c r="A1575" s="143">
        <v>41893.0</v>
      </c>
      <c r="B1575" s="144" t="s">
        <v>5234</v>
      </c>
    </row>
    <row r="1576">
      <c r="A1576" s="143">
        <v>41892.0</v>
      </c>
      <c r="B1576" s="144" t="s">
        <v>5235</v>
      </c>
    </row>
    <row r="1577">
      <c r="A1577" s="143">
        <v>41891.0</v>
      </c>
      <c r="B1577" s="144" t="s">
        <v>5236</v>
      </c>
    </row>
    <row r="1578">
      <c r="A1578" s="143">
        <v>41890.0</v>
      </c>
      <c r="B1578" s="144" t="s">
        <v>5237</v>
      </c>
    </row>
    <row r="1579">
      <c r="A1579" s="143">
        <v>41887.0</v>
      </c>
      <c r="B1579" s="144" t="s">
        <v>5238</v>
      </c>
    </row>
    <row r="1580">
      <c r="A1580" s="143">
        <v>41886.0</v>
      </c>
      <c r="B1580" s="144" t="s">
        <v>5239</v>
      </c>
    </row>
    <row r="1581">
      <c r="A1581" s="143">
        <v>41885.0</v>
      </c>
      <c r="B1581" s="144" t="s">
        <v>5240</v>
      </c>
    </row>
    <row r="1582">
      <c r="A1582" s="143">
        <v>41884.0</v>
      </c>
      <c r="B1582" s="144" t="s">
        <v>5241</v>
      </c>
    </row>
    <row r="1583">
      <c r="A1583" s="143">
        <v>41883.0</v>
      </c>
      <c r="B1583" s="144" t="s">
        <v>5242</v>
      </c>
    </row>
    <row r="1584">
      <c r="A1584" s="143">
        <v>41880.0</v>
      </c>
      <c r="B1584" s="144" t="s">
        <v>5243</v>
      </c>
    </row>
    <row r="1585">
      <c r="A1585" s="143">
        <v>41879.0</v>
      </c>
      <c r="B1585" s="144" t="s">
        <v>138</v>
      </c>
    </row>
    <row r="1586">
      <c r="A1586" s="143">
        <v>41878.0</v>
      </c>
      <c r="B1586" s="144" t="s">
        <v>5244</v>
      </c>
    </row>
    <row r="1587">
      <c r="A1587" s="143">
        <v>41877.0</v>
      </c>
      <c r="B1587" s="144" t="s">
        <v>5245</v>
      </c>
    </row>
    <row r="1588">
      <c r="A1588" s="143">
        <v>41876.0</v>
      </c>
      <c r="B1588" s="144" t="s">
        <v>5246</v>
      </c>
    </row>
    <row r="1589">
      <c r="A1589" s="143">
        <v>41873.0</v>
      </c>
      <c r="B1589" s="144" t="s">
        <v>5247</v>
      </c>
    </row>
    <row r="1590">
      <c r="A1590" s="143">
        <v>41872.0</v>
      </c>
      <c r="B1590" s="144" t="s">
        <v>5248</v>
      </c>
    </row>
    <row r="1591">
      <c r="A1591" s="143">
        <v>41871.0</v>
      </c>
      <c r="B1591" s="144" t="s">
        <v>5249</v>
      </c>
    </row>
    <row r="1592">
      <c r="A1592" s="143">
        <v>41870.0</v>
      </c>
      <c r="B1592" s="144" t="s">
        <v>5250</v>
      </c>
    </row>
    <row r="1593">
      <c r="A1593" s="143">
        <v>41869.0</v>
      </c>
      <c r="B1593" s="144" t="s">
        <v>5251</v>
      </c>
    </row>
    <row r="1594">
      <c r="A1594" s="143">
        <v>41866.0</v>
      </c>
      <c r="B1594" s="144" t="s">
        <v>55</v>
      </c>
    </row>
    <row r="1595">
      <c r="A1595" s="143">
        <v>41865.0</v>
      </c>
      <c r="B1595" s="144" t="s">
        <v>5252</v>
      </c>
    </row>
    <row r="1596">
      <c r="A1596" s="143">
        <v>41864.0</v>
      </c>
      <c r="B1596" s="144" t="s">
        <v>5253</v>
      </c>
    </row>
    <row r="1597">
      <c r="A1597" s="143">
        <v>41863.0</v>
      </c>
      <c r="B1597" s="144" t="s">
        <v>5206</v>
      </c>
    </row>
    <row r="1598">
      <c r="A1598" s="143">
        <v>41862.0</v>
      </c>
      <c r="B1598" s="144" t="s">
        <v>5254</v>
      </c>
    </row>
    <row r="1599">
      <c r="A1599" s="143">
        <v>41859.0</v>
      </c>
      <c r="B1599" s="144" t="s">
        <v>5255</v>
      </c>
    </row>
    <row r="1600">
      <c r="A1600" s="143">
        <v>41858.0</v>
      </c>
      <c r="B1600" s="144" t="s">
        <v>5256</v>
      </c>
    </row>
    <row r="1601">
      <c r="A1601" s="143">
        <v>41857.0</v>
      </c>
      <c r="B1601" s="144" t="s">
        <v>5257</v>
      </c>
    </row>
    <row r="1602">
      <c r="A1602" s="143">
        <v>41856.0</v>
      </c>
      <c r="B1602" s="144" t="s">
        <v>5258</v>
      </c>
    </row>
    <row r="1603">
      <c r="A1603" s="143">
        <v>41855.0</v>
      </c>
      <c r="B1603" s="144" t="s">
        <v>5259</v>
      </c>
    </row>
    <row r="1604">
      <c r="A1604" s="143">
        <v>41852.0</v>
      </c>
      <c r="B1604" s="144" t="s">
        <v>5260</v>
      </c>
    </row>
    <row r="1605">
      <c r="A1605" s="143">
        <v>41851.0</v>
      </c>
      <c r="B1605" s="144" t="s">
        <v>5261</v>
      </c>
    </row>
    <row r="1606">
      <c r="A1606" s="143">
        <v>41850.0</v>
      </c>
      <c r="B1606" s="144" t="s">
        <v>5262</v>
      </c>
    </row>
    <row r="1607">
      <c r="A1607" s="143">
        <v>41849.0</v>
      </c>
      <c r="B1607" s="144" t="s">
        <v>5263</v>
      </c>
    </row>
    <row r="1608">
      <c r="A1608" s="143">
        <v>41848.0</v>
      </c>
      <c r="B1608" s="144" t="s">
        <v>5264</v>
      </c>
    </row>
    <row r="1609">
      <c r="A1609" s="143">
        <v>41845.0</v>
      </c>
      <c r="B1609" s="144" t="s">
        <v>5265</v>
      </c>
    </row>
    <row r="1610">
      <c r="A1610" s="143">
        <v>41844.0</v>
      </c>
      <c r="B1610" s="144" t="s">
        <v>5266</v>
      </c>
    </row>
    <row r="1611">
      <c r="A1611" s="143">
        <v>41843.0</v>
      </c>
      <c r="B1611" s="144" t="s">
        <v>5267</v>
      </c>
    </row>
    <row r="1612">
      <c r="A1612" s="143">
        <v>41842.0</v>
      </c>
      <c r="B1612" s="144" t="s">
        <v>5268</v>
      </c>
    </row>
    <row r="1613">
      <c r="A1613" s="143">
        <v>41841.0</v>
      </c>
      <c r="B1613" s="144" t="s">
        <v>41</v>
      </c>
    </row>
    <row r="1614">
      <c r="A1614" s="143">
        <v>41838.0</v>
      </c>
      <c r="B1614" s="144" t="s">
        <v>5269</v>
      </c>
    </row>
    <row r="1615">
      <c r="A1615" s="143">
        <v>41837.0</v>
      </c>
      <c r="B1615" s="144" t="s">
        <v>5270</v>
      </c>
    </row>
    <row r="1616">
      <c r="A1616" s="143">
        <v>41836.0</v>
      </c>
      <c r="B1616" s="144" t="s">
        <v>5271</v>
      </c>
    </row>
    <row r="1617">
      <c r="A1617" s="143">
        <v>41835.0</v>
      </c>
      <c r="B1617" s="144" t="s">
        <v>5272</v>
      </c>
    </row>
    <row r="1618">
      <c r="A1618" s="143">
        <v>41834.0</v>
      </c>
      <c r="B1618" s="144" t="s">
        <v>5273</v>
      </c>
    </row>
    <row r="1619">
      <c r="A1619" s="143">
        <v>41831.0</v>
      </c>
      <c r="B1619" s="144" t="s">
        <v>5274</v>
      </c>
    </row>
    <row r="1620">
      <c r="A1620" s="143">
        <v>41830.0</v>
      </c>
      <c r="B1620" s="144" t="s">
        <v>5275</v>
      </c>
    </row>
    <row r="1621">
      <c r="A1621" s="143">
        <v>41829.0</v>
      </c>
      <c r="B1621" s="144" t="s">
        <v>5276</v>
      </c>
    </row>
    <row r="1622">
      <c r="A1622" s="143">
        <v>41828.0</v>
      </c>
      <c r="B1622" s="144" t="s">
        <v>5277</v>
      </c>
    </row>
    <row r="1623">
      <c r="A1623" s="143">
        <v>41827.0</v>
      </c>
      <c r="B1623" s="144" t="s">
        <v>5278</v>
      </c>
    </row>
    <row r="1624">
      <c r="A1624" s="143">
        <v>41824.0</v>
      </c>
      <c r="B1624" s="144" t="s">
        <v>5279</v>
      </c>
    </row>
    <row r="1625">
      <c r="A1625" s="143">
        <v>41823.0</v>
      </c>
      <c r="B1625" s="144" t="s">
        <v>5280</v>
      </c>
    </row>
    <row r="1626">
      <c r="A1626" s="143">
        <v>41822.0</v>
      </c>
      <c r="B1626" s="144" t="s">
        <v>5281</v>
      </c>
    </row>
    <row r="1627">
      <c r="A1627" s="143">
        <v>41821.0</v>
      </c>
      <c r="B1627" s="144" t="s">
        <v>5282</v>
      </c>
    </row>
    <row r="1628">
      <c r="A1628" s="143">
        <v>41820.0</v>
      </c>
      <c r="B1628" s="144" t="s">
        <v>5283</v>
      </c>
    </row>
    <row r="1629">
      <c r="A1629" s="143">
        <v>41817.0</v>
      </c>
      <c r="B1629" s="144" t="s">
        <v>5284</v>
      </c>
    </row>
    <row r="1630">
      <c r="A1630" s="143">
        <v>41816.0</v>
      </c>
      <c r="B1630" s="144" t="s">
        <v>5285</v>
      </c>
    </row>
    <row r="1631">
      <c r="A1631" s="143">
        <v>41815.0</v>
      </c>
      <c r="B1631" s="144" t="s">
        <v>5286</v>
      </c>
    </row>
    <row r="1632">
      <c r="A1632" s="143">
        <v>41814.0</v>
      </c>
      <c r="B1632" s="144" t="s">
        <v>5287</v>
      </c>
    </row>
    <row r="1633">
      <c r="A1633" s="143">
        <v>41813.0</v>
      </c>
      <c r="B1633" s="144" t="s">
        <v>5288</v>
      </c>
    </row>
    <row r="1634">
      <c r="A1634" s="143">
        <v>41810.0</v>
      </c>
      <c r="B1634" s="144" t="s">
        <v>5288</v>
      </c>
    </row>
    <row r="1635">
      <c r="A1635" s="143">
        <v>41809.0</v>
      </c>
      <c r="B1635" s="144" t="s">
        <v>5289</v>
      </c>
    </row>
    <row r="1636">
      <c r="A1636" s="143">
        <v>41808.0</v>
      </c>
      <c r="B1636" s="144" t="s">
        <v>5290</v>
      </c>
    </row>
    <row r="1637">
      <c r="A1637" s="143">
        <v>41807.0</v>
      </c>
      <c r="B1637" s="144" t="s">
        <v>5291</v>
      </c>
    </row>
    <row r="1638">
      <c r="A1638" s="143">
        <v>41806.0</v>
      </c>
      <c r="B1638" s="144" t="s">
        <v>5292</v>
      </c>
    </row>
    <row r="1639">
      <c r="A1639" s="143">
        <v>41801.0</v>
      </c>
      <c r="B1639" s="144" t="s">
        <v>5293</v>
      </c>
    </row>
    <row r="1640">
      <c r="A1640" s="143">
        <v>41800.0</v>
      </c>
      <c r="B1640" s="144" t="s">
        <v>5294</v>
      </c>
    </row>
    <row r="1641">
      <c r="A1641" s="143">
        <v>41799.0</v>
      </c>
      <c r="B1641" s="144" t="s">
        <v>5295</v>
      </c>
    </row>
    <row r="1642">
      <c r="A1642" s="143">
        <v>41796.0</v>
      </c>
      <c r="B1642" s="144" t="s">
        <v>5296</v>
      </c>
    </row>
    <row r="1643">
      <c r="A1643" s="143">
        <v>41795.0</v>
      </c>
      <c r="B1643" s="144" t="s">
        <v>5297</v>
      </c>
    </row>
    <row r="1644">
      <c r="A1644" s="143">
        <v>41794.0</v>
      </c>
      <c r="B1644" s="144" t="s">
        <v>5298</v>
      </c>
    </row>
    <row r="1645">
      <c r="A1645" s="143">
        <v>41793.0</v>
      </c>
      <c r="B1645" s="144" t="s">
        <v>5299</v>
      </c>
    </row>
    <row r="1646">
      <c r="A1646" s="143">
        <v>41792.0</v>
      </c>
      <c r="B1646" s="144" t="s">
        <v>5300</v>
      </c>
    </row>
    <row r="1647">
      <c r="A1647" s="143">
        <v>41789.0</v>
      </c>
      <c r="B1647" s="144" t="s">
        <v>5301</v>
      </c>
    </row>
    <row r="1648">
      <c r="A1648" s="143">
        <v>41788.0</v>
      </c>
      <c r="B1648" s="144" t="s">
        <v>5302</v>
      </c>
    </row>
    <row r="1649">
      <c r="A1649" s="143">
        <v>41787.0</v>
      </c>
      <c r="B1649" s="144" t="s">
        <v>5303</v>
      </c>
    </row>
    <row r="1650">
      <c r="A1650" s="143">
        <v>41786.0</v>
      </c>
      <c r="B1650" s="144" t="s">
        <v>5304</v>
      </c>
    </row>
    <row r="1651">
      <c r="A1651" s="143">
        <v>41785.0</v>
      </c>
      <c r="B1651" s="144" t="s">
        <v>5305</v>
      </c>
    </row>
    <row r="1652">
      <c r="A1652" s="143">
        <v>41782.0</v>
      </c>
      <c r="B1652" s="144" t="s">
        <v>5306</v>
      </c>
    </row>
    <row r="1653">
      <c r="A1653" s="143">
        <v>41781.0</v>
      </c>
      <c r="B1653" s="144" t="s">
        <v>5307</v>
      </c>
    </row>
    <row r="1654">
      <c r="A1654" s="143">
        <v>41780.0</v>
      </c>
      <c r="B1654" s="144" t="s">
        <v>5308</v>
      </c>
    </row>
    <row r="1655">
      <c r="A1655" s="143">
        <v>41779.0</v>
      </c>
      <c r="B1655" s="144" t="s">
        <v>5309</v>
      </c>
    </row>
    <row r="1656">
      <c r="A1656" s="143">
        <v>41778.0</v>
      </c>
      <c r="B1656" s="144" t="s">
        <v>5310</v>
      </c>
    </row>
    <row r="1657">
      <c r="A1657" s="143">
        <v>41775.0</v>
      </c>
      <c r="B1657" s="144" t="s">
        <v>5311</v>
      </c>
    </row>
    <row r="1658">
      <c r="A1658" s="143">
        <v>41774.0</v>
      </c>
      <c r="B1658" s="144" t="s">
        <v>5312</v>
      </c>
    </row>
    <row r="1659">
      <c r="A1659" s="143">
        <v>41773.0</v>
      </c>
      <c r="B1659" s="144" t="s">
        <v>5313</v>
      </c>
    </row>
    <row r="1660">
      <c r="A1660" s="143">
        <v>41772.0</v>
      </c>
      <c r="B1660" s="144" t="s">
        <v>5314</v>
      </c>
    </row>
    <row r="1661">
      <c r="A1661" s="143">
        <v>41771.0</v>
      </c>
      <c r="B1661" s="144" t="s">
        <v>5315</v>
      </c>
    </row>
    <row r="1662">
      <c r="A1662" s="143">
        <v>41767.0</v>
      </c>
      <c r="B1662" s="144" t="s">
        <v>5316</v>
      </c>
    </row>
    <row r="1663">
      <c r="A1663" s="143">
        <v>41766.0</v>
      </c>
      <c r="B1663" s="144" t="s">
        <v>5317</v>
      </c>
    </row>
    <row r="1664">
      <c r="A1664" s="143">
        <v>41765.0</v>
      </c>
      <c r="B1664" s="144" t="s">
        <v>5318</v>
      </c>
    </row>
    <row r="1665">
      <c r="A1665" s="143">
        <v>41764.0</v>
      </c>
      <c r="B1665" s="144" t="s">
        <v>5319</v>
      </c>
    </row>
    <row r="1666">
      <c r="A1666" s="143">
        <v>41761.0</v>
      </c>
      <c r="B1666" s="144" t="s">
        <v>5320</v>
      </c>
    </row>
    <row r="1667">
      <c r="A1667" s="143">
        <v>41759.0</v>
      </c>
      <c r="B1667" s="144" t="s">
        <v>222</v>
      </c>
    </row>
    <row r="1668">
      <c r="A1668" s="143">
        <v>41758.0</v>
      </c>
      <c r="B1668" s="144" t="s">
        <v>5321</v>
      </c>
    </row>
    <row r="1669">
      <c r="A1669" s="143">
        <v>41757.0</v>
      </c>
      <c r="B1669" s="144" t="s">
        <v>5322</v>
      </c>
    </row>
    <row r="1670">
      <c r="A1670" s="143">
        <v>41754.0</v>
      </c>
      <c r="B1670" s="144" t="s">
        <v>5323</v>
      </c>
    </row>
    <row r="1671">
      <c r="A1671" s="143">
        <v>41753.0</v>
      </c>
      <c r="B1671" s="144" t="s">
        <v>5324</v>
      </c>
    </row>
    <row r="1672">
      <c r="A1672" s="143">
        <v>41752.0</v>
      </c>
      <c r="B1672" s="144" t="s">
        <v>5325</v>
      </c>
    </row>
    <row r="1673">
      <c r="A1673" s="143">
        <v>41751.0</v>
      </c>
      <c r="B1673" s="144" t="s">
        <v>5326</v>
      </c>
    </row>
    <row r="1674">
      <c r="A1674" s="143">
        <v>41750.0</v>
      </c>
      <c r="B1674" s="144" t="s">
        <v>170</v>
      </c>
    </row>
    <row r="1675">
      <c r="A1675" s="143">
        <v>41747.0</v>
      </c>
      <c r="B1675" s="144" t="s">
        <v>5327</v>
      </c>
    </row>
    <row r="1676">
      <c r="A1676" s="143">
        <v>41746.0</v>
      </c>
      <c r="B1676" s="144" t="s">
        <v>5328</v>
      </c>
    </row>
    <row r="1677">
      <c r="A1677" s="143">
        <v>41745.0</v>
      </c>
      <c r="B1677" s="144" t="s">
        <v>5329</v>
      </c>
    </row>
    <row r="1678">
      <c r="A1678" s="143">
        <v>41744.0</v>
      </c>
      <c r="B1678" s="144" t="s">
        <v>5330</v>
      </c>
    </row>
    <row r="1679">
      <c r="A1679" s="143">
        <v>41743.0</v>
      </c>
      <c r="B1679" s="144" t="s">
        <v>5331</v>
      </c>
    </row>
    <row r="1680">
      <c r="A1680" s="143">
        <v>41740.0</v>
      </c>
      <c r="B1680" s="144" t="s">
        <v>5332</v>
      </c>
    </row>
    <row r="1681">
      <c r="A1681" s="143">
        <v>41739.0</v>
      </c>
      <c r="B1681" s="144" t="s">
        <v>5333</v>
      </c>
    </row>
    <row r="1682">
      <c r="A1682" s="143">
        <v>41738.0</v>
      </c>
      <c r="B1682" s="144" t="s">
        <v>5334</v>
      </c>
    </row>
    <row r="1683">
      <c r="A1683" s="143">
        <v>41737.0</v>
      </c>
      <c r="B1683" s="144" t="s">
        <v>5335</v>
      </c>
    </row>
    <row r="1684">
      <c r="A1684" s="143">
        <v>41736.0</v>
      </c>
      <c r="B1684" s="144" t="s">
        <v>5336</v>
      </c>
    </row>
    <row r="1685">
      <c r="A1685" s="143">
        <v>41733.0</v>
      </c>
      <c r="B1685" s="144" t="s">
        <v>5337</v>
      </c>
    </row>
    <row r="1686">
      <c r="A1686" s="143">
        <v>41732.0</v>
      </c>
      <c r="B1686" s="144" t="s">
        <v>5338</v>
      </c>
    </row>
    <row r="1687">
      <c r="A1687" s="143">
        <v>41731.0</v>
      </c>
      <c r="B1687" s="144" t="s">
        <v>5339</v>
      </c>
    </row>
    <row r="1688">
      <c r="A1688" s="143">
        <v>41730.0</v>
      </c>
      <c r="B1688" s="144" t="s">
        <v>5340</v>
      </c>
    </row>
    <row r="1689">
      <c r="A1689" s="143">
        <v>41729.0</v>
      </c>
      <c r="B1689" s="144" t="s">
        <v>5341</v>
      </c>
    </row>
    <row r="1690">
      <c r="A1690" s="143">
        <v>41726.0</v>
      </c>
      <c r="B1690" s="144" t="s">
        <v>5342</v>
      </c>
    </row>
    <row r="1691">
      <c r="A1691" s="143">
        <v>41725.0</v>
      </c>
      <c r="B1691" s="144" t="s">
        <v>5343</v>
      </c>
    </row>
    <row r="1692">
      <c r="A1692" s="143">
        <v>41724.0</v>
      </c>
      <c r="B1692" s="144" t="s">
        <v>5344</v>
      </c>
    </row>
    <row r="1693">
      <c r="A1693" s="143">
        <v>41723.0</v>
      </c>
      <c r="B1693" s="144" t="s">
        <v>5345</v>
      </c>
    </row>
    <row r="1694">
      <c r="A1694" s="143">
        <v>41722.0</v>
      </c>
      <c r="B1694" s="144" t="s">
        <v>5346</v>
      </c>
    </row>
    <row r="1695">
      <c r="A1695" s="143">
        <v>41719.0</v>
      </c>
      <c r="B1695" s="144" t="s">
        <v>5347</v>
      </c>
    </row>
    <row r="1696">
      <c r="A1696" s="143">
        <v>41718.0</v>
      </c>
      <c r="B1696" s="144" t="s">
        <v>5348</v>
      </c>
    </row>
    <row r="1697">
      <c r="A1697" s="143">
        <v>41717.0</v>
      </c>
      <c r="B1697" s="144" t="s">
        <v>5349</v>
      </c>
    </row>
    <row r="1698">
      <c r="A1698" s="143">
        <v>41716.0</v>
      </c>
      <c r="B1698" s="144" t="s">
        <v>5350</v>
      </c>
    </row>
    <row r="1699">
      <c r="A1699" s="143">
        <v>41715.0</v>
      </c>
      <c r="B1699" s="144" t="s">
        <v>5351</v>
      </c>
    </row>
    <row r="1700">
      <c r="A1700" s="143">
        <v>41712.0</v>
      </c>
      <c r="B1700" s="144" t="s">
        <v>5352</v>
      </c>
    </row>
    <row r="1701">
      <c r="A1701" s="143">
        <v>41711.0</v>
      </c>
      <c r="B1701" s="144" t="s">
        <v>5353</v>
      </c>
    </row>
    <row r="1702">
      <c r="A1702" s="143">
        <v>41710.0</v>
      </c>
      <c r="B1702" s="144" t="s">
        <v>5354</v>
      </c>
    </row>
    <row r="1703">
      <c r="A1703" s="143">
        <v>41709.0</v>
      </c>
      <c r="B1703" s="144" t="s">
        <v>5355</v>
      </c>
    </row>
    <row r="1704">
      <c r="A1704" s="143">
        <v>41705.0</v>
      </c>
      <c r="B1704" s="144" t="s">
        <v>5356</v>
      </c>
    </row>
    <row r="1705">
      <c r="A1705" s="143">
        <v>41704.0</v>
      </c>
      <c r="B1705" s="144" t="s">
        <v>5357</v>
      </c>
    </row>
    <row r="1706">
      <c r="A1706" s="143">
        <v>41703.0</v>
      </c>
      <c r="B1706" s="144" t="s">
        <v>5358</v>
      </c>
    </row>
    <row r="1707">
      <c r="A1707" s="143">
        <v>41702.0</v>
      </c>
      <c r="B1707" s="144" t="s">
        <v>5327</v>
      </c>
    </row>
    <row r="1708">
      <c r="A1708" s="143">
        <v>41701.0</v>
      </c>
      <c r="B1708" s="144" t="s">
        <v>5359</v>
      </c>
    </row>
    <row r="1709">
      <c r="A1709" s="143">
        <v>41698.0</v>
      </c>
      <c r="B1709" s="144" t="s">
        <v>5360</v>
      </c>
    </row>
    <row r="1710">
      <c r="A1710" s="143">
        <v>41697.0</v>
      </c>
      <c r="B1710" s="144" t="s">
        <v>5361</v>
      </c>
    </row>
    <row r="1711">
      <c r="A1711" s="143">
        <v>41696.0</v>
      </c>
      <c r="B1711" s="144" t="s">
        <v>5362</v>
      </c>
    </row>
    <row r="1712">
      <c r="A1712" s="143">
        <v>41695.0</v>
      </c>
      <c r="B1712" s="144" t="s">
        <v>5363</v>
      </c>
    </row>
    <row r="1713">
      <c r="A1713" s="143">
        <v>41694.0</v>
      </c>
      <c r="B1713" s="144" t="s">
        <v>5364</v>
      </c>
    </row>
    <row r="1714">
      <c r="A1714" s="143">
        <v>41691.0</v>
      </c>
      <c r="B1714" s="144" t="s">
        <v>5365</v>
      </c>
    </row>
    <row r="1715">
      <c r="A1715" s="143">
        <v>41690.0</v>
      </c>
      <c r="B1715" s="144" t="s">
        <v>5366</v>
      </c>
    </row>
    <row r="1716">
      <c r="A1716" s="143">
        <v>41689.0</v>
      </c>
      <c r="B1716" s="144" t="s">
        <v>5367</v>
      </c>
    </row>
    <row r="1717">
      <c r="A1717" s="143">
        <v>41688.0</v>
      </c>
      <c r="B1717" s="144" t="s">
        <v>5368</v>
      </c>
    </row>
    <row r="1718">
      <c r="A1718" s="143">
        <v>41687.0</v>
      </c>
      <c r="B1718" s="144" t="s">
        <v>5369</v>
      </c>
    </row>
    <row r="1719">
      <c r="A1719" s="143">
        <v>41684.0</v>
      </c>
      <c r="B1719" s="144" t="s">
        <v>5370</v>
      </c>
    </row>
    <row r="1720">
      <c r="A1720" s="143">
        <v>41683.0</v>
      </c>
      <c r="B1720" s="144" t="s">
        <v>5371</v>
      </c>
    </row>
    <row r="1721">
      <c r="A1721" s="143">
        <v>41682.0</v>
      </c>
      <c r="B1721" s="144" t="s">
        <v>5372</v>
      </c>
    </row>
    <row r="1722">
      <c r="A1722" s="143">
        <v>41681.0</v>
      </c>
      <c r="B1722" s="144" t="s">
        <v>5373</v>
      </c>
    </row>
    <row r="1723">
      <c r="A1723" s="143">
        <v>41680.0</v>
      </c>
      <c r="B1723" s="144" t="s">
        <v>5374</v>
      </c>
    </row>
    <row r="1724">
      <c r="A1724" s="143">
        <v>41677.0</v>
      </c>
      <c r="B1724" s="144" t="s">
        <v>5375</v>
      </c>
    </row>
    <row r="1725">
      <c r="A1725" s="143">
        <v>41676.0</v>
      </c>
      <c r="B1725" s="144" t="s">
        <v>78</v>
      </c>
    </row>
    <row r="1726">
      <c r="A1726" s="143">
        <v>41675.0</v>
      </c>
      <c r="B1726" s="144" t="s">
        <v>5376</v>
      </c>
    </row>
    <row r="1727">
      <c r="A1727" s="143">
        <v>41674.0</v>
      </c>
      <c r="B1727" s="144" t="s">
        <v>5377</v>
      </c>
    </row>
    <row r="1728">
      <c r="A1728" s="143">
        <v>41673.0</v>
      </c>
      <c r="B1728" s="144" t="s">
        <v>5378</v>
      </c>
    </row>
    <row r="1729">
      <c r="A1729" s="143">
        <v>41670.0</v>
      </c>
      <c r="B1729" s="144" t="s">
        <v>5379</v>
      </c>
    </row>
    <row r="1730">
      <c r="A1730" s="143">
        <v>41669.0</v>
      </c>
      <c r="B1730" s="144" t="s">
        <v>5380</v>
      </c>
    </row>
    <row r="1731">
      <c r="A1731" s="143">
        <v>41668.0</v>
      </c>
      <c r="B1731" s="144" t="s">
        <v>5381</v>
      </c>
    </row>
    <row r="1732">
      <c r="A1732" s="143">
        <v>41667.0</v>
      </c>
      <c r="B1732" s="144" t="s">
        <v>5382</v>
      </c>
    </row>
    <row r="1733">
      <c r="A1733" s="143">
        <v>41666.0</v>
      </c>
      <c r="B1733" s="144" t="s">
        <v>5383</v>
      </c>
    </row>
    <row r="1734">
      <c r="A1734" s="143">
        <v>41663.0</v>
      </c>
      <c r="B1734" s="144" t="s">
        <v>5384</v>
      </c>
    </row>
    <row r="1735">
      <c r="A1735" s="143">
        <v>41662.0</v>
      </c>
      <c r="B1735" s="144" t="s">
        <v>5385</v>
      </c>
    </row>
    <row r="1736">
      <c r="A1736" s="143">
        <v>41661.0</v>
      </c>
      <c r="B1736" s="144" t="s">
        <v>5386</v>
      </c>
    </row>
    <row r="1737">
      <c r="A1737" s="143">
        <v>41660.0</v>
      </c>
      <c r="B1737" s="144" t="s">
        <v>5387</v>
      </c>
    </row>
    <row r="1738">
      <c r="A1738" s="143">
        <v>41659.0</v>
      </c>
      <c r="B1738" s="144" t="s">
        <v>5388</v>
      </c>
    </row>
    <row r="1739">
      <c r="A1739" s="143">
        <v>41656.0</v>
      </c>
      <c r="B1739" s="144" t="s">
        <v>5389</v>
      </c>
    </row>
    <row r="1740">
      <c r="A1740" s="143">
        <v>41655.0</v>
      </c>
      <c r="B1740" s="144" t="s">
        <v>5161</v>
      </c>
    </row>
    <row r="1741">
      <c r="A1741" s="143">
        <v>41654.0</v>
      </c>
      <c r="B1741" s="144" t="s">
        <v>5390</v>
      </c>
    </row>
    <row r="1742">
      <c r="A1742" s="143">
        <v>41653.0</v>
      </c>
      <c r="B1742" s="144" t="s">
        <v>5391</v>
      </c>
    </row>
    <row r="1743">
      <c r="A1743" s="143">
        <v>41652.0</v>
      </c>
      <c r="B1743" s="144" t="s">
        <v>5392</v>
      </c>
    </row>
    <row r="1744">
      <c r="A1744" s="143">
        <v>41649.0</v>
      </c>
      <c r="B1744" s="144" t="s">
        <v>5393</v>
      </c>
    </row>
    <row r="1745">
      <c r="A1745" s="143">
        <v>41648.0</v>
      </c>
      <c r="B1745" s="144" t="s">
        <v>5394</v>
      </c>
    </row>
    <row r="1746">
      <c r="A1746" s="143">
        <v>41647.0</v>
      </c>
      <c r="B1746" s="144" t="s">
        <v>5395</v>
      </c>
    </row>
    <row r="1747">
      <c r="A1747" s="143">
        <v>41645.0</v>
      </c>
      <c r="B1747" s="144" t="s">
        <v>5396</v>
      </c>
    </row>
    <row r="1748">
      <c r="A1748" s="143">
        <v>41638.0</v>
      </c>
      <c r="B1748" s="144" t="s">
        <v>5397</v>
      </c>
    </row>
    <row r="1749">
      <c r="A1749" s="143">
        <v>41635.0</v>
      </c>
      <c r="B1749" s="144" t="s">
        <v>5398</v>
      </c>
    </row>
    <row r="1750">
      <c r="A1750" s="143">
        <v>41634.0</v>
      </c>
      <c r="B1750" s="144" t="s">
        <v>5399</v>
      </c>
    </row>
    <row r="1751">
      <c r="A1751" s="143">
        <v>41633.0</v>
      </c>
      <c r="B1751" s="144" t="s">
        <v>5400</v>
      </c>
    </row>
    <row r="1752">
      <c r="A1752" s="143">
        <v>41632.0</v>
      </c>
      <c r="B1752" s="144" t="s">
        <v>66</v>
      </c>
    </row>
    <row r="1753">
      <c r="A1753" s="143">
        <v>41631.0</v>
      </c>
      <c r="B1753" s="144" t="s">
        <v>5369</v>
      </c>
    </row>
    <row r="1754">
      <c r="A1754" s="143">
        <v>41628.0</v>
      </c>
      <c r="B1754" s="144" t="s">
        <v>5401</v>
      </c>
    </row>
    <row r="1755">
      <c r="A1755" s="143">
        <v>41627.0</v>
      </c>
      <c r="B1755" s="144" t="s">
        <v>5402</v>
      </c>
    </row>
    <row r="1756">
      <c r="A1756" s="143">
        <v>41626.0</v>
      </c>
      <c r="B1756" s="144" t="s">
        <v>5403</v>
      </c>
    </row>
    <row r="1757">
      <c r="A1757" s="143">
        <v>41625.0</v>
      </c>
      <c r="B1757" s="144" t="s">
        <v>5404</v>
      </c>
    </row>
    <row r="1758">
      <c r="A1758" s="143">
        <v>41624.0</v>
      </c>
      <c r="B1758" s="144" t="s">
        <v>5405</v>
      </c>
    </row>
    <row r="1759">
      <c r="A1759" s="143">
        <v>41621.0</v>
      </c>
      <c r="B1759" s="144" t="s">
        <v>5406</v>
      </c>
    </row>
    <row r="1760">
      <c r="A1760" s="143">
        <v>41620.0</v>
      </c>
      <c r="B1760" s="144" t="s">
        <v>5407</v>
      </c>
    </row>
    <row r="1761">
      <c r="A1761" s="143">
        <v>41619.0</v>
      </c>
      <c r="B1761" s="144" t="s">
        <v>5408</v>
      </c>
    </row>
    <row r="1762">
      <c r="A1762" s="143">
        <v>41618.0</v>
      </c>
      <c r="B1762" s="144" t="s">
        <v>5409</v>
      </c>
    </row>
    <row r="1763">
      <c r="A1763" s="143">
        <v>41617.0</v>
      </c>
      <c r="B1763" s="144" t="s">
        <v>5410</v>
      </c>
    </row>
    <row r="1764">
      <c r="A1764" s="143">
        <v>41614.0</v>
      </c>
      <c r="B1764" s="144" t="s">
        <v>5411</v>
      </c>
    </row>
    <row r="1765">
      <c r="A1765" s="143">
        <v>41613.0</v>
      </c>
      <c r="B1765" s="144" t="s">
        <v>5412</v>
      </c>
    </row>
    <row r="1766">
      <c r="A1766" s="143">
        <v>41612.0</v>
      </c>
      <c r="B1766" s="144" t="s">
        <v>5413</v>
      </c>
    </row>
    <row r="1767">
      <c r="A1767" s="143">
        <v>41611.0</v>
      </c>
      <c r="B1767" s="144" t="s">
        <v>5414</v>
      </c>
    </row>
    <row r="1768">
      <c r="A1768" s="143">
        <v>41610.0</v>
      </c>
      <c r="B1768" s="144" t="s">
        <v>5415</v>
      </c>
    </row>
    <row r="1769">
      <c r="A1769" s="143">
        <v>41607.0</v>
      </c>
      <c r="B1769" s="144" t="s">
        <v>5416</v>
      </c>
    </row>
    <row r="1770">
      <c r="A1770" s="143">
        <v>41606.0</v>
      </c>
      <c r="B1770" s="144" t="s">
        <v>112</v>
      </c>
    </row>
    <row r="1771">
      <c r="A1771" s="143">
        <v>41605.0</v>
      </c>
      <c r="B1771" s="144" t="s">
        <v>5417</v>
      </c>
    </row>
    <row r="1772">
      <c r="A1772" s="143">
        <v>41604.0</v>
      </c>
      <c r="B1772" s="144" t="s">
        <v>5418</v>
      </c>
    </row>
    <row r="1773">
      <c r="A1773" s="143">
        <v>41603.0</v>
      </c>
      <c r="B1773" s="144" t="s">
        <v>5419</v>
      </c>
    </row>
    <row r="1774">
      <c r="A1774" s="143">
        <v>41600.0</v>
      </c>
      <c r="B1774" s="144" t="s">
        <v>5420</v>
      </c>
    </row>
    <row r="1775">
      <c r="A1775" s="143">
        <v>41599.0</v>
      </c>
      <c r="B1775" s="144" t="s">
        <v>5421</v>
      </c>
    </row>
    <row r="1776">
      <c r="A1776" s="143">
        <v>41598.0</v>
      </c>
      <c r="B1776" s="144" t="s">
        <v>5422</v>
      </c>
    </row>
    <row r="1777">
      <c r="A1777" s="143">
        <v>41597.0</v>
      </c>
      <c r="B1777" s="144" t="s">
        <v>5423</v>
      </c>
    </row>
    <row r="1778">
      <c r="A1778" s="143">
        <v>41596.0</v>
      </c>
      <c r="B1778" s="144" t="s">
        <v>5424</v>
      </c>
    </row>
    <row r="1779">
      <c r="A1779" s="143">
        <v>41593.0</v>
      </c>
      <c r="B1779" s="144" t="s">
        <v>5425</v>
      </c>
    </row>
    <row r="1780">
      <c r="A1780" s="143">
        <v>41592.0</v>
      </c>
      <c r="B1780" s="144" t="s">
        <v>216</v>
      </c>
    </row>
    <row r="1781">
      <c r="A1781" s="143">
        <v>41591.0</v>
      </c>
      <c r="B1781" s="144" t="s">
        <v>5426</v>
      </c>
    </row>
    <row r="1782">
      <c r="A1782" s="143">
        <v>41590.0</v>
      </c>
      <c r="B1782" s="144" t="s">
        <v>5427</v>
      </c>
    </row>
    <row r="1783">
      <c r="A1783" s="143">
        <v>41589.0</v>
      </c>
      <c r="B1783" s="144" t="s">
        <v>5428</v>
      </c>
    </row>
    <row r="1784">
      <c r="A1784" s="143">
        <v>41586.0</v>
      </c>
      <c r="B1784" s="144" t="s">
        <v>5429</v>
      </c>
    </row>
    <row r="1785">
      <c r="A1785" s="143">
        <v>41585.0</v>
      </c>
      <c r="B1785" s="144" t="s">
        <v>209</v>
      </c>
    </row>
    <row r="1786">
      <c r="A1786" s="143">
        <v>41584.0</v>
      </c>
      <c r="B1786" s="144" t="s">
        <v>5430</v>
      </c>
    </row>
    <row r="1787">
      <c r="A1787" s="143">
        <v>41583.0</v>
      </c>
      <c r="B1787" s="144" t="s">
        <v>145</v>
      </c>
    </row>
    <row r="1788">
      <c r="A1788" s="143">
        <v>41579.0</v>
      </c>
      <c r="B1788" s="144" t="s">
        <v>5431</v>
      </c>
    </row>
    <row r="1789">
      <c r="A1789" s="143">
        <v>41578.0</v>
      </c>
      <c r="B1789" s="144" t="s">
        <v>5432</v>
      </c>
    </row>
    <row r="1790">
      <c r="A1790" s="143">
        <v>41577.0</v>
      </c>
      <c r="B1790" s="144" t="s">
        <v>5433</v>
      </c>
    </row>
    <row r="1791">
      <c r="A1791" s="143">
        <v>41576.0</v>
      </c>
      <c r="B1791" s="144" t="s">
        <v>5434</v>
      </c>
    </row>
    <row r="1792">
      <c r="A1792" s="143">
        <v>41575.0</v>
      </c>
      <c r="B1792" s="144" t="s">
        <v>5435</v>
      </c>
    </row>
    <row r="1793">
      <c r="A1793" s="143">
        <v>41572.0</v>
      </c>
      <c r="B1793" s="144" t="s">
        <v>5436</v>
      </c>
    </row>
    <row r="1794">
      <c r="A1794" s="143">
        <v>41571.0</v>
      </c>
      <c r="B1794" s="144" t="s">
        <v>5437</v>
      </c>
    </row>
    <row r="1795">
      <c r="A1795" s="143">
        <v>41570.0</v>
      </c>
      <c r="B1795" s="144" t="s">
        <v>5438</v>
      </c>
    </row>
    <row r="1796">
      <c r="A1796" s="143">
        <v>41569.0</v>
      </c>
      <c r="B1796" s="144" t="s">
        <v>5439</v>
      </c>
    </row>
    <row r="1797">
      <c r="A1797" s="143">
        <v>41568.0</v>
      </c>
      <c r="B1797" s="144" t="s">
        <v>5440</v>
      </c>
    </row>
    <row r="1798">
      <c r="A1798" s="143">
        <v>41565.0</v>
      </c>
      <c r="B1798" s="144" t="s">
        <v>5441</v>
      </c>
    </row>
    <row r="1799">
      <c r="A1799" s="143">
        <v>41564.0</v>
      </c>
      <c r="B1799" s="144" t="s">
        <v>5442</v>
      </c>
    </row>
    <row r="1800">
      <c r="A1800" s="143">
        <v>41563.0</v>
      </c>
      <c r="B1800" s="144" t="s">
        <v>5443</v>
      </c>
    </row>
    <row r="1801">
      <c r="A1801" s="143">
        <v>41562.0</v>
      </c>
      <c r="B1801" s="144" t="s">
        <v>122</v>
      </c>
    </row>
    <row r="1802">
      <c r="A1802" s="143">
        <v>41561.0</v>
      </c>
      <c r="B1802" s="144" t="s">
        <v>5444</v>
      </c>
    </row>
    <row r="1803">
      <c r="A1803" s="143">
        <v>41558.0</v>
      </c>
      <c r="B1803" s="144" t="s">
        <v>5445</v>
      </c>
    </row>
    <row r="1804">
      <c r="A1804" s="143">
        <v>41557.0</v>
      </c>
      <c r="B1804" s="144" t="s">
        <v>5446</v>
      </c>
    </row>
    <row r="1805">
      <c r="A1805" s="143">
        <v>41556.0</v>
      </c>
      <c r="B1805" s="144" t="s">
        <v>5447</v>
      </c>
    </row>
    <row r="1806">
      <c r="A1806" s="143">
        <v>41555.0</v>
      </c>
      <c r="B1806" s="144" t="s">
        <v>5448</v>
      </c>
    </row>
    <row r="1807">
      <c r="A1807" s="143">
        <v>41554.0</v>
      </c>
      <c r="B1807" s="144" t="s">
        <v>5449</v>
      </c>
    </row>
    <row r="1808">
      <c r="A1808" s="143">
        <v>41551.0</v>
      </c>
      <c r="B1808" s="144" t="s">
        <v>5450</v>
      </c>
    </row>
    <row r="1809">
      <c r="A1809" s="143">
        <v>41550.0</v>
      </c>
      <c r="B1809" s="144" t="s">
        <v>5451</v>
      </c>
    </row>
    <row r="1810">
      <c r="A1810" s="143">
        <v>41549.0</v>
      </c>
      <c r="B1810" s="144" t="s">
        <v>5452</v>
      </c>
    </row>
    <row r="1811">
      <c r="A1811" s="143">
        <v>41548.0</v>
      </c>
      <c r="B1811" s="144" t="s">
        <v>5453</v>
      </c>
    </row>
    <row r="1812">
      <c r="A1812" s="143">
        <v>41547.0</v>
      </c>
      <c r="B1812" s="144" t="s">
        <v>5454</v>
      </c>
    </row>
    <row r="1813">
      <c r="A1813" s="143">
        <v>41544.0</v>
      </c>
      <c r="B1813" s="144" t="s">
        <v>5455</v>
      </c>
    </row>
    <row r="1814">
      <c r="A1814" s="143">
        <v>41543.0</v>
      </c>
      <c r="B1814" s="144" t="s">
        <v>5456</v>
      </c>
    </row>
    <row r="1815">
      <c r="A1815" s="143">
        <v>41542.0</v>
      </c>
      <c r="B1815" s="144" t="s">
        <v>5457</v>
      </c>
    </row>
    <row r="1816">
      <c r="A1816" s="143">
        <v>41541.0</v>
      </c>
      <c r="B1816" s="144" t="s">
        <v>5458</v>
      </c>
    </row>
    <row r="1817">
      <c r="A1817" s="143">
        <v>41540.0</v>
      </c>
      <c r="B1817" s="144" t="s">
        <v>5459</v>
      </c>
    </row>
    <row r="1818">
      <c r="A1818" s="143">
        <v>41537.0</v>
      </c>
      <c r="B1818" s="144" t="s">
        <v>5460</v>
      </c>
    </row>
    <row r="1819">
      <c r="A1819" s="143">
        <v>41536.0</v>
      </c>
      <c r="B1819" s="144" t="s">
        <v>5461</v>
      </c>
    </row>
    <row r="1820">
      <c r="A1820" s="143">
        <v>41535.0</v>
      </c>
      <c r="B1820" s="144" t="s">
        <v>5462</v>
      </c>
    </row>
    <row r="1821">
      <c r="A1821" s="143">
        <v>41534.0</v>
      </c>
      <c r="B1821" s="144" t="s">
        <v>5463</v>
      </c>
    </row>
    <row r="1822">
      <c r="A1822" s="143">
        <v>41533.0</v>
      </c>
      <c r="B1822" s="144" t="s">
        <v>5464</v>
      </c>
    </row>
    <row r="1823">
      <c r="A1823" s="143">
        <v>41530.0</v>
      </c>
      <c r="B1823" s="144" t="s">
        <v>5465</v>
      </c>
    </row>
    <row r="1824">
      <c r="A1824" s="143">
        <v>41529.0</v>
      </c>
      <c r="B1824" s="144" t="s">
        <v>5466</v>
      </c>
    </row>
    <row r="1825">
      <c r="A1825" s="143">
        <v>41528.0</v>
      </c>
      <c r="B1825" s="144" t="s">
        <v>5467</v>
      </c>
    </row>
    <row r="1826">
      <c r="A1826" s="143">
        <v>41527.0</v>
      </c>
      <c r="B1826" s="144" t="s">
        <v>5468</v>
      </c>
    </row>
    <row r="1827">
      <c r="A1827" s="143">
        <v>41526.0</v>
      </c>
      <c r="B1827" s="144" t="s">
        <v>5469</v>
      </c>
    </row>
    <row r="1828">
      <c r="A1828" s="143">
        <v>41523.0</v>
      </c>
      <c r="B1828" s="144" t="s">
        <v>5470</v>
      </c>
    </row>
    <row r="1829">
      <c r="A1829" s="143">
        <v>41522.0</v>
      </c>
      <c r="B1829" s="144" t="s">
        <v>5471</v>
      </c>
    </row>
    <row r="1830">
      <c r="A1830" s="143">
        <v>41521.0</v>
      </c>
      <c r="B1830" s="144" t="s">
        <v>5472</v>
      </c>
    </row>
    <row r="1831">
      <c r="A1831" s="143">
        <v>41520.0</v>
      </c>
      <c r="B1831" s="144" t="s">
        <v>5473</v>
      </c>
    </row>
    <row r="1832">
      <c r="A1832" s="143">
        <v>41519.0</v>
      </c>
      <c r="B1832" s="144" t="s">
        <v>5474</v>
      </c>
    </row>
    <row r="1833">
      <c r="A1833" s="143">
        <v>41516.0</v>
      </c>
      <c r="B1833" s="144" t="s">
        <v>223</v>
      </c>
    </row>
    <row r="1834">
      <c r="A1834" s="143">
        <v>41515.0</v>
      </c>
      <c r="B1834" s="144" t="s">
        <v>5475</v>
      </c>
    </row>
    <row r="1835">
      <c r="A1835" s="143">
        <v>41514.0</v>
      </c>
      <c r="B1835" s="144" t="s">
        <v>5476</v>
      </c>
    </row>
    <row r="1836">
      <c r="A1836" s="143">
        <v>41513.0</v>
      </c>
      <c r="B1836" s="144" t="s">
        <v>5477</v>
      </c>
    </row>
    <row r="1837">
      <c r="A1837" s="143">
        <v>41512.0</v>
      </c>
      <c r="B1837" s="144" t="s">
        <v>5478</v>
      </c>
    </row>
    <row r="1838">
      <c r="A1838" s="143">
        <v>41509.0</v>
      </c>
      <c r="B1838" s="144" t="s">
        <v>5479</v>
      </c>
    </row>
    <row r="1839">
      <c r="A1839" s="143">
        <v>41508.0</v>
      </c>
      <c r="B1839" s="144" t="s">
        <v>5480</v>
      </c>
    </row>
    <row r="1840">
      <c r="A1840" s="143">
        <v>41507.0</v>
      </c>
      <c r="B1840" s="144" t="s">
        <v>5481</v>
      </c>
    </row>
    <row r="1841">
      <c r="A1841" s="143">
        <v>41506.0</v>
      </c>
      <c r="B1841" s="144" t="s">
        <v>5482</v>
      </c>
    </row>
    <row r="1842">
      <c r="A1842" s="143">
        <v>41505.0</v>
      </c>
      <c r="B1842" s="144" t="s">
        <v>5483</v>
      </c>
    </row>
    <row r="1843">
      <c r="A1843" s="143">
        <v>41502.0</v>
      </c>
      <c r="B1843" s="144" t="s">
        <v>5484</v>
      </c>
    </row>
    <row r="1844">
      <c r="A1844" s="143">
        <v>41501.0</v>
      </c>
      <c r="B1844" s="144" t="s">
        <v>5485</v>
      </c>
    </row>
    <row r="1845">
      <c r="A1845" s="143">
        <v>41500.0</v>
      </c>
      <c r="B1845" s="144" t="s">
        <v>5486</v>
      </c>
    </row>
    <row r="1846">
      <c r="A1846" s="143">
        <v>41499.0</v>
      </c>
      <c r="B1846" s="144" t="s">
        <v>5487</v>
      </c>
    </row>
    <row r="1847">
      <c r="A1847" s="143">
        <v>41498.0</v>
      </c>
      <c r="B1847" s="144" t="s">
        <v>5488</v>
      </c>
    </row>
    <row r="1848">
      <c r="A1848" s="143">
        <v>41495.0</v>
      </c>
      <c r="B1848" s="144" t="s">
        <v>5489</v>
      </c>
    </row>
    <row r="1849">
      <c r="A1849" s="143">
        <v>41494.0</v>
      </c>
      <c r="B1849" s="144" t="s">
        <v>5490</v>
      </c>
    </row>
    <row r="1850">
      <c r="A1850" s="143">
        <v>41493.0</v>
      </c>
      <c r="B1850" s="144" t="s">
        <v>5491</v>
      </c>
    </row>
    <row r="1851">
      <c r="A1851" s="143">
        <v>41492.0</v>
      </c>
      <c r="B1851" s="144" t="s">
        <v>223</v>
      </c>
    </row>
    <row r="1852">
      <c r="A1852" s="143">
        <v>41491.0</v>
      </c>
      <c r="B1852" s="144" t="s">
        <v>5492</v>
      </c>
    </row>
    <row r="1853">
      <c r="A1853" s="143">
        <v>41488.0</v>
      </c>
      <c r="B1853" s="144" t="s">
        <v>5493</v>
      </c>
    </row>
    <row r="1854">
      <c r="A1854" s="143">
        <v>41487.0</v>
      </c>
      <c r="B1854" s="144" t="s">
        <v>200</v>
      </c>
    </row>
    <row r="1855">
      <c r="A1855" s="143">
        <v>41486.0</v>
      </c>
      <c r="B1855" s="144" t="s">
        <v>5494</v>
      </c>
    </row>
    <row r="1856">
      <c r="A1856" s="143">
        <v>41485.0</v>
      </c>
      <c r="B1856" s="144" t="s">
        <v>5495</v>
      </c>
    </row>
    <row r="1857">
      <c r="A1857" s="143">
        <v>41484.0</v>
      </c>
      <c r="B1857" s="144" t="s">
        <v>5496</v>
      </c>
    </row>
    <row r="1858">
      <c r="A1858" s="143">
        <v>41481.0</v>
      </c>
      <c r="B1858" s="144" t="s">
        <v>5497</v>
      </c>
    </row>
    <row r="1859">
      <c r="A1859" s="143">
        <v>41480.0</v>
      </c>
      <c r="B1859" s="144" t="s">
        <v>5498</v>
      </c>
    </row>
    <row r="1860">
      <c r="A1860" s="143">
        <v>41479.0</v>
      </c>
      <c r="B1860" s="144" t="s">
        <v>5499</v>
      </c>
    </row>
    <row r="1861">
      <c r="A1861" s="143">
        <v>41478.0</v>
      </c>
      <c r="B1861" s="144" t="s">
        <v>5500</v>
      </c>
    </row>
    <row r="1862">
      <c r="A1862" s="143">
        <v>41477.0</v>
      </c>
      <c r="B1862" s="144" t="s">
        <v>5501</v>
      </c>
    </row>
    <row r="1863">
      <c r="A1863" s="143">
        <v>41474.0</v>
      </c>
      <c r="B1863" s="144" t="s">
        <v>5502</v>
      </c>
    </row>
    <row r="1864">
      <c r="A1864" s="143">
        <v>41473.0</v>
      </c>
      <c r="B1864" s="144" t="s">
        <v>5503</v>
      </c>
    </row>
    <row r="1865">
      <c r="A1865" s="143">
        <v>41472.0</v>
      </c>
      <c r="B1865" s="144" t="s">
        <v>5504</v>
      </c>
    </row>
    <row r="1866">
      <c r="A1866" s="143">
        <v>41471.0</v>
      </c>
      <c r="B1866" s="144" t="s">
        <v>5505</v>
      </c>
    </row>
    <row r="1867">
      <c r="A1867" s="143">
        <v>41470.0</v>
      </c>
      <c r="B1867" s="144" t="s">
        <v>5506</v>
      </c>
    </row>
    <row r="1868">
      <c r="A1868" s="143">
        <v>41467.0</v>
      </c>
      <c r="B1868" s="144" t="s">
        <v>235</v>
      </c>
    </row>
    <row r="1869">
      <c r="A1869" s="143">
        <v>41466.0</v>
      </c>
      <c r="B1869" s="144" t="s">
        <v>5507</v>
      </c>
    </row>
    <row r="1870">
      <c r="A1870" s="143">
        <v>41465.0</v>
      </c>
      <c r="B1870" s="144" t="s">
        <v>183</v>
      </c>
    </row>
    <row r="1871">
      <c r="A1871" s="143">
        <v>41464.0</v>
      </c>
      <c r="B1871" s="144" t="s">
        <v>5508</v>
      </c>
    </row>
    <row r="1872">
      <c r="A1872" s="143">
        <v>41463.0</v>
      </c>
      <c r="B1872" s="144" t="s">
        <v>5509</v>
      </c>
    </row>
    <row r="1873">
      <c r="A1873" s="143">
        <v>41460.0</v>
      </c>
      <c r="B1873" s="144" t="s">
        <v>5510</v>
      </c>
    </row>
    <row r="1874">
      <c r="A1874" s="143">
        <v>41459.0</v>
      </c>
      <c r="B1874" s="144" t="s">
        <v>5511</v>
      </c>
    </row>
    <row r="1875">
      <c r="A1875" s="143">
        <v>41458.0</v>
      </c>
      <c r="B1875" s="144" t="s">
        <v>5512</v>
      </c>
    </row>
    <row r="1876">
      <c r="A1876" s="143">
        <v>41457.0</v>
      </c>
      <c r="B1876" s="144" t="s">
        <v>5513</v>
      </c>
    </row>
    <row r="1877">
      <c r="A1877" s="143">
        <v>41456.0</v>
      </c>
      <c r="B1877" s="144" t="s">
        <v>5514</v>
      </c>
    </row>
    <row r="1878">
      <c r="A1878" s="143">
        <v>41453.0</v>
      </c>
      <c r="B1878" s="144" t="s">
        <v>5515</v>
      </c>
    </row>
    <row r="1879">
      <c r="A1879" s="143">
        <v>41452.0</v>
      </c>
      <c r="B1879" s="144" t="s">
        <v>5516</v>
      </c>
    </row>
    <row r="1880">
      <c r="A1880" s="143">
        <v>41451.0</v>
      </c>
      <c r="B1880" s="144" t="s">
        <v>5517</v>
      </c>
    </row>
    <row r="1881">
      <c r="A1881" s="143">
        <v>41450.0</v>
      </c>
      <c r="B1881" s="144" t="s">
        <v>5518</v>
      </c>
    </row>
    <row r="1882">
      <c r="A1882" s="143">
        <v>41449.0</v>
      </c>
      <c r="B1882" s="144" t="s">
        <v>5519</v>
      </c>
    </row>
    <row r="1883">
      <c r="A1883" s="143">
        <v>41446.0</v>
      </c>
      <c r="B1883" s="144" t="s">
        <v>5520</v>
      </c>
    </row>
    <row r="1884">
      <c r="A1884" s="143">
        <v>41445.0</v>
      </c>
      <c r="B1884" s="144" t="s">
        <v>56</v>
      </c>
    </row>
    <row r="1885">
      <c r="A1885" s="143">
        <v>41444.0</v>
      </c>
      <c r="B1885" s="144" t="s">
        <v>5521</v>
      </c>
    </row>
    <row r="1886">
      <c r="A1886" s="143">
        <v>41443.0</v>
      </c>
      <c r="B1886" s="144" t="s">
        <v>5522</v>
      </c>
    </row>
    <row r="1887">
      <c r="A1887" s="143">
        <v>41442.0</v>
      </c>
      <c r="B1887" s="144" t="s">
        <v>5523</v>
      </c>
    </row>
    <row r="1888">
      <c r="A1888" s="143">
        <v>41439.0</v>
      </c>
      <c r="B1888" s="144" t="s">
        <v>5524</v>
      </c>
    </row>
    <row r="1889">
      <c r="A1889" s="143">
        <v>41438.0</v>
      </c>
      <c r="B1889" s="144" t="s">
        <v>5525</v>
      </c>
    </row>
    <row r="1890">
      <c r="A1890" s="143">
        <v>41436.0</v>
      </c>
      <c r="B1890" s="144" t="s">
        <v>5526</v>
      </c>
    </row>
    <row r="1891">
      <c r="A1891" s="143">
        <v>41435.0</v>
      </c>
      <c r="B1891" s="144" t="s">
        <v>5527</v>
      </c>
    </row>
    <row r="1892">
      <c r="A1892" s="143">
        <v>41432.0</v>
      </c>
      <c r="B1892" s="144" t="s">
        <v>5528</v>
      </c>
    </row>
    <row r="1893">
      <c r="A1893" s="143">
        <v>41431.0</v>
      </c>
      <c r="B1893" s="144" t="s">
        <v>5529</v>
      </c>
    </row>
    <row r="1894">
      <c r="A1894" s="143">
        <v>41430.0</v>
      </c>
      <c r="B1894" s="144" t="s">
        <v>5530</v>
      </c>
    </row>
    <row r="1895">
      <c r="A1895" s="143">
        <v>41429.0</v>
      </c>
      <c r="B1895" s="144" t="s">
        <v>5531</v>
      </c>
    </row>
    <row r="1896">
      <c r="A1896" s="143">
        <v>41428.0</v>
      </c>
      <c r="B1896" s="144" t="s">
        <v>5532</v>
      </c>
    </row>
    <row r="1897">
      <c r="A1897" s="143">
        <v>41425.0</v>
      </c>
      <c r="B1897" s="144" t="s">
        <v>5533</v>
      </c>
    </row>
    <row r="1898">
      <c r="A1898" s="143">
        <v>41424.0</v>
      </c>
      <c r="B1898" s="144" t="s">
        <v>5534</v>
      </c>
    </row>
    <row r="1899">
      <c r="A1899" s="143">
        <v>41423.0</v>
      </c>
      <c r="B1899" s="144" t="s">
        <v>5535</v>
      </c>
    </row>
    <row r="1900">
      <c r="A1900" s="143">
        <v>41422.0</v>
      </c>
      <c r="B1900" s="144" t="s">
        <v>5536</v>
      </c>
    </row>
    <row r="1901">
      <c r="A1901" s="143">
        <v>41421.0</v>
      </c>
      <c r="B1901" s="144" t="s">
        <v>5537</v>
      </c>
    </row>
    <row r="1902">
      <c r="A1902" s="143">
        <v>41418.0</v>
      </c>
      <c r="B1902" s="144" t="s">
        <v>5538</v>
      </c>
    </row>
    <row r="1903">
      <c r="A1903" s="143">
        <v>41417.0</v>
      </c>
      <c r="B1903" s="144" t="s">
        <v>42</v>
      </c>
    </row>
    <row r="1904">
      <c r="A1904" s="143">
        <v>41416.0</v>
      </c>
      <c r="B1904" s="144" t="s">
        <v>5539</v>
      </c>
    </row>
    <row r="1905">
      <c r="A1905" s="143">
        <v>41415.0</v>
      </c>
      <c r="B1905" s="144" t="s">
        <v>5540</v>
      </c>
    </row>
    <row r="1906">
      <c r="A1906" s="143">
        <v>41414.0</v>
      </c>
      <c r="B1906" s="144" t="s">
        <v>5541</v>
      </c>
    </row>
    <row r="1907">
      <c r="A1907" s="143">
        <v>41411.0</v>
      </c>
      <c r="B1907" s="144" t="s">
        <v>5542</v>
      </c>
    </row>
    <row r="1908">
      <c r="A1908" s="143">
        <v>41410.0</v>
      </c>
      <c r="B1908" s="144" t="s">
        <v>5543</v>
      </c>
    </row>
    <row r="1909">
      <c r="A1909" s="143">
        <v>41409.0</v>
      </c>
      <c r="B1909" s="144" t="s">
        <v>5544</v>
      </c>
    </row>
    <row r="1910">
      <c r="A1910" s="143">
        <v>41408.0</v>
      </c>
      <c r="B1910" s="144" t="s">
        <v>5545</v>
      </c>
    </row>
    <row r="1911">
      <c r="A1911" s="143">
        <v>41407.0</v>
      </c>
      <c r="B1911" s="144" t="s">
        <v>5546</v>
      </c>
    </row>
    <row r="1912">
      <c r="A1912" s="143">
        <v>41404.0</v>
      </c>
      <c r="B1912" s="144" t="s">
        <v>5547</v>
      </c>
    </row>
    <row r="1913">
      <c r="A1913" s="143">
        <v>41402.0</v>
      </c>
      <c r="B1913" s="144" t="s">
        <v>5163</v>
      </c>
    </row>
    <row r="1914">
      <c r="A1914" s="143">
        <v>41401.0</v>
      </c>
      <c r="B1914" s="144" t="s">
        <v>5548</v>
      </c>
    </row>
    <row r="1915">
      <c r="A1915" s="143">
        <v>41400.0</v>
      </c>
      <c r="B1915" s="144" t="s">
        <v>5549</v>
      </c>
    </row>
    <row r="1916">
      <c r="A1916" s="143">
        <v>41397.0</v>
      </c>
      <c r="B1916" s="144" t="s">
        <v>5550</v>
      </c>
    </row>
    <row r="1917">
      <c r="A1917" s="143">
        <v>41396.0</v>
      </c>
      <c r="B1917" s="144" t="s">
        <v>5551</v>
      </c>
    </row>
    <row r="1918">
      <c r="A1918" s="143">
        <v>41394.0</v>
      </c>
      <c r="B1918" s="144" t="s">
        <v>5552</v>
      </c>
    </row>
    <row r="1919">
      <c r="A1919" s="143">
        <v>41393.0</v>
      </c>
      <c r="B1919" s="144" t="s">
        <v>5553</v>
      </c>
    </row>
    <row r="1920">
      <c r="A1920" s="143">
        <v>41390.0</v>
      </c>
      <c r="B1920" s="144" t="s">
        <v>5554</v>
      </c>
    </row>
    <row r="1921">
      <c r="A1921" s="143">
        <v>41389.0</v>
      </c>
      <c r="B1921" s="144" t="s">
        <v>5555</v>
      </c>
    </row>
    <row r="1922">
      <c r="A1922" s="143">
        <v>41388.0</v>
      </c>
      <c r="B1922" s="144" t="s">
        <v>5556</v>
      </c>
    </row>
    <row r="1923">
      <c r="A1923" s="143">
        <v>41387.0</v>
      </c>
      <c r="B1923" s="144" t="s">
        <v>5557</v>
      </c>
    </row>
    <row r="1924">
      <c r="A1924" s="143">
        <v>41386.0</v>
      </c>
      <c r="B1924" s="144" t="s">
        <v>5558</v>
      </c>
    </row>
    <row r="1925">
      <c r="A1925" s="143">
        <v>41383.0</v>
      </c>
      <c r="B1925" s="144" t="s">
        <v>5559</v>
      </c>
    </row>
    <row r="1926">
      <c r="A1926" s="143">
        <v>41382.0</v>
      </c>
      <c r="B1926" s="144" t="s">
        <v>5560</v>
      </c>
    </row>
    <row r="1927">
      <c r="A1927" s="143">
        <v>41381.0</v>
      </c>
      <c r="B1927" s="144" t="s">
        <v>5561</v>
      </c>
    </row>
    <row r="1928">
      <c r="A1928" s="143">
        <v>41380.0</v>
      </c>
      <c r="B1928" s="144" t="s">
        <v>5562</v>
      </c>
    </row>
    <row r="1929">
      <c r="A1929" s="143">
        <v>41379.0</v>
      </c>
      <c r="B1929" s="144" t="s">
        <v>5563</v>
      </c>
    </row>
    <row r="1930">
      <c r="A1930" s="143">
        <v>41376.0</v>
      </c>
      <c r="B1930" s="144" t="s">
        <v>5564</v>
      </c>
    </row>
    <row r="1931">
      <c r="A1931" s="143">
        <v>41375.0</v>
      </c>
      <c r="B1931" s="144" t="s">
        <v>5565</v>
      </c>
    </row>
    <row r="1932">
      <c r="A1932" s="143">
        <v>41374.0</v>
      </c>
      <c r="B1932" s="144" t="s">
        <v>5566</v>
      </c>
    </row>
    <row r="1933">
      <c r="A1933" s="143">
        <v>41373.0</v>
      </c>
      <c r="B1933" s="144" t="s">
        <v>5567</v>
      </c>
    </row>
    <row r="1934">
      <c r="A1934" s="143">
        <v>41372.0</v>
      </c>
      <c r="B1934" s="144" t="s">
        <v>5568</v>
      </c>
    </row>
    <row r="1935">
      <c r="A1935" s="143">
        <v>41369.0</v>
      </c>
      <c r="B1935" s="144" t="s">
        <v>5569</v>
      </c>
    </row>
    <row r="1936">
      <c r="A1936" s="143">
        <v>41368.0</v>
      </c>
      <c r="B1936" s="144" t="s">
        <v>5570</v>
      </c>
    </row>
    <row r="1937">
      <c r="A1937" s="143">
        <v>41367.0</v>
      </c>
      <c r="B1937" s="144" t="s">
        <v>5571</v>
      </c>
    </row>
    <row r="1938">
      <c r="A1938" s="143">
        <v>41366.0</v>
      </c>
      <c r="B1938" s="144" t="s">
        <v>5572</v>
      </c>
    </row>
    <row r="1939">
      <c r="A1939" s="143">
        <v>41365.0</v>
      </c>
      <c r="B1939" s="144" t="s">
        <v>5573</v>
      </c>
    </row>
    <row r="1940">
      <c r="A1940" s="143">
        <v>41362.0</v>
      </c>
      <c r="B1940" s="144" t="s">
        <v>5574</v>
      </c>
    </row>
    <row r="1941">
      <c r="A1941" s="143">
        <v>41361.0</v>
      </c>
      <c r="B1941" s="144" t="s">
        <v>5575</v>
      </c>
    </row>
    <row r="1942">
      <c r="A1942" s="143">
        <v>41360.0</v>
      </c>
      <c r="B1942" s="144" t="s">
        <v>5576</v>
      </c>
    </row>
    <row r="1943">
      <c r="A1943" s="143">
        <v>41359.0</v>
      </c>
      <c r="B1943" s="144" t="s">
        <v>5577</v>
      </c>
    </row>
    <row r="1944">
      <c r="A1944" s="143">
        <v>41358.0</v>
      </c>
      <c r="B1944" s="144" t="s">
        <v>5578</v>
      </c>
    </row>
    <row r="1945">
      <c r="A1945" s="143">
        <v>41355.0</v>
      </c>
      <c r="B1945" s="144" t="s">
        <v>5579</v>
      </c>
    </row>
    <row r="1946">
      <c r="A1946" s="143">
        <v>41354.0</v>
      </c>
      <c r="B1946" s="144" t="s">
        <v>5580</v>
      </c>
    </row>
    <row r="1947">
      <c r="A1947" s="143">
        <v>41353.0</v>
      </c>
      <c r="B1947" s="144" t="s">
        <v>5581</v>
      </c>
    </row>
    <row r="1948">
      <c r="A1948" s="143">
        <v>41352.0</v>
      </c>
      <c r="B1948" s="144" t="s">
        <v>5582</v>
      </c>
    </row>
    <row r="1949">
      <c r="A1949" s="143">
        <v>41351.0</v>
      </c>
      <c r="B1949" s="144" t="s">
        <v>5454</v>
      </c>
    </row>
    <row r="1950">
      <c r="A1950" s="143">
        <v>41348.0</v>
      </c>
      <c r="B1950" s="144" t="s">
        <v>5583</v>
      </c>
    </row>
    <row r="1951">
      <c r="A1951" s="143">
        <v>41347.0</v>
      </c>
      <c r="B1951" s="144" t="s">
        <v>5584</v>
      </c>
    </row>
    <row r="1952">
      <c r="A1952" s="143">
        <v>41346.0</v>
      </c>
      <c r="B1952" s="144" t="s">
        <v>5585</v>
      </c>
    </row>
    <row r="1953">
      <c r="A1953" s="143">
        <v>41345.0</v>
      </c>
      <c r="B1953" s="144" t="s">
        <v>5586</v>
      </c>
    </row>
    <row r="1954">
      <c r="A1954" s="143">
        <v>41344.0</v>
      </c>
      <c r="B1954" s="144" t="s">
        <v>5587</v>
      </c>
    </row>
    <row r="1955">
      <c r="A1955" s="143">
        <v>41340.0</v>
      </c>
      <c r="B1955" s="144" t="s">
        <v>5588</v>
      </c>
    </row>
    <row r="1956">
      <c r="A1956" s="143">
        <v>41339.0</v>
      </c>
      <c r="B1956" s="144" t="s">
        <v>189</v>
      </c>
    </row>
    <row r="1957">
      <c r="A1957" s="143">
        <v>41338.0</v>
      </c>
      <c r="B1957" s="144" t="s">
        <v>5589</v>
      </c>
    </row>
    <row r="1958">
      <c r="A1958" s="143">
        <v>41337.0</v>
      </c>
      <c r="B1958" s="144" t="s">
        <v>5590</v>
      </c>
    </row>
    <row r="1959">
      <c r="A1959" s="143">
        <v>41334.0</v>
      </c>
      <c r="B1959" s="144" t="s">
        <v>5591</v>
      </c>
    </row>
    <row r="1960">
      <c r="A1960" s="143">
        <v>41333.0</v>
      </c>
      <c r="B1960" s="144" t="s">
        <v>5592</v>
      </c>
    </row>
    <row r="1961">
      <c r="A1961" s="143">
        <v>41332.0</v>
      </c>
      <c r="B1961" s="144" t="s">
        <v>5593</v>
      </c>
    </row>
    <row r="1962">
      <c r="A1962" s="143">
        <v>41331.0</v>
      </c>
      <c r="B1962" s="144" t="s">
        <v>5594</v>
      </c>
    </row>
    <row r="1963">
      <c r="A1963" s="143">
        <v>41330.0</v>
      </c>
      <c r="B1963" s="144" t="s">
        <v>5595</v>
      </c>
    </row>
    <row r="1964">
      <c r="A1964" s="143">
        <v>41327.0</v>
      </c>
      <c r="B1964" s="144" t="s">
        <v>5596</v>
      </c>
    </row>
    <row r="1965">
      <c r="A1965" s="143">
        <v>41326.0</v>
      </c>
      <c r="B1965" s="144" t="s">
        <v>5597</v>
      </c>
    </row>
    <row r="1966">
      <c r="A1966" s="143">
        <v>41325.0</v>
      </c>
      <c r="B1966" s="144" t="s">
        <v>5598</v>
      </c>
    </row>
    <row r="1967">
      <c r="A1967" s="143">
        <v>41324.0</v>
      </c>
      <c r="B1967" s="144" t="s">
        <v>5599</v>
      </c>
    </row>
    <row r="1968">
      <c r="A1968" s="143">
        <v>41323.0</v>
      </c>
      <c r="B1968" s="144" t="s">
        <v>5600</v>
      </c>
    </row>
    <row r="1969">
      <c r="A1969" s="143">
        <v>41320.0</v>
      </c>
      <c r="B1969" s="144" t="s">
        <v>5601</v>
      </c>
    </row>
    <row r="1970">
      <c r="A1970" s="143">
        <v>41319.0</v>
      </c>
      <c r="B1970" s="144" t="s">
        <v>5602</v>
      </c>
    </row>
    <row r="1971">
      <c r="A1971" s="143">
        <v>41318.0</v>
      </c>
      <c r="B1971" s="144" t="s">
        <v>5603</v>
      </c>
    </row>
    <row r="1972">
      <c r="A1972" s="143">
        <v>41317.0</v>
      </c>
      <c r="B1972" s="144" t="s">
        <v>5604</v>
      </c>
    </row>
    <row r="1973">
      <c r="A1973" s="143">
        <v>41316.0</v>
      </c>
      <c r="B1973" s="144" t="s">
        <v>5605</v>
      </c>
    </row>
    <row r="1974">
      <c r="A1974" s="143">
        <v>41313.0</v>
      </c>
      <c r="B1974" s="144" t="s">
        <v>5606</v>
      </c>
    </row>
    <row r="1975">
      <c r="A1975" s="143">
        <v>41312.0</v>
      </c>
      <c r="B1975" s="144" t="s">
        <v>5607</v>
      </c>
    </row>
    <row r="1976">
      <c r="A1976" s="143">
        <v>41311.0</v>
      </c>
      <c r="B1976" s="144" t="s">
        <v>5608</v>
      </c>
    </row>
    <row r="1977">
      <c r="A1977" s="143">
        <v>41310.0</v>
      </c>
      <c r="B1977" s="144" t="s">
        <v>5609</v>
      </c>
    </row>
    <row r="1978">
      <c r="A1978" s="143">
        <v>41309.0</v>
      </c>
      <c r="B1978" s="144" t="s">
        <v>5610</v>
      </c>
    </row>
    <row r="1979">
      <c r="A1979" s="143">
        <v>41306.0</v>
      </c>
      <c r="B1979" s="144" t="s">
        <v>5611</v>
      </c>
    </row>
    <row r="1980">
      <c r="A1980" s="143">
        <v>41305.0</v>
      </c>
      <c r="B1980" s="144" t="s">
        <v>5612</v>
      </c>
    </row>
    <row r="1981">
      <c r="A1981" s="143">
        <v>41304.0</v>
      </c>
      <c r="B1981" s="144" t="s">
        <v>5613</v>
      </c>
    </row>
    <row r="1982">
      <c r="A1982" s="143">
        <v>41303.0</v>
      </c>
      <c r="B1982" s="144" t="s">
        <v>5614</v>
      </c>
    </row>
    <row r="1983">
      <c r="A1983" s="143">
        <v>41302.0</v>
      </c>
      <c r="B1983" s="144" t="s">
        <v>5615</v>
      </c>
    </row>
    <row r="1984">
      <c r="A1984" s="143">
        <v>41299.0</v>
      </c>
      <c r="B1984" s="144" t="s">
        <v>5616</v>
      </c>
    </row>
    <row r="1985">
      <c r="A1985" s="143">
        <v>41298.0</v>
      </c>
      <c r="B1985" s="144" t="s">
        <v>5617</v>
      </c>
    </row>
    <row r="1986">
      <c r="A1986" s="143">
        <v>41297.0</v>
      </c>
      <c r="B1986" s="144" t="s">
        <v>5618</v>
      </c>
    </row>
    <row r="1987">
      <c r="A1987" s="143">
        <v>41296.0</v>
      </c>
      <c r="B1987" s="144" t="s">
        <v>5619</v>
      </c>
    </row>
    <row r="1988">
      <c r="A1988" s="143">
        <v>41295.0</v>
      </c>
      <c r="B1988" s="144" t="s">
        <v>5620</v>
      </c>
    </row>
    <row r="1989">
      <c r="A1989" s="143">
        <v>41292.0</v>
      </c>
      <c r="B1989" s="144" t="s">
        <v>5621</v>
      </c>
    </row>
    <row r="1990">
      <c r="A1990" s="143">
        <v>41291.0</v>
      </c>
      <c r="B1990" s="144" t="s">
        <v>5622</v>
      </c>
    </row>
    <row r="1991">
      <c r="A1991" s="143">
        <v>41290.0</v>
      </c>
      <c r="B1991" s="144" t="s">
        <v>5623</v>
      </c>
    </row>
    <row r="1992">
      <c r="A1992" s="143">
        <v>41289.0</v>
      </c>
      <c r="B1992" s="144" t="s">
        <v>5624</v>
      </c>
    </row>
    <row r="1993">
      <c r="A1993" s="143">
        <v>41288.0</v>
      </c>
      <c r="B1993" s="144" t="s">
        <v>79</v>
      </c>
    </row>
    <row r="1994">
      <c r="A1994" s="143">
        <v>41285.0</v>
      </c>
      <c r="B1994" s="144" t="s">
        <v>5625</v>
      </c>
    </row>
    <row r="1995">
      <c r="A1995" s="143">
        <v>41284.0</v>
      </c>
      <c r="B1995" s="144" t="s">
        <v>5626</v>
      </c>
    </row>
    <row r="1996">
      <c r="A1996" s="143">
        <v>41283.0</v>
      </c>
      <c r="B1996" s="144" t="s">
        <v>5627</v>
      </c>
    </row>
    <row r="1997">
      <c r="A1997" s="143">
        <v>41282.0</v>
      </c>
      <c r="B1997" s="144" t="s">
        <v>5628</v>
      </c>
    </row>
    <row r="1998">
      <c r="A1998" s="143">
        <v>41275.0</v>
      </c>
      <c r="B1998" s="144" t="s">
        <v>5629</v>
      </c>
    </row>
    <row r="1999">
      <c r="A1999" s="143">
        <v>41271.0</v>
      </c>
      <c r="B1999" s="144" t="s">
        <v>5271</v>
      </c>
    </row>
    <row r="2000">
      <c r="A2000" s="143">
        <v>41270.0</v>
      </c>
      <c r="B2000" s="144" t="s">
        <v>5630</v>
      </c>
    </row>
    <row r="2001">
      <c r="A2001" s="143">
        <v>41269.0</v>
      </c>
      <c r="B2001" s="144" t="s">
        <v>5631</v>
      </c>
    </row>
    <row r="2002">
      <c r="A2002" s="143">
        <v>41268.0</v>
      </c>
      <c r="B2002" s="144" t="s">
        <v>5632</v>
      </c>
    </row>
    <row r="2003">
      <c r="A2003" s="143">
        <v>41267.0</v>
      </c>
      <c r="B2003" s="144" t="s">
        <v>5453</v>
      </c>
    </row>
    <row r="2004">
      <c r="A2004" s="143">
        <v>41264.0</v>
      </c>
      <c r="B2004" s="144" t="s">
        <v>5633</v>
      </c>
    </row>
    <row r="2005">
      <c r="A2005" s="143">
        <v>41263.0</v>
      </c>
      <c r="B2005" s="144" t="s">
        <v>5634</v>
      </c>
    </row>
    <row r="2006">
      <c r="A2006" s="143">
        <v>41262.0</v>
      </c>
      <c r="B2006" s="144" t="s">
        <v>5635</v>
      </c>
    </row>
    <row r="2007">
      <c r="A2007" s="143">
        <v>41261.0</v>
      </c>
      <c r="B2007" s="144" t="s">
        <v>5636</v>
      </c>
    </row>
    <row r="2008">
      <c r="A2008" s="143">
        <v>41260.0</v>
      </c>
      <c r="B2008" s="144" t="s">
        <v>5637</v>
      </c>
    </row>
    <row r="2009">
      <c r="A2009" s="143">
        <v>41257.0</v>
      </c>
      <c r="B2009" s="144" t="s">
        <v>5396</v>
      </c>
    </row>
    <row r="2010">
      <c r="A2010" s="143">
        <v>41256.0</v>
      </c>
      <c r="B2010" s="144" t="s">
        <v>5638</v>
      </c>
    </row>
    <row r="2011">
      <c r="A2011" s="143">
        <v>41255.0</v>
      </c>
      <c r="B2011" s="144" t="s">
        <v>5639</v>
      </c>
    </row>
    <row r="2012">
      <c r="A2012" s="143">
        <v>41254.0</v>
      </c>
      <c r="B2012" s="144" t="s">
        <v>5640</v>
      </c>
    </row>
    <row r="2013">
      <c r="A2013" s="143">
        <v>41253.0</v>
      </c>
      <c r="B2013" s="144" t="s">
        <v>5641</v>
      </c>
    </row>
    <row r="2014">
      <c r="A2014" s="143">
        <v>41250.0</v>
      </c>
      <c r="B2014" s="144" t="s">
        <v>5642</v>
      </c>
    </row>
    <row r="2015">
      <c r="A2015" s="143">
        <v>41249.0</v>
      </c>
      <c r="B2015" s="144" t="s">
        <v>5643</v>
      </c>
    </row>
    <row r="2016">
      <c r="A2016" s="143">
        <v>41248.0</v>
      </c>
      <c r="B2016" s="144" t="s">
        <v>5644</v>
      </c>
    </row>
    <row r="2017">
      <c r="A2017" s="143">
        <v>41247.0</v>
      </c>
      <c r="B2017" s="144" t="s">
        <v>5645</v>
      </c>
    </row>
    <row r="2018">
      <c r="A2018" s="143">
        <v>41246.0</v>
      </c>
      <c r="B2018" s="144" t="s">
        <v>5646</v>
      </c>
    </row>
    <row r="2019">
      <c r="A2019" s="143">
        <v>41243.0</v>
      </c>
      <c r="B2019" s="144" t="s">
        <v>5268</v>
      </c>
    </row>
    <row r="2020">
      <c r="A2020" s="143">
        <v>41242.0</v>
      </c>
      <c r="B2020" s="144" t="s">
        <v>5647</v>
      </c>
    </row>
    <row r="2021">
      <c r="A2021" s="143">
        <v>41241.0</v>
      </c>
      <c r="B2021" s="144" t="s">
        <v>5648</v>
      </c>
    </row>
    <row r="2022">
      <c r="A2022" s="143">
        <v>41240.0</v>
      </c>
      <c r="B2022" s="144" t="s">
        <v>5649</v>
      </c>
    </row>
    <row r="2023">
      <c r="A2023" s="143">
        <v>41239.0</v>
      </c>
      <c r="B2023" s="144" t="s">
        <v>5650</v>
      </c>
    </row>
    <row r="2024">
      <c r="A2024" s="143">
        <v>41236.0</v>
      </c>
      <c r="B2024" s="144" t="s">
        <v>5651</v>
      </c>
    </row>
    <row r="2025">
      <c r="A2025" s="143">
        <v>41235.0</v>
      </c>
      <c r="B2025" s="144" t="s">
        <v>5652</v>
      </c>
    </row>
    <row r="2026">
      <c r="A2026" s="143">
        <v>41234.0</v>
      </c>
      <c r="B2026" s="144" t="s">
        <v>5653</v>
      </c>
    </row>
    <row r="2027">
      <c r="A2027" s="143">
        <v>41233.0</v>
      </c>
      <c r="B2027" s="144" t="s">
        <v>67</v>
      </c>
    </row>
    <row r="2028">
      <c r="A2028" s="143">
        <v>41232.0</v>
      </c>
      <c r="B2028" s="144" t="s">
        <v>5654</v>
      </c>
    </row>
    <row r="2029">
      <c r="A2029" s="143">
        <v>41229.0</v>
      </c>
      <c r="B2029" s="144" t="s">
        <v>5655</v>
      </c>
    </row>
    <row r="2030">
      <c r="A2030" s="143">
        <v>41228.0</v>
      </c>
      <c r="B2030" s="144" t="s">
        <v>5656</v>
      </c>
    </row>
    <row r="2031">
      <c r="A2031" s="143">
        <v>41227.0</v>
      </c>
      <c r="B2031" s="144" t="s">
        <v>5657</v>
      </c>
    </row>
    <row r="2032">
      <c r="A2032" s="143">
        <v>41226.0</v>
      </c>
      <c r="B2032" s="144" t="s">
        <v>5658</v>
      </c>
    </row>
    <row r="2033">
      <c r="A2033" s="143">
        <v>41225.0</v>
      </c>
      <c r="B2033" s="144" t="s">
        <v>5659</v>
      </c>
    </row>
    <row r="2034">
      <c r="A2034" s="143">
        <v>41222.0</v>
      </c>
      <c r="B2034" s="144" t="s">
        <v>5660</v>
      </c>
    </row>
    <row r="2035">
      <c r="A2035" s="143">
        <v>41221.0</v>
      </c>
      <c r="B2035" s="144" t="s">
        <v>5661</v>
      </c>
    </row>
    <row r="2036">
      <c r="A2036" s="143">
        <v>41220.0</v>
      </c>
      <c r="B2036" s="144" t="s">
        <v>5662</v>
      </c>
    </row>
    <row r="2037">
      <c r="A2037" s="143">
        <v>41219.0</v>
      </c>
      <c r="B2037" s="144" t="s">
        <v>5663</v>
      </c>
    </row>
    <row r="2038">
      <c r="A2038" s="143">
        <v>41215.0</v>
      </c>
      <c r="B2038" s="144" t="s">
        <v>5664</v>
      </c>
    </row>
    <row r="2039">
      <c r="A2039" s="143">
        <v>41214.0</v>
      </c>
      <c r="B2039" s="144" t="s">
        <v>5665</v>
      </c>
    </row>
    <row r="2040">
      <c r="A2040" s="143">
        <v>41213.0</v>
      </c>
      <c r="B2040" s="144" t="s">
        <v>5666</v>
      </c>
    </row>
    <row r="2041">
      <c r="A2041" s="143">
        <v>41212.0</v>
      </c>
      <c r="B2041" s="144" t="s">
        <v>5667</v>
      </c>
    </row>
    <row r="2042">
      <c r="A2042" s="143">
        <v>41211.0</v>
      </c>
      <c r="B2042" s="144" t="s">
        <v>5668</v>
      </c>
    </row>
    <row r="2043">
      <c r="A2043" s="143">
        <v>41208.0</v>
      </c>
      <c r="B2043" s="144" t="s">
        <v>236</v>
      </c>
    </row>
    <row r="2044">
      <c r="A2044" s="143">
        <v>41207.0</v>
      </c>
      <c r="B2044" s="144" t="s">
        <v>5669</v>
      </c>
    </row>
    <row r="2045">
      <c r="A2045" s="143">
        <v>41206.0</v>
      </c>
      <c r="B2045" s="144" t="s">
        <v>5670</v>
      </c>
    </row>
    <row r="2046">
      <c r="A2046" s="143">
        <v>41205.0</v>
      </c>
      <c r="B2046" s="144" t="s">
        <v>5671</v>
      </c>
    </row>
    <row r="2047">
      <c r="A2047" s="143">
        <v>41204.0</v>
      </c>
      <c r="B2047" s="144" t="s">
        <v>5672</v>
      </c>
    </row>
    <row r="2048">
      <c r="A2048" s="143">
        <v>41201.0</v>
      </c>
      <c r="B2048" s="144" t="s">
        <v>5673</v>
      </c>
    </row>
    <row r="2049">
      <c r="A2049" s="143">
        <v>41200.0</v>
      </c>
      <c r="B2049" s="144" t="s">
        <v>5674</v>
      </c>
    </row>
    <row r="2050">
      <c r="A2050" s="143">
        <v>41199.0</v>
      </c>
      <c r="B2050" s="144" t="s">
        <v>5675</v>
      </c>
    </row>
    <row r="2051">
      <c r="A2051" s="143">
        <v>41198.0</v>
      </c>
      <c r="B2051" s="144" t="s">
        <v>5676</v>
      </c>
    </row>
    <row r="2052">
      <c r="A2052" s="143">
        <v>41197.0</v>
      </c>
      <c r="B2052" s="144" t="s">
        <v>5677</v>
      </c>
    </row>
    <row r="2053">
      <c r="A2053" s="143">
        <v>41194.0</v>
      </c>
      <c r="B2053" s="144" t="s">
        <v>5678</v>
      </c>
    </row>
    <row r="2054">
      <c r="A2054" s="143">
        <v>41193.0</v>
      </c>
      <c r="B2054" s="144" t="s">
        <v>5679</v>
      </c>
    </row>
    <row r="2055">
      <c r="A2055" s="143">
        <v>41192.0</v>
      </c>
      <c r="B2055" s="144" t="s">
        <v>5680</v>
      </c>
    </row>
    <row r="2056">
      <c r="A2056" s="143">
        <v>41191.0</v>
      </c>
      <c r="B2056" s="144" t="s">
        <v>5681</v>
      </c>
    </row>
    <row r="2057">
      <c r="A2057" s="143">
        <v>41190.0</v>
      </c>
      <c r="B2057" s="144" t="s">
        <v>5682</v>
      </c>
    </row>
    <row r="2058">
      <c r="A2058" s="143">
        <v>41187.0</v>
      </c>
      <c r="B2058" s="144" t="s">
        <v>5683</v>
      </c>
    </row>
    <row r="2059">
      <c r="A2059" s="143">
        <v>41186.0</v>
      </c>
      <c r="B2059" s="144" t="s">
        <v>5684</v>
      </c>
    </row>
    <row r="2060">
      <c r="A2060" s="143">
        <v>41185.0</v>
      </c>
      <c r="B2060" s="144" t="s">
        <v>5685</v>
      </c>
    </row>
    <row r="2061">
      <c r="A2061" s="143">
        <v>41184.0</v>
      </c>
      <c r="B2061" s="144" t="s">
        <v>5686</v>
      </c>
    </row>
    <row r="2062">
      <c r="A2062" s="143">
        <v>41183.0</v>
      </c>
      <c r="B2062" s="144" t="s">
        <v>5687</v>
      </c>
    </row>
    <row r="2063">
      <c r="A2063" s="143">
        <v>41180.0</v>
      </c>
      <c r="B2063" s="144" t="s">
        <v>5688</v>
      </c>
    </row>
    <row r="2064">
      <c r="A2064" s="143">
        <v>41179.0</v>
      </c>
      <c r="B2064" s="144" t="s">
        <v>5689</v>
      </c>
    </row>
    <row r="2065">
      <c r="A2065" s="143">
        <v>41178.0</v>
      </c>
      <c r="B2065" s="144" t="s">
        <v>5690</v>
      </c>
    </row>
    <row r="2066">
      <c r="A2066" s="143">
        <v>41177.0</v>
      </c>
      <c r="B2066" s="144" t="s">
        <v>5691</v>
      </c>
    </row>
    <row r="2067">
      <c r="A2067" s="143">
        <v>41176.0</v>
      </c>
      <c r="B2067" s="144" t="s">
        <v>5692</v>
      </c>
    </row>
    <row r="2068">
      <c r="A2068" s="143">
        <v>41173.0</v>
      </c>
      <c r="B2068" s="144" t="s">
        <v>5693</v>
      </c>
    </row>
    <row r="2069">
      <c r="A2069" s="143">
        <v>41172.0</v>
      </c>
      <c r="B2069" s="144" t="s">
        <v>5694</v>
      </c>
    </row>
    <row r="2070">
      <c r="A2070" s="143">
        <v>41171.0</v>
      </c>
      <c r="B2070" s="144" t="s">
        <v>5695</v>
      </c>
    </row>
    <row r="2071">
      <c r="A2071" s="143">
        <v>41170.0</v>
      </c>
      <c r="B2071" s="144" t="s">
        <v>5696</v>
      </c>
    </row>
    <row r="2072">
      <c r="A2072" s="143">
        <v>41169.0</v>
      </c>
      <c r="B2072" s="144" t="s">
        <v>5697</v>
      </c>
    </row>
    <row r="2073">
      <c r="A2073" s="143">
        <v>41166.0</v>
      </c>
      <c r="B2073" s="144" t="s">
        <v>5698</v>
      </c>
    </row>
    <row r="2074">
      <c r="A2074" s="143">
        <v>41165.0</v>
      </c>
      <c r="B2074" s="144" t="s">
        <v>5699</v>
      </c>
    </row>
    <row r="2075">
      <c r="A2075" s="143">
        <v>41164.0</v>
      </c>
      <c r="B2075" s="144" t="s">
        <v>5700</v>
      </c>
    </row>
    <row r="2076">
      <c r="A2076" s="143">
        <v>41163.0</v>
      </c>
      <c r="B2076" s="144" t="s">
        <v>5701</v>
      </c>
    </row>
    <row r="2077">
      <c r="A2077" s="143">
        <v>41162.0</v>
      </c>
      <c r="B2077" s="144" t="s">
        <v>5635</v>
      </c>
    </row>
    <row r="2078">
      <c r="A2078" s="143">
        <v>41159.0</v>
      </c>
      <c r="B2078" s="144" t="s">
        <v>217</v>
      </c>
    </row>
    <row r="2079">
      <c r="A2079" s="143">
        <v>41158.0</v>
      </c>
      <c r="B2079" s="144" t="s">
        <v>5702</v>
      </c>
    </row>
    <row r="2080">
      <c r="A2080" s="143">
        <v>41157.0</v>
      </c>
      <c r="B2080" s="144" t="s">
        <v>5703</v>
      </c>
    </row>
    <row r="2081">
      <c r="A2081" s="143">
        <v>41156.0</v>
      </c>
      <c r="B2081" s="144" t="s">
        <v>5704</v>
      </c>
    </row>
    <row r="2082">
      <c r="A2082" s="143">
        <v>41155.0</v>
      </c>
      <c r="B2082" s="144" t="s">
        <v>5705</v>
      </c>
    </row>
    <row r="2083">
      <c r="A2083" s="143">
        <v>41152.0</v>
      </c>
      <c r="B2083" s="144" t="s">
        <v>5706</v>
      </c>
    </row>
    <row r="2084">
      <c r="A2084" s="143">
        <v>41151.0</v>
      </c>
      <c r="B2084" s="144" t="s">
        <v>5707</v>
      </c>
    </row>
    <row r="2085">
      <c r="A2085" s="143">
        <v>41150.0</v>
      </c>
      <c r="B2085" s="144" t="s">
        <v>5708</v>
      </c>
    </row>
    <row r="2086">
      <c r="A2086" s="143">
        <v>41149.0</v>
      </c>
      <c r="B2086" s="144" t="s">
        <v>5709</v>
      </c>
    </row>
    <row r="2087">
      <c r="A2087" s="143">
        <v>41148.0</v>
      </c>
      <c r="B2087" s="144" t="s">
        <v>5710</v>
      </c>
    </row>
    <row r="2088">
      <c r="A2088" s="143">
        <v>41145.0</v>
      </c>
      <c r="B2088" s="144" t="s">
        <v>5711</v>
      </c>
    </row>
    <row r="2089">
      <c r="A2089" s="143">
        <v>41144.0</v>
      </c>
      <c r="B2089" s="144" t="s">
        <v>5712</v>
      </c>
    </row>
    <row r="2090">
      <c r="A2090" s="143">
        <v>41143.0</v>
      </c>
      <c r="B2090" s="144" t="s">
        <v>5713</v>
      </c>
    </row>
    <row r="2091">
      <c r="A2091" s="143">
        <v>41142.0</v>
      </c>
      <c r="B2091" s="144" t="s">
        <v>5714</v>
      </c>
    </row>
    <row r="2092">
      <c r="A2092" s="143">
        <v>41141.0</v>
      </c>
      <c r="B2092" s="144" t="s">
        <v>5715</v>
      </c>
    </row>
    <row r="2093">
      <c r="A2093" s="143">
        <v>41138.0</v>
      </c>
      <c r="B2093" s="144" t="s">
        <v>5716</v>
      </c>
    </row>
    <row r="2094">
      <c r="A2094" s="143">
        <v>41137.0</v>
      </c>
      <c r="B2094" s="144" t="s">
        <v>5717</v>
      </c>
    </row>
    <row r="2095">
      <c r="A2095" s="143">
        <v>41136.0</v>
      </c>
      <c r="B2095" s="144" t="s">
        <v>5718</v>
      </c>
    </row>
    <row r="2096">
      <c r="A2096" s="143">
        <v>41135.0</v>
      </c>
      <c r="B2096" s="144" t="s">
        <v>5719</v>
      </c>
    </row>
    <row r="2097">
      <c r="A2097" s="143">
        <v>41134.0</v>
      </c>
      <c r="B2097" s="144" t="s">
        <v>5720</v>
      </c>
    </row>
    <row r="2098">
      <c r="A2098" s="143">
        <v>41131.0</v>
      </c>
      <c r="B2098" s="144" t="s">
        <v>5721</v>
      </c>
    </row>
    <row r="2099">
      <c r="A2099" s="143">
        <v>41130.0</v>
      </c>
      <c r="B2099" s="144" t="s">
        <v>5722</v>
      </c>
    </row>
    <row r="2100">
      <c r="A2100" s="143">
        <v>41129.0</v>
      </c>
      <c r="B2100" s="144" t="s">
        <v>5723</v>
      </c>
    </row>
    <row r="2101">
      <c r="A2101" s="143">
        <v>41128.0</v>
      </c>
      <c r="B2101" s="144" t="s">
        <v>5724</v>
      </c>
    </row>
    <row r="2102">
      <c r="A2102" s="143">
        <v>41127.0</v>
      </c>
      <c r="B2102" s="144" t="s">
        <v>5725</v>
      </c>
    </row>
    <row r="2103">
      <c r="A2103" s="143">
        <v>41124.0</v>
      </c>
      <c r="B2103" s="144" t="s">
        <v>5726</v>
      </c>
    </row>
    <row r="2104">
      <c r="A2104" s="143">
        <v>41123.0</v>
      </c>
      <c r="B2104" s="144" t="s">
        <v>5727</v>
      </c>
    </row>
    <row r="2105">
      <c r="A2105" s="143">
        <v>41122.0</v>
      </c>
      <c r="B2105" s="144" t="s">
        <v>5728</v>
      </c>
    </row>
    <row r="2106">
      <c r="A2106" s="143">
        <v>41121.0</v>
      </c>
      <c r="B2106" s="144" t="s">
        <v>5729</v>
      </c>
    </row>
    <row r="2107">
      <c r="A2107" s="143">
        <v>41120.0</v>
      </c>
      <c r="B2107" s="144" t="s">
        <v>5730</v>
      </c>
    </row>
    <row r="2108">
      <c r="A2108" s="143">
        <v>41117.0</v>
      </c>
      <c r="B2108" s="144" t="s">
        <v>146</v>
      </c>
    </row>
    <row r="2109">
      <c r="A2109" s="143">
        <v>41116.0</v>
      </c>
      <c r="B2109" s="144" t="s">
        <v>5731</v>
      </c>
    </row>
    <row r="2110">
      <c r="A2110" s="143">
        <v>41115.0</v>
      </c>
      <c r="B2110" s="144" t="s">
        <v>5732</v>
      </c>
    </row>
    <row r="2111">
      <c r="A2111" s="143">
        <v>41114.0</v>
      </c>
      <c r="B2111" s="144" t="s">
        <v>5733</v>
      </c>
    </row>
    <row r="2112">
      <c r="A2112" s="143">
        <v>41113.0</v>
      </c>
      <c r="B2112" s="144" t="s">
        <v>5734</v>
      </c>
    </row>
    <row r="2113">
      <c r="A2113" s="143">
        <v>41110.0</v>
      </c>
      <c r="B2113" s="144" t="s">
        <v>5735</v>
      </c>
    </row>
    <row r="2114">
      <c r="A2114" s="143">
        <v>41109.0</v>
      </c>
      <c r="B2114" s="144" t="s">
        <v>5736</v>
      </c>
    </row>
    <row r="2115">
      <c r="A2115" s="143">
        <v>41108.0</v>
      </c>
      <c r="B2115" s="144" t="s">
        <v>5737</v>
      </c>
    </row>
    <row r="2116">
      <c r="A2116" s="143">
        <v>41107.0</v>
      </c>
      <c r="B2116" s="144" t="s">
        <v>5738</v>
      </c>
    </row>
    <row r="2117">
      <c r="A2117" s="143">
        <v>41106.0</v>
      </c>
      <c r="B2117" s="144" t="s">
        <v>5739</v>
      </c>
    </row>
    <row r="2118">
      <c r="A2118" s="143">
        <v>41103.0</v>
      </c>
      <c r="B2118" s="144" t="s">
        <v>5546</v>
      </c>
    </row>
    <row r="2119">
      <c r="A2119" s="143">
        <v>41102.0</v>
      </c>
      <c r="B2119" s="144" t="s">
        <v>5740</v>
      </c>
    </row>
    <row r="2120">
      <c r="A2120" s="143">
        <v>41101.0</v>
      </c>
      <c r="B2120" s="144" t="s">
        <v>5741</v>
      </c>
    </row>
    <row r="2121">
      <c r="A2121" s="143">
        <v>41100.0</v>
      </c>
      <c r="B2121" s="144" t="s">
        <v>5742</v>
      </c>
    </row>
    <row r="2122">
      <c r="A2122" s="143">
        <v>41099.0</v>
      </c>
      <c r="B2122" s="144" t="s">
        <v>5743</v>
      </c>
    </row>
    <row r="2123">
      <c r="A2123" s="143">
        <v>41096.0</v>
      </c>
      <c r="B2123" s="144" t="s">
        <v>5744</v>
      </c>
    </row>
    <row r="2124">
      <c r="A2124" s="143">
        <v>41095.0</v>
      </c>
      <c r="B2124" s="144" t="s">
        <v>5745</v>
      </c>
    </row>
    <row r="2125">
      <c r="A2125" s="143">
        <v>41094.0</v>
      </c>
      <c r="B2125" s="144" t="s">
        <v>5746</v>
      </c>
    </row>
    <row r="2126">
      <c r="A2126" s="143">
        <v>41093.0</v>
      </c>
      <c r="B2126" s="144" t="s">
        <v>5747</v>
      </c>
    </row>
    <row r="2127">
      <c r="A2127" s="143">
        <v>41092.0</v>
      </c>
      <c r="B2127" s="144" t="s">
        <v>5748</v>
      </c>
    </row>
    <row r="2128">
      <c r="A2128" s="143">
        <v>41089.0</v>
      </c>
      <c r="B2128" s="144" t="s">
        <v>5749</v>
      </c>
    </row>
    <row r="2129">
      <c r="A2129" s="143">
        <v>41088.0</v>
      </c>
      <c r="B2129" s="144" t="s">
        <v>5750</v>
      </c>
    </row>
    <row r="2130">
      <c r="A2130" s="143">
        <v>41087.0</v>
      </c>
      <c r="B2130" s="144" t="s">
        <v>5751</v>
      </c>
    </row>
    <row r="2131">
      <c r="A2131" s="143">
        <v>41086.0</v>
      </c>
      <c r="B2131" s="144" t="s">
        <v>5752</v>
      </c>
    </row>
    <row r="2132">
      <c r="A2132" s="143">
        <v>41085.0</v>
      </c>
      <c r="B2132" s="144" t="s">
        <v>5753</v>
      </c>
    </row>
    <row r="2133">
      <c r="A2133" s="143">
        <v>41082.0</v>
      </c>
      <c r="B2133" s="144" t="s">
        <v>5754</v>
      </c>
    </row>
    <row r="2134">
      <c r="A2134" s="143">
        <v>41081.0</v>
      </c>
      <c r="B2134" s="144" t="s">
        <v>5755</v>
      </c>
    </row>
    <row r="2135">
      <c r="A2135" s="143">
        <v>41080.0</v>
      </c>
      <c r="B2135" s="144" t="s">
        <v>5756</v>
      </c>
    </row>
    <row r="2136">
      <c r="A2136" s="143">
        <v>41079.0</v>
      </c>
      <c r="B2136" s="144" t="s">
        <v>5757</v>
      </c>
    </row>
    <row r="2137">
      <c r="A2137" s="143">
        <v>41078.0</v>
      </c>
      <c r="B2137" s="144" t="s">
        <v>5758</v>
      </c>
    </row>
    <row r="2138">
      <c r="A2138" s="143">
        <v>41075.0</v>
      </c>
      <c r="B2138" s="144" t="s">
        <v>5759</v>
      </c>
    </row>
    <row r="2139">
      <c r="A2139" s="143">
        <v>41074.0</v>
      </c>
      <c r="B2139" s="144" t="s">
        <v>5760</v>
      </c>
    </row>
    <row r="2140">
      <c r="A2140" s="143">
        <v>41073.0</v>
      </c>
      <c r="B2140" s="144" t="s">
        <v>5761</v>
      </c>
    </row>
    <row r="2141">
      <c r="A2141" s="143">
        <v>41069.0</v>
      </c>
      <c r="B2141" s="144" t="s">
        <v>5762</v>
      </c>
    </row>
    <row r="2142">
      <c r="A2142" s="143">
        <v>41068.0</v>
      </c>
      <c r="B2142" s="144" t="s">
        <v>5763</v>
      </c>
    </row>
    <row r="2143">
      <c r="A2143" s="143">
        <v>41067.0</v>
      </c>
      <c r="B2143" s="144" t="s">
        <v>5764</v>
      </c>
    </row>
    <row r="2144">
      <c r="A2144" s="143">
        <v>41066.0</v>
      </c>
      <c r="B2144" s="144" t="s">
        <v>5765</v>
      </c>
    </row>
    <row r="2145">
      <c r="A2145" s="143">
        <v>41065.0</v>
      </c>
      <c r="B2145" s="144" t="s">
        <v>5766</v>
      </c>
    </row>
    <row r="2146">
      <c r="A2146" s="143">
        <v>41064.0</v>
      </c>
      <c r="B2146" s="144" t="s">
        <v>5767</v>
      </c>
    </row>
    <row r="2147">
      <c r="A2147" s="143">
        <v>41061.0</v>
      </c>
      <c r="B2147" s="144" t="s">
        <v>5768</v>
      </c>
    </row>
    <row r="2148">
      <c r="A2148" s="143">
        <v>41060.0</v>
      </c>
      <c r="B2148" s="144" t="s">
        <v>5769</v>
      </c>
    </row>
    <row r="2149">
      <c r="A2149" s="143">
        <v>41059.0</v>
      </c>
      <c r="B2149" s="144" t="s">
        <v>5770</v>
      </c>
    </row>
    <row r="2150">
      <c r="A2150" s="143">
        <v>41058.0</v>
      </c>
      <c r="B2150" s="144" t="s">
        <v>5771</v>
      </c>
    </row>
    <row r="2151">
      <c r="A2151" s="143">
        <v>41057.0</v>
      </c>
      <c r="B2151" s="144" t="s">
        <v>5772</v>
      </c>
    </row>
    <row r="2152">
      <c r="A2152" s="143">
        <v>41054.0</v>
      </c>
      <c r="B2152" s="144" t="s">
        <v>5773</v>
      </c>
    </row>
    <row r="2153">
      <c r="A2153" s="143">
        <v>41053.0</v>
      </c>
      <c r="B2153" s="144" t="s">
        <v>57</v>
      </c>
    </row>
    <row r="2154">
      <c r="A2154" s="143">
        <v>41052.0</v>
      </c>
      <c r="B2154" s="144" t="s">
        <v>5774</v>
      </c>
    </row>
    <row r="2155">
      <c r="A2155" s="143">
        <v>41051.0</v>
      </c>
      <c r="B2155" s="144" t="s">
        <v>5775</v>
      </c>
    </row>
    <row r="2156">
      <c r="A2156" s="143">
        <v>41050.0</v>
      </c>
      <c r="B2156" s="144" t="s">
        <v>5776</v>
      </c>
    </row>
    <row r="2157">
      <c r="A2157" s="143">
        <v>41047.0</v>
      </c>
      <c r="B2157" s="144" t="s">
        <v>5777</v>
      </c>
    </row>
    <row r="2158">
      <c r="A2158" s="143">
        <v>41046.0</v>
      </c>
      <c r="B2158" s="144" t="s">
        <v>5778</v>
      </c>
    </row>
    <row r="2159">
      <c r="A2159" s="143">
        <v>41045.0</v>
      </c>
      <c r="B2159" s="144" t="s">
        <v>5779</v>
      </c>
    </row>
    <row r="2160">
      <c r="A2160" s="143">
        <v>41044.0</v>
      </c>
      <c r="B2160" s="144" t="s">
        <v>5780</v>
      </c>
    </row>
    <row r="2161">
      <c r="A2161" s="143">
        <v>41043.0</v>
      </c>
      <c r="B2161" s="144" t="s">
        <v>5781</v>
      </c>
    </row>
    <row r="2162">
      <c r="A2162" s="143">
        <v>41041.0</v>
      </c>
      <c r="B2162" s="144" t="s">
        <v>5782</v>
      </c>
    </row>
    <row r="2163">
      <c r="A2163" s="143">
        <v>41040.0</v>
      </c>
      <c r="B2163" s="144" t="s">
        <v>5783</v>
      </c>
    </row>
    <row r="2164">
      <c r="A2164" s="143">
        <v>41039.0</v>
      </c>
      <c r="B2164" s="144" t="s">
        <v>5784</v>
      </c>
    </row>
    <row r="2165">
      <c r="A2165" s="143">
        <v>41037.0</v>
      </c>
      <c r="B2165" s="144" t="s">
        <v>5785</v>
      </c>
    </row>
    <row r="2166">
      <c r="A2166" s="143">
        <v>41036.0</v>
      </c>
      <c r="B2166" s="144" t="s">
        <v>5786</v>
      </c>
    </row>
    <row r="2167">
      <c r="A2167" s="143">
        <v>41034.0</v>
      </c>
      <c r="B2167" s="144" t="s">
        <v>5787</v>
      </c>
    </row>
    <row r="2168">
      <c r="A2168" s="143">
        <v>41033.0</v>
      </c>
      <c r="B2168" s="144" t="s">
        <v>5788</v>
      </c>
    </row>
    <row r="2169">
      <c r="A2169" s="143">
        <v>41032.0</v>
      </c>
      <c r="B2169" s="144" t="s">
        <v>5789</v>
      </c>
    </row>
    <row r="2170">
      <c r="A2170" s="143">
        <v>41031.0</v>
      </c>
      <c r="B2170" s="144" t="s">
        <v>5790</v>
      </c>
    </row>
    <row r="2171">
      <c r="A2171" s="143">
        <v>41027.0</v>
      </c>
      <c r="B2171" s="144" t="s">
        <v>5791</v>
      </c>
    </row>
    <row r="2172">
      <c r="A2172" s="143">
        <v>41026.0</v>
      </c>
      <c r="B2172" s="144" t="s">
        <v>5792</v>
      </c>
    </row>
    <row r="2173">
      <c r="A2173" s="143">
        <v>41025.0</v>
      </c>
      <c r="B2173" s="144" t="s">
        <v>5793</v>
      </c>
    </row>
    <row r="2174">
      <c r="A2174" s="143">
        <v>41024.0</v>
      </c>
      <c r="B2174" s="144" t="s">
        <v>5794</v>
      </c>
    </row>
    <row r="2175">
      <c r="A2175" s="143">
        <v>41023.0</v>
      </c>
      <c r="B2175" s="144" t="s">
        <v>5795</v>
      </c>
    </row>
    <row r="2176">
      <c r="A2176" s="143">
        <v>41022.0</v>
      </c>
      <c r="B2176" s="144" t="s">
        <v>5796</v>
      </c>
    </row>
    <row r="2177">
      <c r="A2177" s="143">
        <v>41019.0</v>
      </c>
      <c r="B2177" s="144" t="s">
        <v>5797</v>
      </c>
    </row>
    <row r="2178">
      <c r="A2178" s="143">
        <v>41018.0</v>
      </c>
      <c r="B2178" s="144" t="s">
        <v>5798</v>
      </c>
    </row>
    <row r="2179">
      <c r="A2179" s="143">
        <v>41017.0</v>
      </c>
      <c r="B2179" s="144" t="s">
        <v>5235</v>
      </c>
    </row>
    <row r="2180">
      <c r="A2180" s="143">
        <v>41016.0</v>
      </c>
      <c r="B2180" s="144" t="s">
        <v>5799</v>
      </c>
    </row>
    <row r="2181">
      <c r="A2181" s="143">
        <v>41015.0</v>
      </c>
      <c r="B2181" s="144" t="s">
        <v>5800</v>
      </c>
    </row>
    <row r="2182">
      <c r="A2182" s="143">
        <v>41012.0</v>
      </c>
      <c r="B2182" s="144" t="s">
        <v>5801</v>
      </c>
    </row>
    <row r="2183">
      <c r="A2183" s="143">
        <v>41011.0</v>
      </c>
      <c r="B2183" s="144" t="s">
        <v>5802</v>
      </c>
    </row>
    <row r="2184">
      <c r="A2184" s="143">
        <v>41010.0</v>
      </c>
      <c r="B2184" s="144" t="s">
        <v>5803</v>
      </c>
    </row>
    <row r="2185">
      <c r="A2185" s="143">
        <v>41009.0</v>
      </c>
      <c r="B2185" s="144" t="s">
        <v>5804</v>
      </c>
    </row>
    <row r="2186">
      <c r="A2186" s="143">
        <v>41008.0</v>
      </c>
      <c r="B2186" s="144" t="s">
        <v>5805</v>
      </c>
    </row>
    <row r="2187">
      <c r="A2187" s="143">
        <v>41005.0</v>
      </c>
      <c r="B2187" s="144" t="s">
        <v>5806</v>
      </c>
    </row>
    <row r="2188">
      <c r="A2188" s="143">
        <v>41004.0</v>
      </c>
      <c r="B2188" s="144" t="s">
        <v>5807</v>
      </c>
    </row>
    <row r="2189">
      <c r="A2189" s="143">
        <v>41003.0</v>
      </c>
      <c r="B2189" s="144" t="s">
        <v>5808</v>
      </c>
    </row>
    <row r="2190">
      <c r="A2190" s="143">
        <v>41002.0</v>
      </c>
      <c r="B2190" s="144" t="s">
        <v>5809</v>
      </c>
    </row>
    <row r="2191">
      <c r="A2191" s="143">
        <v>41001.0</v>
      </c>
      <c r="B2191" s="144" t="s">
        <v>184</v>
      </c>
    </row>
    <row r="2192">
      <c r="A2192" s="143">
        <v>40998.0</v>
      </c>
      <c r="B2192" s="144" t="s">
        <v>5810</v>
      </c>
    </row>
    <row r="2193">
      <c r="A2193" s="143">
        <v>40997.0</v>
      </c>
      <c r="B2193" s="144" t="s">
        <v>5811</v>
      </c>
    </row>
    <row r="2194">
      <c r="A2194" s="143">
        <v>40996.0</v>
      </c>
      <c r="B2194" s="144" t="s">
        <v>5812</v>
      </c>
    </row>
    <row r="2195">
      <c r="A2195" s="143">
        <v>40995.0</v>
      </c>
      <c r="B2195" s="144" t="s">
        <v>5813</v>
      </c>
    </row>
    <row r="2196">
      <c r="A2196" s="143">
        <v>40994.0</v>
      </c>
      <c r="B2196" s="144" t="s">
        <v>5814</v>
      </c>
    </row>
    <row r="2197">
      <c r="A2197" s="143">
        <v>40991.0</v>
      </c>
      <c r="B2197" s="144" t="s">
        <v>5815</v>
      </c>
    </row>
    <row r="2198">
      <c r="A2198" s="143">
        <v>40990.0</v>
      </c>
      <c r="B2198" s="144" t="s">
        <v>5816</v>
      </c>
    </row>
    <row r="2199">
      <c r="A2199" s="143">
        <v>40989.0</v>
      </c>
      <c r="B2199" s="144" t="s">
        <v>5817</v>
      </c>
    </row>
    <row r="2200">
      <c r="A2200" s="143">
        <v>40988.0</v>
      </c>
      <c r="B2200" s="144" t="s">
        <v>5818</v>
      </c>
    </row>
    <row r="2201">
      <c r="A2201" s="143">
        <v>40987.0</v>
      </c>
      <c r="B2201" s="144" t="s">
        <v>5819</v>
      </c>
    </row>
    <row r="2202">
      <c r="A2202" s="143">
        <v>40984.0</v>
      </c>
      <c r="B2202" s="144" t="s">
        <v>5820</v>
      </c>
    </row>
    <row r="2203">
      <c r="A2203" s="143">
        <v>40983.0</v>
      </c>
      <c r="B2203" s="144" t="s">
        <v>5821</v>
      </c>
    </row>
    <row r="2204">
      <c r="A2204" s="143">
        <v>40982.0</v>
      </c>
      <c r="B2204" s="144" t="s">
        <v>5822</v>
      </c>
    </row>
    <row r="2205">
      <c r="A2205" s="143">
        <v>40981.0</v>
      </c>
      <c r="B2205" s="144" t="s">
        <v>5823</v>
      </c>
    </row>
    <row r="2206">
      <c r="A2206" s="143">
        <v>40980.0</v>
      </c>
      <c r="B2206" s="144" t="s">
        <v>5824</v>
      </c>
    </row>
    <row r="2207">
      <c r="A2207" s="143">
        <v>40979.0</v>
      </c>
      <c r="B2207" s="144" t="s">
        <v>5825</v>
      </c>
    </row>
    <row r="2208">
      <c r="A2208" s="143">
        <v>40975.0</v>
      </c>
      <c r="B2208" s="144" t="s">
        <v>5826</v>
      </c>
    </row>
    <row r="2209">
      <c r="A2209" s="143">
        <v>40974.0</v>
      </c>
      <c r="B2209" s="144" t="s">
        <v>5827</v>
      </c>
    </row>
    <row r="2210">
      <c r="A2210" s="143">
        <v>40973.0</v>
      </c>
      <c r="B2210" s="144" t="s">
        <v>5828</v>
      </c>
    </row>
    <row r="2211">
      <c r="A2211" s="143">
        <v>40970.0</v>
      </c>
      <c r="B2211" s="144" t="s">
        <v>5829</v>
      </c>
    </row>
    <row r="2212">
      <c r="A2212" s="143">
        <v>40969.0</v>
      </c>
      <c r="B2212" s="144" t="s">
        <v>5830</v>
      </c>
    </row>
    <row r="2213">
      <c r="A2213" s="143">
        <v>40968.0</v>
      </c>
      <c r="B2213" s="144" t="s">
        <v>5831</v>
      </c>
    </row>
    <row r="2214">
      <c r="A2214" s="143">
        <v>40967.0</v>
      </c>
      <c r="B2214" s="144" t="s">
        <v>5832</v>
      </c>
    </row>
    <row r="2215">
      <c r="A2215" s="143">
        <v>40966.0</v>
      </c>
      <c r="B2215" s="144" t="s">
        <v>5833</v>
      </c>
    </row>
    <row r="2216">
      <c r="A2216" s="143">
        <v>40963.0</v>
      </c>
      <c r="B2216" s="144" t="s">
        <v>5834</v>
      </c>
    </row>
    <row r="2217">
      <c r="A2217" s="143">
        <v>40961.0</v>
      </c>
      <c r="B2217" s="144" t="s">
        <v>5835</v>
      </c>
    </row>
    <row r="2218">
      <c r="A2218" s="143">
        <v>40960.0</v>
      </c>
      <c r="B2218" s="144" t="s">
        <v>5836</v>
      </c>
    </row>
    <row r="2219">
      <c r="A2219" s="143">
        <v>40959.0</v>
      </c>
      <c r="B2219" s="144" t="s">
        <v>5837</v>
      </c>
    </row>
    <row r="2220">
      <c r="A2220" s="143">
        <v>40956.0</v>
      </c>
      <c r="B2220" s="144" t="s">
        <v>5838</v>
      </c>
    </row>
    <row r="2221">
      <c r="A2221" s="143">
        <v>40955.0</v>
      </c>
      <c r="B2221" s="144" t="s">
        <v>5839</v>
      </c>
    </row>
    <row r="2222">
      <c r="A2222" s="143">
        <v>40954.0</v>
      </c>
      <c r="B2222" s="144" t="s">
        <v>5840</v>
      </c>
    </row>
    <row r="2223">
      <c r="A2223" s="143">
        <v>40953.0</v>
      </c>
      <c r="B2223" s="144" t="s">
        <v>5841</v>
      </c>
    </row>
    <row r="2224">
      <c r="A2224" s="143">
        <v>40952.0</v>
      </c>
      <c r="B2224" s="144" t="s">
        <v>5842</v>
      </c>
    </row>
    <row r="2225">
      <c r="A2225" s="143">
        <v>40949.0</v>
      </c>
      <c r="B2225" s="144" t="s">
        <v>5843</v>
      </c>
    </row>
    <row r="2226">
      <c r="A2226" s="143">
        <v>40948.0</v>
      </c>
      <c r="B2226" s="144" t="s">
        <v>5844</v>
      </c>
    </row>
    <row r="2227">
      <c r="A2227" s="143">
        <v>40947.0</v>
      </c>
      <c r="B2227" s="144" t="s">
        <v>5845</v>
      </c>
    </row>
    <row r="2228">
      <c r="A2228" s="143">
        <v>40946.0</v>
      </c>
      <c r="B2228" s="144" t="s">
        <v>5846</v>
      </c>
    </row>
    <row r="2229">
      <c r="A2229" s="143">
        <v>40945.0</v>
      </c>
      <c r="B2229" s="144" t="s">
        <v>5847</v>
      </c>
    </row>
    <row r="2230">
      <c r="A2230" s="143">
        <v>40942.0</v>
      </c>
      <c r="B2230" s="144" t="s">
        <v>80</v>
      </c>
    </row>
    <row r="2231">
      <c r="A2231" s="143">
        <v>40941.0</v>
      </c>
      <c r="B2231" s="144" t="s">
        <v>5848</v>
      </c>
    </row>
    <row r="2232">
      <c r="A2232" s="143">
        <v>40940.0</v>
      </c>
      <c r="B2232" s="144" t="s">
        <v>5849</v>
      </c>
    </row>
    <row r="2233">
      <c r="A2233" s="143">
        <v>40939.0</v>
      </c>
      <c r="B2233" s="144" t="s">
        <v>5850</v>
      </c>
    </row>
    <row r="2234">
      <c r="A2234" s="143">
        <v>40938.0</v>
      </c>
      <c r="B2234" s="144" t="s">
        <v>5851</v>
      </c>
    </row>
    <row r="2235">
      <c r="A2235" s="143">
        <v>40935.0</v>
      </c>
      <c r="B2235" s="144" t="s">
        <v>5852</v>
      </c>
    </row>
    <row r="2236">
      <c r="A2236" s="143">
        <v>40934.0</v>
      </c>
      <c r="B2236" s="144" t="s">
        <v>5853</v>
      </c>
    </row>
    <row r="2237">
      <c r="A2237" s="143">
        <v>40933.0</v>
      </c>
      <c r="B2237" s="144" t="s">
        <v>5854</v>
      </c>
    </row>
    <row r="2238">
      <c r="A2238" s="143">
        <v>40932.0</v>
      </c>
      <c r="B2238" s="144" t="s">
        <v>5855</v>
      </c>
    </row>
    <row r="2239">
      <c r="A2239" s="143">
        <v>40931.0</v>
      </c>
      <c r="B2239" s="144" t="s">
        <v>5856</v>
      </c>
    </row>
    <row r="2240">
      <c r="A2240" s="143">
        <v>40928.0</v>
      </c>
      <c r="B2240" s="144" t="s">
        <v>5857</v>
      </c>
    </row>
    <row r="2241">
      <c r="A2241" s="143">
        <v>40927.0</v>
      </c>
      <c r="B2241" s="144" t="s">
        <v>5858</v>
      </c>
    </row>
    <row r="2242">
      <c r="A2242" s="143">
        <v>40926.0</v>
      </c>
      <c r="B2242" s="144" t="s">
        <v>5859</v>
      </c>
    </row>
    <row r="2243">
      <c r="A2243" s="143">
        <v>40925.0</v>
      </c>
      <c r="B2243" s="144" t="s">
        <v>5860</v>
      </c>
    </row>
    <row r="2244">
      <c r="A2244" s="143">
        <v>40924.0</v>
      </c>
      <c r="B2244" s="144" t="s">
        <v>5861</v>
      </c>
    </row>
    <row r="2245">
      <c r="A2245" s="143">
        <v>40921.0</v>
      </c>
      <c r="B2245" s="144" t="s">
        <v>5862</v>
      </c>
    </row>
    <row r="2246">
      <c r="A2246" s="143">
        <v>40920.0</v>
      </c>
      <c r="B2246" s="144" t="s">
        <v>5863</v>
      </c>
    </row>
    <row r="2247">
      <c r="A2247" s="143">
        <v>40919.0</v>
      </c>
      <c r="B2247" s="144" t="s">
        <v>5864</v>
      </c>
    </row>
    <row r="2248">
      <c r="A2248" s="143">
        <v>40918.0</v>
      </c>
      <c r="B2248" s="144" t="s">
        <v>5865</v>
      </c>
    </row>
    <row r="2249">
      <c r="A2249" s="143">
        <v>40917.0</v>
      </c>
      <c r="B2249" s="144" t="s">
        <v>5866</v>
      </c>
    </row>
    <row r="2250">
      <c r="A2250" s="143">
        <v>40914.0</v>
      </c>
      <c r="B2250" s="144" t="s">
        <v>5867</v>
      </c>
    </row>
    <row r="2251">
      <c r="A2251" s="143">
        <v>40913.0</v>
      </c>
      <c r="B2251" s="144" t="s">
        <v>5868</v>
      </c>
    </row>
    <row r="2252">
      <c r="A2252" s="143">
        <v>40912.0</v>
      </c>
      <c r="B2252" s="144" t="s">
        <v>5869</v>
      </c>
    </row>
    <row r="2253">
      <c r="A2253" s="143">
        <v>40911.0</v>
      </c>
      <c r="B2253" s="144" t="s">
        <v>5870</v>
      </c>
    </row>
    <row r="2254">
      <c r="A2254" s="143">
        <v>40907.0</v>
      </c>
      <c r="B2254" s="144" t="s">
        <v>5871</v>
      </c>
    </row>
    <row r="2255">
      <c r="A2255" s="143">
        <v>40906.0</v>
      </c>
      <c r="B2255" s="144" t="s">
        <v>5478</v>
      </c>
    </row>
    <row r="2256">
      <c r="A2256" s="143">
        <v>40905.0</v>
      </c>
      <c r="B2256" s="144" t="s">
        <v>224</v>
      </c>
    </row>
    <row r="2257">
      <c r="A2257" s="143">
        <v>40904.0</v>
      </c>
      <c r="B2257" s="144" t="s">
        <v>5872</v>
      </c>
    </row>
    <row r="2258">
      <c r="A2258" s="143">
        <v>40903.0</v>
      </c>
      <c r="B2258" s="144" t="s">
        <v>5873</v>
      </c>
    </row>
    <row r="2259">
      <c r="A2259" s="143">
        <v>40900.0</v>
      </c>
      <c r="B2259" s="144" t="s">
        <v>5874</v>
      </c>
    </row>
    <row r="2260">
      <c r="A2260" s="143">
        <v>40899.0</v>
      </c>
      <c r="B2260" s="144" t="s">
        <v>5875</v>
      </c>
    </row>
    <row r="2261">
      <c r="A2261" s="143">
        <v>40898.0</v>
      </c>
      <c r="B2261" s="144" t="s">
        <v>5876</v>
      </c>
    </row>
    <row r="2262">
      <c r="A2262" s="143">
        <v>40897.0</v>
      </c>
      <c r="B2262" s="144" t="s">
        <v>5877</v>
      </c>
    </row>
    <row r="2263">
      <c r="A2263" s="143">
        <v>40896.0</v>
      </c>
      <c r="B2263" s="144" t="s">
        <v>5878</v>
      </c>
    </row>
    <row r="2264">
      <c r="A2264" s="143">
        <v>40893.0</v>
      </c>
      <c r="B2264" s="144" t="s">
        <v>5879</v>
      </c>
    </row>
    <row r="2265">
      <c r="A2265" s="143">
        <v>40892.0</v>
      </c>
      <c r="B2265" s="144" t="s">
        <v>5880</v>
      </c>
    </row>
    <row r="2266">
      <c r="A2266" s="143">
        <v>40891.0</v>
      </c>
      <c r="B2266" s="144" t="s">
        <v>5881</v>
      </c>
    </row>
    <row r="2267">
      <c r="A2267" s="143">
        <v>40890.0</v>
      </c>
      <c r="B2267" s="144" t="s">
        <v>5882</v>
      </c>
    </row>
    <row r="2268">
      <c r="A2268" s="143">
        <v>40889.0</v>
      </c>
      <c r="B2268" s="144" t="s">
        <v>5883</v>
      </c>
    </row>
    <row r="2269">
      <c r="A2269" s="143">
        <v>40886.0</v>
      </c>
      <c r="B2269" s="144" t="s">
        <v>5884</v>
      </c>
    </row>
    <row r="2270">
      <c r="A2270" s="143">
        <v>40885.0</v>
      </c>
      <c r="B2270" s="144" t="s">
        <v>5885</v>
      </c>
    </row>
    <row r="2271">
      <c r="A2271" s="143">
        <v>40884.0</v>
      </c>
      <c r="B2271" s="144" t="s">
        <v>5886</v>
      </c>
    </row>
    <row r="2272">
      <c r="A2272" s="143">
        <v>40883.0</v>
      </c>
      <c r="B2272" s="144" t="s">
        <v>5887</v>
      </c>
    </row>
    <row r="2273">
      <c r="A2273" s="143">
        <v>40882.0</v>
      </c>
      <c r="B2273" s="144" t="s">
        <v>5888</v>
      </c>
    </row>
    <row r="2274">
      <c r="A2274" s="143">
        <v>40879.0</v>
      </c>
      <c r="B2274" s="144" t="s">
        <v>5803</v>
      </c>
    </row>
    <row r="2275">
      <c r="A2275" s="143">
        <v>40878.0</v>
      </c>
      <c r="B2275" s="144" t="s">
        <v>5889</v>
      </c>
    </row>
    <row r="2276">
      <c r="A2276" s="143">
        <v>40877.0</v>
      </c>
      <c r="B2276" s="144" t="s">
        <v>5890</v>
      </c>
    </row>
    <row r="2277">
      <c r="A2277" s="143">
        <v>40876.0</v>
      </c>
      <c r="B2277" s="144" t="s">
        <v>5246</v>
      </c>
    </row>
    <row r="2278">
      <c r="A2278" s="143">
        <v>40875.0</v>
      </c>
      <c r="B2278" s="144" t="s">
        <v>5891</v>
      </c>
    </row>
    <row r="2279">
      <c r="A2279" s="143">
        <v>40872.0</v>
      </c>
      <c r="B2279" s="144" t="s">
        <v>5892</v>
      </c>
    </row>
    <row r="2280">
      <c r="A2280" s="143">
        <v>40871.0</v>
      </c>
      <c r="B2280" s="144" t="s">
        <v>5893</v>
      </c>
    </row>
    <row r="2281">
      <c r="A2281" s="143">
        <v>40870.0</v>
      </c>
      <c r="B2281" s="144" t="s">
        <v>5894</v>
      </c>
    </row>
    <row r="2282">
      <c r="A2282" s="143">
        <v>40869.0</v>
      </c>
      <c r="B2282" s="144" t="s">
        <v>5895</v>
      </c>
    </row>
    <row r="2283">
      <c r="A2283" s="143">
        <v>40868.0</v>
      </c>
      <c r="B2283" s="144" t="s">
        <v>5896</v>
      </c>
    </row>
    <row r="2284">
      <c r="A2284" s="143">
        <v>40865.0</v>
      </c>
      <c r="B2284" s="144" t="s">
        <v>5897</v>
      </c>
    </row>
    <row r="2285">
      <c r="A2285" s="143">
        <v>40864.0</v>
      </c>
      <c r="B2285" s="144" t="s">
        <v>5898</v>
      </c>
    </row>
    <row r="2286">
      <c r="A2286" s="143">
        <v>40863.0</v>
      </c>
      <c r="B2286" s="144" t="s">
        <v>190</v>
      </c>
    </row>
    <row r="2287">
      <c r="A2287" s="143">
        <v>40862.0</v>
      </c>
      <c r="B2287" s="144" t="s">
        <v>5899</v>
      </c>
    </row>
    <row r="2288">
      <c r="A2288" s="143">
        <v>40861.0</v>
      </c>
      <c r="B2288" s="144" t="s">
        <v>5900</v>
      </c>
    </row>
    <row r="2289">
      <c r="A2289" s="143">
        <v>40858.0</v>
      </c>
      <c r="B2289" s="144" t="s">
        <v>5901</v>
      </c>
    </row>
    <row r="2290">
      <c r="A2290" s="143">
        <v>40857.0</v>
      </c>
      <c r="B2290" s="144" t="s">
        <v>5902</v>
      </c>
    </row>
    <row r="2291">
      <c r="A2291" s="143">
        <v>40856.0</v>
      </c>
      <c r="B2291" s="144" t="s">
        <v>5903</v>
      </c>
    </row>
    <row r="2292">
      <c r="A2292" s="143">
        <v>40855.0</v>
      </c>
      <c r="B2292" s="144" t="s">
        <v>5904</v>
      </c>
    </row>
    <row r="2293">
      <c r="A2293" s="143">
        <v>40854.0</v>
      </c>
      <c r="B2293" s="144" t="s">
        <v>5905</v>
      </c>
    </row>
    <row r="2294">
      <c r="A2294" s="143">
        <v>40850.0</v>
      </c>
      <c r="B2294" s="144" t="s">
        <v>5293</v>
      </c>
    </row>
    <row r="2295">
      <c r="A2295" s="143">
        <v>40849.0</v>
      </c>
      <c r="B2295" s="144" t="s">
        <v>5906</v>
      </c>
    </row>
    <row r="2296">
      <c r="A2296" s="143">
        <v>40848.0</v>
      </c>
      <c r="B2296" s="144" t="s">
        <v>5907</v>
      </c>
    </row>
    <row r="2297">
      <c r="A2297" s="143">
        <v>40847.0</v>
      </c>
      <c r="B2297" s="144" t="s">
        <v>5908</v>
      </c>
    </row>
    <row r="2298">
      <c r="A2298" s="143">
        <v>40844.0</v>
      </c>
      <c r="B2298" s="144" t="s">
        <v>5909</v>
      </c>
    </row>
    <row r="2299">
      <c r="A2299" s="143">
        <v>40843.0</v>
      </c>
      <c r="B2299" s="144" t="s">
        <v>43</v>
      </c>
    </row>
    <row r="2300">
      <c r="A2300" s="143">
        <v>40842.0</v>
      </c>
      <c r="B2300" s="144" t="s">
        <v>5910</v>
      </c>
    </row>
    <row r="2301">
      <c r="A2301" s="143">
        <v>40841.0</v>
      </c>
      <c r="B2301" s="144" t="s">
        <v>5911</v>
      </c>
    </row>
    <row r="2302">
      <c r="A2302" s="143">
        <v>40840.0</v>
      </c>
      <c r="B2302" s="144" t="s">
        <v>5912</v>
      </c>
    </row>
    <row r="2303">
      <c r="A2303" s="143">
        <v>40837.0</v>
      </c>
      <c r="B2303" s="144" t="s">
        <v>5913</v>
      </c>
    </row>
    <row r="2304">
      <c r="A2304" s="143">
        <v>40836.0</v>
      </c>
      <c r="B2304" s="144" t="s">
        <v>5914</v>
      </c>
    </row>
    <row r="2305">
      <c r="A2305" s="143">
        <v>40835.0</v>
      </c>
      <c r="B2305" s="144" t="s">
        <v>5915</v>
      </c>
    </row>
    <row r="2306">
      <c r="A2306" s="143">
        <v>40834.0</v>
      </c>
      <c r="B2306" s="144" t="s">
        <v>44</v>
      </c>
    </row>
    <row r="2307">
      <c r="A2307" s="143">
        <v>40833.0</v>
      </c>
      <c r="B2307" s="144" t="s">
        <v>5916</v>
      </c>
    </row>
    <row r="2308">
      <c r="A2308" s="143">
        <v>40830.0</v>
      </c>
      <c r="B2308" s="144" t="s">
        <v>5917</v>
      </c>
    </row>
    <row r="2309">
      <c r="A2309" s="143">
        <v>40829.0</v>
      </c>
      <c r="B2309" s="144" t="s">
        <v>5918</v>
      </c>
    </row>
    <row r="2310">
      <c r="A2310" s="143">
        <v>40828.0</v>
      </c>
      <c r="B2310" s="144" t="s">
        <v>5919</v>
      </c>
    </row>
    <row r="2311">
      <c r="A2311" s="143">
        <v>40827.0</v>
      </c>
      <c r="B2311" s="144" t="s">
        <v>5920</v>
      </c>
    </row>
    <row r="2312">
      <c r="A2312" s="143">
        <v>40826.0</v>
      </c>
      <c r="B2312" s="144" t="s">
        <v>5921</v>
      </c>
    </row>
    <row r="2313">
      <c r="A2313" s="143">
        <v>40823.0</v>
      </c>
      <c r="B2313" s="144" t="s">
        <v>5922</v>
      </c>
    </row>
    <row r="2314">
      <c r="A2314" s="143">
        <v>40822.0</v>
      </c>
      <c r="B2314" s="144" t="s">
        <v>5923</v>
      </c>
    </row>
    <row r="2315">
      <c r="A2315" s="143">
        <v>40821.0</v>
      </c>
      <c r="B2315" s="144" t="s">
        <v>5924</v>
      </c>
    </row>
    <row r="2316">
      <c r="A2316" s="143">
        <v>40820.0</v>
      </c>
      <c r="B2316" s="144" t="s">
        <v>5925</v>
      </c>
    </row>
    <row r="2317">
      <c r="A2317" s="143">
        <v>40819.0</v>
      </c>
      <c r="B2317" s="144" t="s">
        <v>5926</v>
      </c>
    </row>
    <row r="2318">
      <c r="A2318" s="143">
        <v>40816.0</v>
      </c>
      <c r="B2318" s="144" t="s">
        <v>5927</v>
      </c>
    </row>
    <row r="2319">
      <c r="A2319" s="143">
        <v>40815.0</v>
      </c>
      <c r="B2319" s="144" t="s">
        <v>5928</v>
      </c>
    </row>
    <row r="2320">
      <c r="A2320" s="143">
        <v>40814.0</v>
      </c>
      <c r="B2320" s="144" t="s">
        <v>5929</v>
      </c>
    </row>
    <row r="2321">
      <c r="A2321" s="143">
        <v>40813.0</v>
      </c>
      <c r="B2321" s="144" t="s">
        <v>5930</v>
      </c>
    </row>
    <row r="2322">
      <c r="A2322" s="143">
        <v>40812.0</v>
      </c>
      <c r="B2322" s="144" t="s">
        <v>5931</v>
      </c>
    </row>
    <row r="2323">
      <c r="A2323" s="143">
        <v>40809.0</v>
      </c>
      <c r="B2323" s="144" t="s">
        <v>5932</v>
      </c>
    </row>
    <row r="2324">
      <c r="A2324" s="143">
        <v>40808.0</v>
      </c>
      <c r="B2324" s="144" t="s">
        <v>5933</v>
      </c>
    </row>
    <row r="2325">
      <c r="A2325" s="143">
        <v>40807.0</v>
      </c>
      <c r="B2325" s="144" t="s">
        <v>5934</v>
      </c>
    </row>
    <row r="2326">
      <c r="A2326" s="143">
        <v>40806.0</v>
      </c>
      <c r="B2326" s="144" t="s">
        <v>5935</v>
      </c>
    </row>
    <row r="2327">
      <c r="A2327" s="143">
        <v>40805.0</v>
      </c>
      <c r="B2327" s="144" t="s">
        <v>5936</v>
      </c>
    </row>
    <row r="2328">
      <c r="A2328" s="143">
        <v>40802.0</v>
      </c>
      <c r="B2328" s="144" t="s">
        <v>5937</v>
      </c>
    </row>
    <row r="2329">
      <c r="A2329" s="143">
        <v>40801.0</v>
      </c>
      <c r="B2329" s="144" t="s">
        <v>5938</v>
      </c>
    </row>
    <row r="2330">
      <c r="A2330" s="143">
        <v>40800.0</v>
      </c>
      <c r="B2330" s="144" t="s">
        <v>5939</v>
      </c>
    </row>
    <row r="2331">
      <c r="A2331" s="143">
        <v>40799.0</v>
      </c>
      <c r="B2331" s="144" t="s">
        <v>5940</v>
      </c>
    </row>
    <row r="2332">
      <c r="A2332" s="143">
        <v>40798.0</v>
      </c>
      <c r="B2332" s="144" t="s">
        <v>5936</v>
      </c>
    </row>
    <row r="2333">
      <c r="A2333" s="143">
        <v>40795.0</v>
      </c>
      <c r="B2333" s="144" t="s">
        <v>5941</v>
      </c>
    </row>
    <row r="2334">
      <c r="A2334" s="143">
        <v>40794.0</v>
      </c>
      <c r="B2334" s="144" t="s">
        <v>5942</v>
      </c>
    </row>
    <row r="2335">
      <c r="A2335" s="143">
        <v>40793.0</v>
      </c>
      <c r="B2335" s="144" t="s">
        <v>5943</v>
      </c>
    </row>
    <row r="2336">
      <c r="A2336" s="143">
        <v>40792.0</v>
      </c>
      <c r="B2336" s="144" t="s">
        <v>5944</v>
      </c>
    </row>
    <row r="2337">
      <c r="A2337" s="143">
        <v>40791.0</v>
      </c>
      <c r="B2337" s="144" t="s">
        <v>5945</v>
      </c>
    </row>
    <row r="2338">
      <c r="A2338" s="143">
        <v>40788.0</v>
      </c>
      <c r="B2338" s="144" t="s">
        <v>5605</v>
      </c>
    </row>
    <row r="2339">
      <c r="A2339" s="143">
        <v>40787.0</v>
      </c>
      <c r="B2339" s="144" t="s">
        <v>5946</v>
      </c>
    </row>
    <row r="2340">
      <c r="A2340" s="143">
        <v>40786.0</v>
      </c>
      <c r="B2340" s="144" t="s">
        <v>5947</v>
      </c>
    </row>
    <row r="2341">
      <c r="A2341" s="143">
        <v>40785.0</v>
      </c>
      <c r="B2341" s="144" t="s">
        <v>5948</v>
      </c>
    </row>
    <row r="2342">
      <c r="A2342" s="143">
        <v>40784.0</v>
      </c>
      <c r="B2342" s="144" t="s">
        <v>5949</v>
      </c>
    </row>
    <row r="2343">
      <c r="A2343" s="143">
        <v>40781.0</v>
      </c>
      <c r="B2343" s="144" t="s">
        <v>5950</v>
      </c>
    </row>
    <row r="2344">
      <c r="A2344" s="143">
        <v>40780.0</v>
      </c>
      <c r="B2344" s="144" t="s">
        <v>5951</v>
      </c>
    </row>
    <row r="2345">
      <c r="A2345" s="143">
        <v>40779.0</v>
      </c>
      <c r="B2345" s="144" t="s">
        <v>5952</v>
      </c>
    </row>
    <row r="2346">
      <c r="A2346" s="143">
        <v>40778.0</v>
      </c>
      <c r="B2346" s="144" t="s">
        <v>5953</v>
      </c>
    </row>
    <row r="2347">
      <c r="A2347" s="143">
        <v>40777.0</v>
      </c>
      <c r="B2347" s="144" t="s">
        <v>5954</v>
      </c>
    </row>
    <row r="2348">
      <c r="A2348" s="143">
        <v>40774.0</v>
      </c>
      <c r="B2348" s="144" t="s">
        <v>5955</v>
      </c>
    </row>
    <row r="2349">
      <c r="A2349" s="143">
        <v>40773.0</v>
      </c>
      <c r="B2349" s="144" t="s">
        <v>5956</v>
      </c>
    </row>
    <row r="2350">
      <c r="A2350" s="143">
        <v>40772.0</v>
      </c>
      <c r="B2350" s="144" t="s">
        <v>5957</v>
      </c>
    </row>
    <row r="2351">
      <c r="A2351" s="143">
        <v>40771.0</v>
      </c>
      <c r="B2351" s="144" t="s">
        <v>5958</v>
      </c>
    </row>
    <row r="2352">
      <c r="A2352" s="143">
        <v>40770.0</v>
      </c>
      <c r="B2352" s="144" t="s">
        <v>5959</v>
      </c>
    </row>
    <row r="2353">
      <c r="A2353" s="143">
        <v>40767.0</v>
      </c>
      <c r="B2353" s="144" t="s">
        <v>5960</v>
      </c>
    </row>
    <row r="2354">
      <c r="A2354" s="143">
        <v>40766.0</v>
      </c>
      <c r="B2354" s="144" t="s">
        <v>5961</v>
      </c>
    </row>
    <row r="2355">
      <c r="A2355" s="143">
        <v>40765.0</v>
      </c>
      <c r="B2355" s="144" t="s">
        <v>5962</v>
      </c>
    </row>
    <row r="2356">
      <c r="A2356" s="143">
        <v>40764.0</v>
      </c>
      <c r="B2356" s="144" t="s">
        <v>5963</v>
      </c>
    </row>
    <row r="2357">
      <c r="A2357" s="143">
        <v>40763.0</v>
      </c>
      <c r="B2357" s="144" t="s">
        <v>5910</v>
      </c>
    </row>
    <row r="2358">
      <c r="A2358" s="143">
        <v>40760.0</v>
      </c>
      <c r="B2358" s="144" t="s">
        <v>5964</v>
      </c>
    </row>
    <row r="2359">
      <c r="A2359" s="143">
        <v>40759.0</v>
      </c>
      <c r="B2359" s="144" t="s">
        <v>5965</v>
      </c>
    </row>
    <row r="2360">
      <c r="A2360" s="143">
        <v>40758.0</v>
      </c>
      <c r="B2360" s="144" t="s">
        <v>5966</v>
      </c>
    </row>
    <row r="2361">
      <c r="A2361" s="143">
        <v>40757.0</v>
      </c>
      <c r="B2361" s="144" t="s">
        <v>5967</v>
      </c>
    </row>
    <row r="2362">
      <c r="A2362" s="143">
        <v>40756.0</v>
      </c>
      <c r="B2362" s="144" t="s">
        <v>5968</v>
      </c>
    </row>
    <row r="2363">
      <c r="A2363" s="143">
        <v>40753.0</v>
      </c>
      <c r="B2363" s="144" t="s">
        <v>5969</v>
      </c>
    </row>
    <row r="2364">
      <c r="A2364" s="143">
        <v>40752.0</v>
      </c>
      <c r="B2364" s="144" t="s">
        <v>5970</v>
      </c>
    </row>
    <row r="2365">
      <c r="A2365" s="143">
        <v>40751.0</v>
      </c>
      <c r="B2365" s="144" t="s">
        <v>5971</v>
      </c>
    </row>
    <row r="2366">
      <c r="A2366" s="143">
        <v>40750.0</v>
      </c>
      <c r="B2366" s="144" t="s">
        <v>5972</v>
      </c>
    </row>
    <row r="2367">
      <c r="A2367" s="143">
        <v>40749.0</v>
      </c>
      <c r="B2367" s="144" t="s">
        <v>5973</v>
      </c>
    </row>
    <row r="2368">
      <c r="A2368" s="143">
        <v>40746.0</v>
      </c>
      <c r="B2368" s="144" t="s">
        <v>5974</v>
      </c>
    </row>
    <row r="2369">
      <c r="A2369" s="143">
        <v>40745.0</v>
      </c>
      <c r="B2369" s="144" t="s">
        <v>5975</v>
      </c>
    </row>
    <row r="2370">
      <c r="A2370" s="143">
        <v>40744.0</v>
      </c>
      <c r="B2370" s="144" t="s">
        <v>5976</v>
      </c>
    </row>
    <row r="2371">
      <c r="A2371" s="143">
        <v>40743.0</v>
      </c>
      <c r="B2371" s="144" t="s">
        <v>5977</v>
      </c>
    </row>
    <row r="2372">
      <c r="A2372" s="143">
        <v>40742.0</v>
      </c>
      <c r="B2372" s="144" t="s">
        <v>5978</v>
      </c>
    </row>
    <row r="2373">
      <c r="A2373" s="143">
        <v>40739.0</v>
      </c>
      <c r="B2373" s="144" t="s">
        <v>5979</v>
      </c>
    </row>
    <row r="2374">
      <c r="A2374" s="143">
        <v>40738.0</v>
      </c>
      <c r="B2374" s="144" t="s">
        <v>5980</v>
      </c>
    </row>
    <row r="2375">
      <c r="A2375" s="143">
        <v>40737.0</v>
      </c>
      <c r="B2375" s="144" t="s">
        <v>5981</v>
      </c>
    </row>
    <row r="2376">
      <c r="A2376" s="143">
        <v>40736.0</v>
      </c>
      <c r="B2376" s="144" t="s">
        <v>5982</v>
      </c>
    </row>
    <row r="2377">
      <c r="A2377" s="143">
        <v>40735.0</v>
      </c>
      <c r="B2377" s="144" t="s">
        <v>5983</v>
      </c>
    </row>
    <row r="2378">
      <c r="A2378" s="143">
        <v>40732.0</v>
      </c>
      <c r="B2378" s="144" t="s">
        <v>5984</v>
      </c>
    </row>
    <row r="2379">
      <c r="A2379" s="143">
        <v>40731.0</v>
      </c>
      <c r="B2379" s="144" t="s">
        <v>5985</v>
      </c>
    </row>
    <row r="2380">
      <c r="A2380" s="143">
        <v>40730.0</v>
      </c>
      <c r="B2380" s="144" t="s">
        <v>237</v>
      </c>
    </row>
    <row r="2381">
      <c r="A2381" s="143">
        <v>40729.0</v>
      </c>
      <c r="B2381" s="144" t="s">
        <v>5986</v>
      </c>
    </row>
    <row r="2382">
      <c r="A2382" s="143">
        <v>40728.0</v>
      </c>
      <c r="B2382" s="144" t="s">
        <v>5987</v>
      </c>
    </row>
    <row r="2383">
      <c r="A2383" s="143">
        <v>40725.0</v>
      </c>
      <c r="B2383" s="144" t="s">
        <v>5988</v>
      </c>
    </row>
    <row r="2384">
      <c r="A2384" s="143">
        <v>40724.0</v>
      </c>
      <c r="B2384" s="144" t="s">
        <v>5989</v>
      </c>
    </row>
    <row r="2385">
      <c r="A2385" s="143">
        <v>40723.0</v>
      </c>
      <c r="B2385" s="144" t="s">
        <v>5990</v>
      </c>
    </row>
    <row r="2386">
      <c r="A2386" s="143">
        <v>40722.0</v>
      </c>
      <c r="B2386" s="144" t="s">
        <v>5991</v>
      </c>
    </row>
    <row r="2387">
      <c r="A2387" s="143">
        <v>40721.0</v>
      </c>
      <c r="B2387" s="144" t="s">
        <v>5992</v>
      </c>
    </row>
    <row r="2388">
      <c r="A2388" s="143">
        <v>40718.0</v>
      </c>
      <c r="B2388" s="144" t="s">
        <v>5993</v>
      </c>
    </row>
    <row r="2389">
      <c r="A2389" s="143">
        <v>40717.0</v>
      </c>
      <c r="B2389" s="144" t="s">
        <v>5994</v>
      </c>
    </row>
    <row r="2390">
      <c r="A2390" s="143">
        <v>40716.0</v>
      </c>
      <c r="B2390" s="144" t="s">
        <v>5995</v>
      </c>
    </row>
    <row r="2391">
      <c r="A2391" s="143">
        <v>40715.0</v>
      </c>
      <c r="B2391" s="144" t="s">
        <v>5996</v>
      </c>
    </row>
    <row r="2392">
      <c r="A2392" s="143">
        <v>40714.0</v>
      </c>
      <c r="B2392" s="144" t="s">
        <v>5997</v>
      </c>
    </row>
    <row r="2393">
      <c r="A2393" s="143">
        <v>40711.0</v>
      </c>
      <c r="B2393" s="144" t="s">
        <v>5998</v>
      </c>
    </row>
    <row r="2394">
      <c r="A2394" s="143">
        <v>40710.0</v>
      </c>
      <c r="B2394" s="144" t="s">
        <v>5999</v>
      </c>
    </row>
    <row r="2395">
      <c r="A2395" s="143">
        <v>40709.0</v>
      </c>
      <c r="B2395" s="144" t="s">
        <v>6000</v>
      </c>
    </row>
    <row r="2396">
      <c r="A2396" s="143">
        <v>40708.0</v>
      </c>
      <c r="B2396" s="144" t="s">
        <v>6001</v>
      </c>
    </row>
    <row r="2397">
      <c r="A2397" s="143">
        <v>40704.0</v>
      </c>
      <c r="B2397" s="144" t="s">
        <v>6002</v>
      </c>
    </row>
    <row r="2398">
      <c r="A2398" s="143">
        <v>40703.0</v>
      </c>
      <c r="B2398" s="144" t="s">
        <v>6003</v>
      </c>
    </row>
    <row r="2399">
      <c r="A2399" s="143">
        <v>40702.0</v>
      </c>
      <c r="B2399" s="144" t="s">
        <v>6004</v>
      </c>
    </row>
    <row r="2400">
      <c r="A2400" s="143">
        <v>40701.0</v>
      </c>
      <c r="B2400" s="144" t="s">
        <v>6005</v>
      </c>
    </row>
    <row r="2401">
      <c r="A2401" s="143">
        <v>40700.0</v>
      </c>
      <c r="B2401" s="144" t="s">
        <v>6006</v>
      </c>
    </row>
    <row r="2402">
      <c r="A2402" s="143">
        <v>40697.0</v>
      </c>
      <c r="B2402" s="144" t="s">
        <v>6007</v>
      </c>
    </row>
    <row r="2403">
      <c r="A2403" s="143">
        <v>40696.0</v>
      </c>
      <c r="B2403" s="144" t="s">
        <v>6008</v>
      </c>
    </row>
    <row r="2404">
      <c r="A2404" s="143">
        <v>40695.0</v>
      </c>
      <c r="B2404" s="144" t="s">
        <v>6009</v>
      </c>
    </row>
    <row r="2405">
      <c r="A2405" s="143">
        <v>40694.0</v>
      </c>
      <c r="B2405" s="144" t="s">
        <v>6010</v>
      </c>
    </row>
    <row r="2406">
      <c r="A2406" s="143">
        <v>40693.0</v>
      </c>
      <c r="B2406" s="144" t="s">
        <v>6011</v>
      </c>
    </row>
    <row r="2407">
      <c r="A2407" s="143">
        <v>40690.0</v>
      </c>
      <c r="B2407" s="144" t="s">
        <v>6012</v>
      </c>
    </row>
    <row r="2408">
      <c r="A2408" s="143">
        <v>40689.0</v>
      </c>
      <c r="B2408" s="144" t="s">
        <v>6013</v>
      </c>
    </row>
    <row r="2409">
      <c r="A2409" s="143">
        <v>40688.0</v>
      </c>
      <c r="B2409" s="144" t="s">
        <v>6014</v>
      </c>
    </row>
    <row r="2410">
      <c r="A2410" s="143">
        <v>40687.0</v>
      </c>
      <c r="B2410" s="144" t="s">
        <v>6015</v>
      </c>
    </row>
    <row r="2411">
      <c r="A2411" s="143">
        <v>40686.0</v>
      </c>
      <c r="B2411" s="144" t="s">
        <v>6016</v>
      </c>
    </row>
    <row r="2412">
      <c r="A2412" s="143">
        <v>40683.0</v>
      </c>
      <c r="B2412" s="144" t="s">
        <v>6017</v>
      </c>
    </row>
    <row r="2413">
      <c r="A2413" s="143">
        <v>40682.0</v>
      </c>
      <c r="B2413" s="144" t="s">
        <v>6018</v>
      </c>
    </row>
    <row r="2414">
      <c r="A2414" s="143">
        <v>40681.0</v>
      </c>
      <c r="B2414" s="144" t="s">
        <v>45</v>
      </c>
    </row>
    <row r="2415">
      <c r="A2415" s="143">
        <v>40680.0</v>
      </c>
      <c r="B2415" s="144" t="s">
        <v>6019</v>
      </c>
    </row>
    <row r="2416">
      <c r="A2416" s="143">
        <v>40679.0</v>
      </c>
      <c r="B2416" s="144" t="s">
        <v>6020</v>
      </c>
    </row>
    <row r="2417">
      <c r="A2417" s="143">
        <v>40676.0</v>
      </c>
      <c r="B2417" s="144" t="s">
        <v>6021</v>
      </c>
    </row>
    <row r="2418">
      <c r="A2418" s="143">
        <v>40675.0</v>
      </c>
      <c r="B2418" s="144" t="s">
        <v>6022</v>
      </c>
    </row>
    <row r="2419">
      <c r="A2419" s="143">
        <v>40674.0</v>
      </c>
      <c r="B2419" s="144" t="s">
        <v>6023</v>
      </c>
    </row>
    <row r="2420">
      <c r="A2420" s="143">
        <v>40673.0</v>
      </c>
      <c r="B2420" s="144" t="s">
        <v>6024</v>
      </c>
    </row>
    <row r="2421">
      <c r="A2421" s="143">
        <v>40669.0</v>
      </c>
      <c r="B2421" s="144" t="s">
        <v>6025</v>
      </c>
    </row>
    <row r="2422">
      <c r="A2422" s="143">
        <v>40668.0</v>
      </c>
      <c r="B2422" s="144" t="s">
        <v>6026</v>
      </c>
    </row>
    <row r="2423">
      <c r="A2423" s="143">
        <v>40667.0</v>
      </c>
      <c r="B2423" s="144" t="s">
        <v>6027</v>
      </c>
    </row>
    <row r="2424">
      <c r="A2424" s="143">
        <v>40666.0</v>
      </c>
      <c r="B2424" s="144" t="s">
        <v>6028</v>
      </c>
    </row>
    <row r="2425">
      <c r="A2425" s="143">
        <v>40662.0</v>
      </c>
      <c r="B2425" s="144" t="s">
        <v>6029</v>
      </c>
    </row>
    <row r="2426">
      <c r="A2426" s="143">
        <v>40661.0</v>
      </c>
      <c r="B2426" s="144" t="s">
        <v>6030</v>
      </c>
    </row>
    <row r="2427">
      <c r="A2427" s="143">
        <v>40660.0</v>
      </c>
      <c r="B2427" s="144" t="s">
        <v>6031</v>
      </c>
    </row>
    <row r="2428">
      <c r="A2428" s="143">
        <v>40659.0</v>
      </c>
      <c r="B2428" s="144" t="s">
        <v>4978</v>
      </c>
    </row>
    <row r="2429">
      <c r="A2429" s="143">
        <v>40658.0</v>
      </c>
      <c r="B2429" s="144" t="s">
        <v>6032</v>
      </c>
    </row>
    <row r="2430">
      <c r="A2430" s="143">
        <v>40655.0</v>
      </c>
      <c r="B2430" s="144" t="s">
        <v>6033</v>
      </c>
    </row>
    <row r="2431">
      <c r="A2431" s="143">
        <v>40654.0</v>
      </c>
      <c r="B2431" s="144" t="s">
        <v>6034</v>
      </c>
    </row>
    <row r="2432">
      <c r="A2432" s="143">
        <v>40653.0</v>
      </c>
      <c r="B2432" s="144" t="s">
        <v>6035</v>
      </c>
    </row>
    <row r="2433">
      <c r="A2433" s="143">
        <v>40652.0</v>
      </c>
      <c r="B2433" s="144" t="s">
        <v>6036</v>
      </c>
    </row>
    <row r="2434">
      <c r="A2434" s="143">
        <v>40651.0</v>
      </c>
      <c r="B2434" s="144" t="s">
        <v>6037</v>
      </c>
    </row>
    <row r="2435">
      <c r="A2435" s="143">
        <v>40648.0</v>
      </c>
      <c r="B2435" s="144" t="s">
        <v>6038</v>
      </c>
    </row>
    <row r="2436">
      <c r="A2436" s="143">
        <v>40647.0</v>
      </c>
      <c r="B2436" s="144" t="s">
        <v>6039</v>
      </c>
    </row>
    <row r="2437">
      <c r="A2437" s="143">
        <v>40646.0</v>
      </c>
      <c r="B2437" s="144" t="s">
        <v>6040</v>
      </c>
    </row>
    <row r="2438">
      <c r="A2438" s="143">
        <v>40645.0</v>
      </c>
      <c r="B2438" s="144" t="s">
        <v>6041</v>
      </c>
    </row>
    <row r="2439">
      <c r="A2439" s="143">
        <v>40644.0</v>
      </c>
      <c r="B2439" s="144" t="s">
        <v>6042</v>
      </c>
    </row>
    <row r="2440">
      <c r="A2440" s="143">
        <v>40641.0</v>
      </c>
      <c r="B2440" s="144" t="s">
        <v>147</v>
      </c>
    </row>
    <row r="2441">
      <c r="A2441" s="143">
        <v>40640.0</v>
      </c>
      <c r="B2441" s="144" t="s">
        <v>6043</v>
      </c>
    </row>
    <row r="2442">
      <c r="A2442" s="143">
        <v>40639.0</v>
      </c>
      <c r="B2442" s="144" t="s">
        <v>6044</v>
      </c>
    </row>
    <row r="2443">
      <c r="A2443" s="143">
        <v>40638.0</v>
      </c>
      <c r="B2443" s="144" t="s">
        <v>6045</v>
      </c>
    </row>
    <row r="2444">
      <c r="A2444" s="143">
        <v>40637.0</v>
      </c>
      <c r="B2444" s="144" t="s">
        <v>6046</v>
      </c>
    </row>
    <row r="2445">
      <c r="A2445" s="143">
        <v>40634.0</v>
      </c>
      <c r="B2445" s="144" t="s">
        <v>6047</v>
      </c>
    </row>
    <row r="2446">
      <c r="A2446" s="143">
        <v>40633.0</v>
      </c>
      <c r="B2446" s="144" t="s">
        <v>6048</v>
      </c>
    </row>
    <row r="2447">
      <c r="A2447" s="143">
        <v>40632.0</v>
      </c>
      <c r="B2447" s="144" t="s">
        <v>6049</v>
      </c>
    </row>
    <row r="2448">
      <c r="A2448" s="143">
        <v>40631.0</v>
      </c>
      <c r="B2448" s="144" t="s">
        <v>6050</v>
      </c>
    </row>
    <row r="2449">
      <c r="A2449" s="143">
        <v>40630.0</v>
      </c>
      <c r="B2449" s="144" t="s">
        <v>6051</v>
      </c>
    </row>
    <row r="2450">
      <c r="A2450" s="143">
        <v>40627.0</v>
      </c>
      <c r="B2450" s="144" t="s">
        <v>6052</v>
      </c>
    </row>
    <row r="2451">
      <c r="A2451" s="143">
        <v>40626.0</v>
      </c>
      <c r="B2451" s="144" t="s">
        <v>6053</v>
      </c>
    </row>
    <row r="2452">
      <c r="A2452" s="143">
        <v>40625.0</v>
      </c>
      <c r="B2452" s="144" t="s">
        <v>6054</v>
      </c>
    </row>
    <row r="2453">
      <c r="A2453" s="143">
        <v>40624.0</v>
      </c>
      <c r="B2453" s="144" t="s">
        <v>6055</v>
      </c>
    </row>
    <row r="2454">
      <c r="A2454" s="143">
        <v>40623.0</v>
      </c>
      <c r="B2454" s="144" t="s">
        <v>6056</v>
      </c>
    </row>
    <row r="2455">
      <c r="A2455" s="143">
        <v>40620.0</v>
      </c>
      <c r="B2455" s="144" t="s">
        <v>6057</v>
      </c>
    </row>
    <row r="2456">
      <c r="A2456" s="143">
        <v>40619.0</v>
      </c>
      <c r="B2456" s="144" t="s">
        <v>6058</v>
      </c>
    </row>
    <row r="2457">
      <c r="A2457" s="143">
        <v>40618.0</v>
      </c>
      <c r="B2457" s="144" t="s">
        <v>5969</v>
      </c>
    </row>
    <row r="2458">
      <c r="A2458" s="143">
        <v>40617.0</v>
      </c>
      <c r="B2458" s="144" t="s">
        <v>6059</v>
      </c>
    </row>
    <row r="2459">
      <c r="A2459" s="143">
        <v>40616.0</v>
      </c>
      <c r="B2459" s="144" t="s">
        <v>6060</v>
      </c>
    </row>
    <row r="2460">
      <c r="A2460" s="143">
        <v>40613.0</v>
      </c>
      <c r="B2460" s="144" t="s">
        <v>6061</v>
      </c>
    </row>
    <row r="2461">
      <c r="A2461" s="143">
        <v>40612.0</v>
      </c>
      <c r="B2461" s="144" t="s">
        <v>6062</v>
      </c>
    </row>
    <row r="2462">
      <c r="A2462" s="143">
        <v>40611.0</v>
      </c>
      <c r="B2462" s="144" t="s">
        <v>6063</v>
      </c>
    </row>
    <row r="2463">
      <c r="A2463" s="143">
        <v>40607.0</v>
      </c>
      <c r="B2463" s="144" t="s">
        <v>6064</v>
      </c>
    </row>
    <row r="2464">
      <c r="A2464" s="143">
        <v>40606.0</v>
      </c>
      <c r="B2464" s="144" t="s">
        <v>6065</v>
      </c>
    </row>
    <row r="2465">
      <c r="A2465" s="143">
        <v>40605.0</v>
      </c>
      <c r="B2465" s="144" t="s">
        <v>6066</v>
      </c>
    </row>
    <row r="2466">
      <c r="A2466" s="143">
        <v>40604.0</v>
      </c>
      <c r="B2466" s="144" t="s">
        <v>6067</v>
      </c>
    </row>
    <row r="2467">
      <c r="A2467" s="143">
        <v>40603.0</v>
      </c>
      <c r="B2467" s="144" t="s">
        <v>6068</v>
      </c>
    </row>
    <row r="2468">
      <c r="A2468" s="143">
        <v>40602.0</v>
      </c>
      <c r="B2468" s="144" t="s">
        <v>6069</v>
      </c>
    </row>
    <row r="2469">
      <c r="A2469" s="143">
        <v>40599.0</v>
      </c>
      <c r="B2469" s="144" t="s">
        <v>6070</v>
      </c>
    </row>
    <row r="2470">
      <c r="A2470" s="143">
        <v>40598.0</v>
      </c>
      <c r="B2470" s="144" t="s">
        <v>6071</v>
      </c>
    </row>
    <row r="2471">
      <c r="A2471" s="143">
        <v>40596.0</v>
      </c>
      <c r="B2471" s="144" t="s">
        <v>6072</v>
      </c>
    </row>
    <row r="2472">
      <c r="A2472" s="143">
        <v>40595.0</v>
      </c>
      <c r="B2472" s="144" t="s">
        <v>6073</v>
      </c>
    </row>
    <row r="2473">
      <c r="A2473" s="143">
        <v>40592.0</v>
      </c>
      <c r="B2473" s="144" t="s">
        <v>6074</v>
      </c>
    </row>
    <row r="2474">
      <c r="A2474" s="143">
        <v>40591.0</v>
      </c>
      <c r="B2474" s="144" t="s">
        <v>6075</v>
      </c>
    </row>
    <row r="2475">
      <c r="A2475" s="143">
        <v>40590.0</v>
      </c>
      <c r="B2475" s="144" t="s">
        <v>6076</v>
      </c>
    </row>
    <row r="2476">
      <c r="A2476" s="143">
        <v>40589.0</v>
      </c>
      <c r="B2476" s="144" t="s">
        <v>6077</v>
      </c>
    </row>
    <row r="2477">
      <c r="A2477" s="143">
        <v>40588.0</v>
      </c>
      <c r="B2477" s="144" t="s">
        <v>6078</v>
      </c>
    </row>
    <row r="2478">
      <c r="A2478" s="143">
        <v>40585.0</v>
      </c>
      <c r="B2478" s="144" t="s">
        <v>6079</v>
      </c>
    </row>
    <row r="2479">
      <c r="A2479" s="143">
        <v>40584.0</v>
      </c>
      <c r="B2479" s="144" t="s">
        <v>6080</v>
      </c>
    </row>
    <row r="2480">
      <c r="A2480" s="143">
        <v>40583.0</v>
      </c>
      <c r="B2480" s="144" t="s">
        <v>6081</v>
      </c>
    </row>
    <row r="2481">
      <c r="A2481" s="143">
        <v>40582.0</v>
      </c>
      <c r="B2481" s="144" t="s">
        <v>6082</v>
      </c>
    </row>
    <row r="2482">
      <c r="A2482" s="143">
        <v>40581.0</v>
      </c>
      <c r="B2482" s="144" t="s">
        <v>6083</v>
      </c>
    </row>
    <row r="2483">
      <c r="A2483" s="143">
        <v>40578.0</v>
      </c>
      <c r="B2483" s="144" t="s">
        <v>6084</v>
      </c>
    </row>
    <row r="2484">
      <c r="A2484" s="143">
        <v>40577.0</v>
      </c>
      <c r="B2484" s="144" t="s">
        <v>6085</v>
      </c>
    </row>
    <row r="2485">
      <c r="A2485" s="143">
        <v>40576.0</v>
      </c>
      <c r="B2485" s="144" t="s">
        <v>6086</v>
      </c>
    </row>
    <row r="2486">
      <c r="A2486" s="143">
        <v>40575.0</v>
      </c>
      <c r="B2486" s="144" t="s">
        <v>6087</v>
      </c>
    </row>
    <row r="2487">
      <c r="A2487" s="143">
        <v>40574.0</v>
      </c>
      <c r="B2487" s="144" t="s">
        <v>6088</v>
      </c>
    </row>
    <row r="2488">
      <c r="A2488" s="143">
        <v>40571.0</v>
      </c>
      <c r="B2488" s="144" t="s">
        <v>6089</v>
      </c>
    </row>
    <row r="2489">
      <c r="A2489" s="143">
        <v>40570.0</v>
      </c>
      <c r="B2489" s="144" t="s">
        <v>6090</v>
      </c>
    </row>
    <row r="2490">
      <c r="A2490" s="143">
        <v>40569.0</v>
      </c>
      <c r="B2490" s="144" t="s">
        <v>6091</v>
      </c>
    </row>
    <row r="2491">
      <c r="A2491" s="143">
        <v>40568.0</v>
      </c>
      <c r="B2491" s="144" t="s">
        <v>6092</v>
      </c>
    </row>
    <row r="2492">
      <c r="A2492" s="143">
        <v>40567.0</v>
      </c>
      <c r="B2492" s="144" t="s">
        <v>6093</v>
      </c>
    </row>
    <row r="2493">
      <c r="A2493" s="143">
        <v>40564.0</v>
      </c>
      <c r="B2493" s="144" t="s">
        <v>6094</v>
      </c>
    </row>
    <row r="2494">
      <c r="A2494" s="143">
        <v>40563.0</v>
      </c>
      <c r="B2494" s="144" t="s">
        <v>6095</v>
      </c>
    </row>
    <row r="2495">
      <c r="A2495" s="143">
        <v>40562.0</v>
      </c>
      <c r="B2495" s="144" t="s">
        <v>6096</v>
      </c>
    </row>
    <row r="2496">
      <c r="A2496" s="143">
        <v>40561.0</v>
      </c>
      <c r="B2496" s="144" t="s">
        <v>6097</v>
      </c>
    </row>
    <row r="2497">
      <c r="A2497" s="143">
        <v>40560.0</v>
      </c>
      <c r="B2497" s="144" t="s">
        <v>6098</v>
      </c>
    </row>
    <row r="2498">
      <c r="A2498" s="143">
        <v>40557.0</v>
      </c>
      <c r="B2498" s="144" t="s">
        <v>6099</v>
      </c>
    </row>
    <row r="2499">
      <c r="A2499" s="143">
        <v>40556.0</v>
      </c>
      <c r="B2499" s="144" t="s">
        <v>6100</v>
      </c>
    </row>
    <row r="2500">
      <c r="A2500" s="143">
        <v>40555.0</v>
      </c>
      <c r="B2500" s="144" t="s">
        <v>6101</v>
      </c>
    </row>
    <row r="2501">
      <c r="A2501" s="143">
        <v>40554.0</v>
      </c>
      <c r="B2501" s="144" t="s">
        <v>6102</v>
      </c>
    </row>
    <row r="2502">
      <c r="A2502" s="143">
        <v>40543.0</v>
      </c>
      <c r="B2502" s="144" t="s">
        <v>6103</v>
      </c>
    </row>
    <row r="2503">
      <c r="A2503" s="143">
        <v>40542.0</v>
      </c>
      <c r="B2503" s="144" t="s">
        <v>6103</v>
      </c>
    </row>
    <row r="2504">
      <c r="A2504" s="143">
        <v>40541.0</v>
      </c>
      <c r="B2504" s="144" t="s">
        <v>6104</v>
      </c>
    </row>
    <row r="2505">
      <c r="A2505" s="143">
        <v>40540.0</v>
      </c>
      <c r="B2505" s="144" t="s">
        <v>81</v>
      </c>
    </row>
    <row r="2506">
      <c r="A2506" s="143">
        <v>40539.0</v>
      </c>
      <c r="B2506" s="144" t="s">
        <v>6105</v>
      </c>
    </row>
    <row r="2507">
      <c r="A2507" s="143">
        <v>40536.0</v>
      </c>
      <c r="B2507" s="144" t="s">
        <v>6106</v>
      </c>
    </row>
    <row r="2508">
      <c r="A2508" s="143">
        <v>40535.0</v>
      </c>
      <c r="B2508" s="144" t="s">
        <v>6107</v>
      </c>
    </row>
    <row r="2509">
      <c r="A2509" s="143">
        <v>40534.0</v>
      </c>
      <c r="B2509" s="144" t="s">
        <v>6108</v>
      </c>
    </row>
    <row r="2510">
      <c r="A2510" s="143">
        <v>40533.0</v>
      </c>
      <c r="B2510" s="144" t="s">
        <v>6109</v>
      </c>
    </row>
    <row r="2511">
      <c r="A2511" s="143">
        <v>40532.0</v>
      </c>
      <c r="B2511" s="144" t="s">
        <v>6110</v>
      </c>
    </row>
    <row r="2512">
      <c r="A2512" s="143">
        <v>40529.0</v>
      </c>
      <c r="B2512" s="144" t="s">
        <v>6111</v>
      </c>
    </row>
    <row r="2513">
      <c r="A2513" s="143">
        <v>40528.0</v>
      </c>
      <c r="B2513" s="144" t="s">
        <v>6112</v>
      </c>
    </row>
    <row r="2514">
      <c r="A2514" s="143">
        <v>40527.0</v>
      </c>
      <c r="B2514" s="144" t="s">
        <v>6113</v>
      </c>
    </row>
    <row r="2515">
      <c r="A2515" s="143">
        <v>40526.0</v>
      </c>
      <c r="B2515" s="144" t="s">
        <v>6114</v>
      </c>
    </row>
    <row r="2516">
      <c r="A2516" s="143">
        <v>40525.0</v>
      </c>
      <c r="B2516" s="144" t="s">
        <v>6115</v>
      </c>
    </row>
    <row r="2517">
      <c r="A2517" s="143">
        <v>40522.0</v>
      </c>
      <c r="B2517" s="144" t="s">
        <v>6116</v>
      </c>
    </row>
    <row r="2518">
      <c r="A2518" s="143">
        <v>40521.0</v>
      </c>
      <c r="B2518" s="144" t="s">
        <v>6117</v>
      </c>
    </row>
    <row r="2519">
      <c r="A2519" s="143">
        <v>40520.0</v>
      </c>
      <c r="B2519" s="144" t="s">
        <v>5043</v>
      </c>
    </row>
    <row r="2520">
      <c r="A2520" s="143">
        <v>40519.0</v>
      </c>
      <c r="B2520" s="144" t="s">
        <v>6118</v>
      </c>
    </row>
    <row r="2521">
      <c r="A2521" s="143">
        <v>40518.0</v>
      </c>
      <c r="B2521" s="144" t="s">
        <v>6119</v>
      </c>
    </row>
    <row r="2522">
      <c r="A2522" s="143">
        <v>40515.0</v>
      </c>
      <c r="B2522" s="144" t="s">
        <v>6120</v>
      </c>
    </row>
    <row r="2523">
      <c r="A2523" s="143">
        <v>40514.0</v>
      </c>
      <c r="B2523" s="144" t="s">
        <v>6121</v>
      </c>
    </row>
    <row r="2524">
      <c r="A2524" s="143">
        <v>40513.0</v>
      </c>
      <c r="B2524" s="144" t="s">
        <v>6122</v>
      </c>
    </row>
    <row r="2525">
      <c r="A2525" s="143">
        <v>40512.0</v>
      </c>
      <c r="B2525" s="144" t="s">
        <v>6123</v>
      </c>
    </row>
    <row r="2526">
      <c r="A2526" s="143">
        <v>40511.0</v>
      </c>
      <c r="B2526" s="144" t="s">
        <v>6124</v>
      </c>
    </row>
    <row r="2527">
      <c r="A2527" s="143">
        <v>40508.0</v>
      </c>
      <c r="B2527" s="144" t="s">
        <v>6125</v>
      </c>
    </row>
    <row r="2528">
      <c r="A2528" s="143">
        <v>40507.0</v>
      </c>
      <c r="B2528" s="144" t="s">
        <v>6126</v>
      </c>
    </row>
    <row r="2529">
      <c r="A2529" s="143">
        <v>40506.0</v>
      </c>
      <c r="B2529" s="144" t="s">
        <v>6127</v>
      </c>
    </row>
    <row r="2530">
      <c r="A2530" s="143">
        <v>40505.0</v>
      </c>
      <c r="B2530" s="144" t="s">
        <v>6128</v>
      </c>
    </row>
    <row r="2531">
      <c r="A2531" s="143">
        <v>40504.0</v>
      </c>
      <c r="B2531" s="144" t="s">
        <v>6129</v>
      </c>
    </row>
    <row r="2532">
      <c r="A2532" s="143">
        <v>40501.0</v>
      </c>
      <c r="B2532" s="144" t="s">
        <v>6130</v>
      </c>
    </row>
    <row r="2533">
      <c r="A2533" s="143">
        <v>40500.0</v>
      </c>
      <c r="B2533" s="144" t="s">
        <v>6131</v>
      </c>
    </row>
    <row r="2534">
      <c r="A2534" s="143">
        <v>40499.0</v>
      </c>
      <c r="B2534" s="144" t="s">
        <v>6132</v>
      </c>
    </row>
    <row r="2535">
      <c r="A2535" s="143">
        <v>40498.0</v>
      </c>
      <c r="B2535" s="144" t="s">
        <v>6133</v>
      </c>
    </row>
    <row r="2536">
      <c r="A2536" s="143">
        <v>40497.0</v>
      </c>
      <c r="B2536" s="144" t="s">
        <v>6134</v>
      </c>
    </row>
    <row r="2537">
      <c r="A2537" s="143">
        <v>40495.0</v>
      </c>
      <c r="B2537" s="144" t="s">
        <v>6135</v>
      </c>
    </row>
    <row r="2538">
      <c r="A2538" s="143">
        <v>40494.0</v>
      </c>
      <c r="B2538" s="144" t="s">
        <v>6136</v>
      </c>
    </row>
    <row r="2539">
      <c r="A2539" s="143">
        <v>40493.0</v>
      </c>
      <c r="B2539" s="144" t="s">
        <v>6137</v>
      </c>
    </row>
    <row r="2540">
      <c r="A2540" s="143">
        <v>40492.0</v>
      </c>
      <c r="B2540" s="144" t="s">
        <v>6138</v>
      </c>
    </row>
    <row r="2541">
      <c r="A2541" s="143">
        <v>40491.0</v>
      </c>
      <c r="B2541" s="144" t="s">
        <v>6139</v>
      </c>
    </row>
    <row r="2542">
      <c r="A2542" s="143">
        <v>40490.0</v>
      </c>
      <c r="B2542" s="144" t="s">
        <v>6140</v>
      </c>
    </row>
    <row r="2543">
      <c r="A2543" s="143">
        <v>40485.0</v>
      </c>
      <c r="B2543" s="144" t="s">
        <v>6141</v>
      </c>
    </row>
    <row r="2544">
      <c r="A2544" s="143">
        <v>40484.0</v>
      </c>
      <c r="B2544" s="144" t="s">
        <v>6142</v>
      </c>
    </row>
    <row r="2545">
      <c r="A2545" s="143">
        <v>40483.0</v>
      </c>
      <c r="B2545" s="144" t="s">
        <v>6143</v>
      </c>
    </row>
    <row r="2546">
      <c r="A2546" s="143">
        <v>40480.0</v>
      </c>
      <c r="B2546" s="144" t="s">
        <v>6144</v>
      </c>
    </row>
    <row r="2547">
      <c r="A2547" s="143">
        <v>40479.0</v>
      </c>
      <c r="B2547" s="144" t="s">
        <v>6145</v>
      </c>
    </row>
    <row r="2548">
      <c r="A2548" s="143">
        <v>40478.0</v>
      </c>
      <c r="B2548" s="144" t="s">
        <v>6146</v>
      </c>
    </row>
    <row r="2549">
      <c r="A2549" s="143">
        <v>40477.0</v>
      </c>
      <c r="B2549" s="144" t="s">
        <v>6147</v>
      </c>
    </row>
    <row r="2550">
      <c r="A2550" s="143">
        <v>40476.0</v>
      </c>
      <c r="B2550" s="144" t="s">
        <v>6148</v>
      </c>
    </row>
    <row r="2551">
      <c r="A2551" s="143">
        <v>40473.0</v>
      </c>
      <c r="B2551" s="144" t="s">
        <v>6149</v>
      </c>
    </row>
    <row r="2552">
      <c r="A2552" s="143">
        <v>40472.0</v>
      </c>
      <c r="B2552" s="144" t="s">
        <v>6150</v>
      </c>
    </row>
    <row r="2553">
      <c r="A2553" s="143">
        <v>40471.0</v>
      </c>
      <c r="B2553" s="144" t="s">
        <v>6151</v>
      </c>
    </row>
    <row r="2554">
      <c r="A2554" s="143">
        <v>40470.0</v>
      </c>
      <c r="B2554" s="144" t="s">
        <v>6152</v>
      </c>
    </row>
    <row r="2555">
      <c r="A2555" s="143">
        <v>40469.0</v>
      </c>
      <c r="B2555" s="144" t="s">
        <v>6153</v>
      </c>
    </row>
    <row r="2556">
      <c r="A2556" s="143">
        <v>40466.0</v>
      </c>
      <c r="B2556" s="144" t="s">
        <v>6154</v>
      </c>
    </row>
    <row r="2557">
      <c r="A2557" s="143">
        <v>40465.0</v>
      </c>
      <c r="B2557" s="144" t="s">
        <v>6155</v>
      </c>
    </row>
    <row r="2558">
      <c r="A2558" s="143">
        <v>40464.0</v>
      </c>
      <c r="B2558" s="144" t="s">
        <v>6156</v>
      </c>
    </row>
    <row r="2559">
      <c r="A2559" s="143">
        <v>40463.0</v>
      </c>
      <c r="B2559" s="144" t="s">
        <v>6157</v>
      </c>
    </row>
    <row r="2560">
      <c r="A2560" s="143">
        <v>40462.0</v>
      </c>
      <c r="B2560" s="144" t="s">
        <v>6158</v>
      </c>
    </row>
    <row r="2561">
      <c r="A2561" s="143">
        <v>40459.0</v>
      </c>
      <c r="B2561" s="144" t="s">
        <v>5408</v>
      </c>
    </row>
    <row r="2562">
      <c r="A2562" s="143">
        <v>40458.0</v>
      </c>
      <c r="B2562" s="144" t="s">
        <v>6159</v>
      </c>
    </row>
    <row r="2563">
      <c r="A2563" s="143">
        <v>40457.0</v>
      </c>
      <c r="B2563" s="144" t="s">
        <v>6160</v>
      </c>
    </row>
    <row r="2564">
      <c r="A2564" s="143">
        <v>40456.0</v>
      </c>
      <c r="B2564" s="144" t="s">
        <v>6161</v>
      </c>
    </row>
    <row r="2565">
      <c r="A2565" s="143">
        <v>40455.0</v>
      </c>
      <c r="B2565" s="144" t="s">
        <v>6162</v>
      </c>
    </row>
    <row r="2566">
      <c r="A2566" s="143">
        <v>40452.0</v>
      </c>
      <c r="B2566" s="144" t="s">
        <v>6163</v>
      </c>
    </row>
    <row r="2567">
      <c r="A2567" s="143">
        <v>40451.0</v>
      </c>
      <c r="B2567" s="144" t="s">
        <v>6164</v>
      </c>
    </row>
    <row r="2568">
      <c r="A2568" s="143">
        <v>40450.0</v>
      </c>
      <c r="B2568" s="144" t="s">
        <v>6165</v>
      </c>
    </row>
    <row r="2569">
      <c r="A2569" s="143">
        <v>40449.0</v>
      </c>
      <c r="B2569" s="144" t="s">
        <v>6166</v>
      </c>
    </row>
    <row r="2570">
      <c r="A2570" s="143">
        <v>40448.0</v>
      </c>
      <c r="B2570" s="144" t="s">
        <v>6167</v>
      </c>
    </row>
    <row r="2571">
      <c r="A2571" s="143">
        <v>40445.0</v>
      </c>
      <c r="B2571" s="144" t="s">
        <v>6168</v>
      </c>
    </row>
    <row r="2572">
      <c r="A2572" s="143">
        <v>40444.0</v>
      </c>
      <c r="B2572" s="144" t="s">
        <v>6169</v>
      </c>
    </row>
    <row r="2573">
      <c r="A2573" s="143">
        <v>40443.0</v>
      </c>
      <c r="B2573" s="144" t="s">
        <v>6170</v>
      </c>
    </row>
    <row r="2574">
      <c r="A2574" s="143">
        <v>40442.0</v>
      </c>
      <c r="B2574" s="144" t="s">
        <v>6171</v>
      </c>
    </row>
    <row r="2575">
      <c r="A2575" s="143">
        <v>40441.0</v>
      </c>
      <c r="B2575" s="144" t="s">
        <v>6172</v>
      </c>
    </row>
    <row r="2576">
      <c r="A2576" s="143">
        <v>40438.0</v>
      </c>
      <c r="B2576" s="144" t="s">
        <v>6173</v>
      </c>
    </row>
    <row r="2577">
      <c r="A2577" s="143">
        <v>40437.0</v>
      </c>
      <c r="B2577" s="144" t="s">
        <v>6174</v>
      </c>
    </row>
    <row r="2578">
      <c r="A2578" s="143">
        <v>40436.0</v>
      </c>
      <c r="B2578" s="144" t="s">
        <v>6175</v>
      </c>
    </row>
    <row r="2579">
      <c r="A2579" s="143">
        <v>40435.0</v>
      </c>
      <c r="B2579" s="144" t="s">
        <v>6176</v>
      </c>
    </row>
    <row r="2580">
      <c r="A2580" s="143">
        <v>40434.0</v>
      </c>
      <c r="B2580" s="144" t="s">
        <v>6177</v>
      </c>
    </row>
    <row r="2581">
      <c r="A2581" s="143">
        <v>40431.0</v>
      </c>
      <c r="B2581" s="144" t="s">
        <v>6178</v>
      </c>
    </row>
    <row r="2582">
      <c r="A2582" s="143">
        <v>40430.0</v>
      </c>
      <c r="B2582" s="144" t="s">
        <v>6179</v>
      </c>
    </row>
    <row r="2583">
      <c r="A2583" s="143">
        <v>40429.0</v>
      </c>
      <c r="B2583" s="144" t="s">
        <v>6180</v>
      </c>
    </row>
    <row r="2584">
      <c r="A2584" s="143">
        <v>40428.0</v>
      </c>
      <c r="B2584" s="144" t="s">
        <v>6181</v>
      </c>
    </row>
    <row r="2585">
      <c r="A2585" s="143">
        <v>40427.0</v>
      </c>
      <c r="B2585" s="144" t="s">
        <v>6182</v>
      </c>
    </row>
    <row r="2586">
      <c r="A2586" s="143">
        <v>40424.0</v>
      </c>
      <c r="B2586" s="144" t="s">
        <v>6183</v>
      </c>
    </row>
    <row r="2587">
      <c r="A2587" s="143">
        <v>40423.0</v>
      </c>
      <c r="B2587" s="144" t="s">
        <v>6184</v>
      </c>
    </row>
    <row r="2588">
      <c r="A2588" s="143">
        <v>40422.0</v>
      </c>
      <c r="B2588" s="144" t="s">
        <v>6185</v>
      </c>
    </row>
    <row r="2589">
      <c r="A2589" s="143">
        <v>40421.0</v>
      </c>
      <c r="B2589" s="144" t="s">
        <v>6186</v>
      </c>
    </row>
    <row r="2590">
      <c r="A2590" s="143">
        <v>40420.0</v>
      </c>
      <c r="B2590" s="144" t="s">
        <v>6187</v>
      </c>
    </row>
    <row r="2591">
      <c r="A2591" s="143">
        <v>40417.0</v>
      </c>
      <c r="B2591" s="144" t="s">
        <v>6188</v>
      </c>
    </row>
    <row r="2592">
      <c r="A2592" s="143">
        <v>40416.0</v>
      </c>
      <c r="B2592" s="144" t="s">
        <v>6189</v>
      </c>
    </row>
    <row r="2593">
      <c r="A2593" s="143">
        <v>40415.0</v>
      </c>
      <c r="B2593" s="144" t="s">
        <v>5257</v>
      </c>
    </row>
    <row r="2594">
      <c r="A2594" s="143">
        <v>40414.0</v>
      </c>
      <c r="B2594" s="144" t="s">
        <v>6190</v>
      </c>
    </row>
    <row r="2595">
      <c r="A2595" s="143">
        <v>40413.0</v>
      </c>
      <c r="B2595" s="144" t="s">
        <v>6191</v>
      </c>
    </row>
    <row r="2596">
      <c r="A2596" s="143">
        <v>40410.0</v>
      </c>
      <c r="B2596" s="144" t="s">
        <v>6192</v>
      </c>
    </row>
    <row r="2597">
      <c r="A2597" s="143">
        <v>40409.0</v>
      </c>
      <c r="B2597" s="144" t="s">
        <v>6193</v>
      </c>
    </row>
    <row r="2598">
      <c r="A2598" s="143">
        <v>40408.0</v>
      </c>
      <c r="B2598" s="144" t="s">
        <v>6194</v>
      </c>
    </row>
    <row r="2599">
      <c r="A2599" s="143">
        <v>40407.0</v>
      </c>
      <c r="B2599" s="144" t="s">
        <v>6195</v>
      </c>
    </row>
    <row r="2600">
      <c r="A2600" s="143">
        <v>40406.0</v>
      </c>
      <c r="B2600" s="144" t="s">
        <v>6196</v>
      </c>
    </row>
    <row r="2601">
      <c r="A2601" s="143">
        <v>40403.0</v>
      </c>
      <c r="B2601" s="144" t="s">
        <v>6197</v>
      </c>
    </row>
    <row r="2602">
      <c r="A2602" s="143">
        <v>40402.0</v>
      </c>
      <c r="B2602" s="144" t="s">
        <v>6198</v>
      </c>
    </row>
    <row r="2603">
      <c r="A2603" s="143">
        <v>40401.0</v>
      </c>
      <c r="B2603" s="144" t="s">
        <v>6199</v>
      </c>
    </row>
    <row r="2604">
      <c r="A2604" s="143">
        <v>40400.0</v>
      </c>
      <c r="B2604" s="144" t="s">
        <v>6200</v>
      </c>
    </row>
    <row r="2605">
      <c r="A2605" s="143">
        <v>40399.0</v>
      </c>
      <c r="B2605" s="144" t="s">
        <v>6201</v>
      </c>
    </row>
    <row r="2606">
      <c r="A2606" s="143">
        <v>40396.0</v>
      </c>
      <c r="B2606" s="144" t="s">
        <v>6202</v>
      </c>
    </row>
    <row r="2607">
      <c r="A2607" s="143">
        <v>40395.0</v>
      </c>
      <c r="B2607" s="144" t="s">
        <v>6203</v>
      </c>
    </row>
    <row r="2608">
      <c r="A2608" s="143">
        <v>40394.0</v>
      </c>
      <c r="B2608" s="144" t="s">
        <v>6204</v>
      </c>
    </row>
    <row r="2609">
      <c r="A2609" s="143">
        <v>40393.0</v>
      </c>
      <c r="B2609" s="144" t="s">
        <v>6205</v>
      </c>
    </row>
    <row r="2610">
      <c r="A2610" s="143">
        <v>40392.0</v>
      </c>
      <c r="B2610" s="144" t="s">
        <v>6206</v>
      </c>
    </row>
    <row r="2611">
      <c r="A2611" s="143">
        <v>40389.0</v>
      </c>
      <c r="B2611" s="144" t="s">
        <v>6207</v>
      </c>
    </row>
    <row r="2612">
      <c r="A2612" s="143">
        <v>40388.0</v>
      </c>
      <c r="B2612" s="144" t="s">
        <v>6208</v>
      </c>
    </row>
    <row r="2613">
      <c r="A2613" s="143">
        <v>40387.0</v>
      </c>
      <c r="B2613" s="144" t="s">
        <v>6209</v>
      </c>
    </row>
    <row r="2614">
      <c r="A2614" s="143">
        <v>40386.0</v>
      </c>
      <c r="B2614" s="144" t="s">
        <v>6210</v>
      </c>
    </row>
    <row r="2615">
      <c r="A2615" s="143">
        <v>40385.0</v>
      </c>
      <c r="B2615" s="144" t="s">
        <v>6211</v>
      </c>
    </row>
    <row r="2616">
      <c r="A2616" s="143">
        <v>40382.0</v>
      </c>
      <c r="B2616" s="144" t="s">
        <v>5921</v>
      </c>
    </row>
    <row r="2617">
      <c r="A2617" s="143">
        <v>40381.0</v>
      </c>
      <c r="B2617" s="144" t="s">
        <v>185</v>
      </c>
    </row>
    <row r="2618">
      <c r="A2618" s="143">
        <v>40380.0</v>
      </c>
      <c r="B2618" s="144" t="s">
        <v>6212</v>
      </c>
    </row>
    <row r="2619">
      <c r="A2619" s="143">
        <v>40379.0</v>
      </c>
      <c r="B2619" s="144" t="s">
        <v>6213</v>
      </c>
    </row>
    <row r="2620">
      <c r="A2620" s="143">
        <v>40378.0</v>
      </c>
      <c r="B2620" s="144" t="s">
        <v>6214</v>
      </c>
    </row>
    <row r="2621">
      <c r="A2621" s="143">
        <v>40375.0</v>
      </c>
      <c r="B2621" s="144" t="s">
        <v>191</v>
      </c>
    </row>
    <row r="2622">
      <c r="A2622" s="143">
        <v>40374.0</v>
      </c>
      <c r="B2622" s="144" t="s">
        <v>6215</v>
      </c>
    </row>
    <row r="2623">
      <c r="A2623" s="143">
        <v>40373.0</v>
      </c>
      <c r="B2623" s="144" t="s">
        <v>6216</v>
      </c>
    </row>
    <row r="2624">
      <c r="A2624" s="143">
        <v>40372.0</v>
      </c>
      <c r="B2624" s="144" t="s">
        <v>6217</v>
      </c>
    </row>
    <row r="2625">
      <c r="A2625" s="143">
        <v>40371.0</v>
      </c>
      <c r="B2625" s="144" t="s">
        <v>6218</v>
      </c>
    </row>
    <row r="2626">
      <c r="A2626" s="143">
        <v>40368.0</v>
      </c>
      <c r="B2626" s="144" t="s">
        <v>6219</v>
      </c>
    </row>
    <row r="2627">
      <c r="A2627" s="143">
        <v>40367.0</v>
      </c>
      <c r="B2627" s="144" t="s">
        <v>6220</v>
      </c>
    </row>
    <row r="2628">
      <c r="A2628" s="143">
        <v>40366.0</v>
      </c>
      <c r="B2628" s="144" t="s">
        <v>6221</v>
      </c>
    </row>
    <row r="2629">
      <c r="A2629" s="143">
        <v>40365.0</v>
      </c>
      <c r="B2629" s="144" t="s">
        <v>6222</v>
      </c>
    </row>
    <row r="2630">
      <c r="A2630" s="143">
        <v>40364.0</v>
      </c>
      <c r="B2630" s="144" t="s">
        <v>6223</v>
      </c>
    </row>
    <row r="2631">
      <c r="A2631" s="143">
        <v>40361.0</v>
      </c>
      <c r="B2631" s="144" t="s">
        <v>6224</v>
      </c>
    </row>
    <row r="2632">
      <c r="A2632" s="143">
        <v>40360.0</v>
      </c>
      <c r="B2632" s="144" t="s">
        <v>6225</v>
      </c>
    </row>
    <row r="2633">
      <c r="A2633" s="143">
        <v>40359.0</v>
      </c>
      <c r="B2633" s="144" t="s">
        <v>6226</v>
      </c>
    </row>
    <row r="2634">
      <c r="A2634" s="143">
        <v>40358.0</v>
      </c>
      <c r="B2634" s="144" t="s">
        <v>6227</v>
      </c>
    </row>
    <row r="2635">
      <c r="A2635" s="143">
        <v>40357.0</v>
      </c>
      <c r="B2635" s="144" t="s">
        <v>6228</v>
      </c>
    </row>
    <row r="2636">
      <c r="A2636" s="143">
        <v>40354.0</v>
      </c>
      <c r="B2636" s="144" t="s">
        <v>6229</v>
      </c>
    </row>
    <row r="2637">
      <c r="A2637" s="143">
        <v>40353.0</v>
      </c>
      <c r="B2637" s="144" t="s">
        <v>6230</v>
      </c>
    </row>
    <row r="2638">
      <c r="A2638" s="143">
        <v>40352.0</v>
      </c>
      <c r="B2638" s="144" t="s">
        <v>6231</v>
      </c>
    </row>
    <row r="2639">
      <c r="A2639" s="143">
        <v>40351.0</v>
      </c>
      <c r="B2639" s="144" t="s">
        <v>6232</v>
      </c>
    </row>
    <row r="2640">
      <c r="A2640" s="143">
        <v>40350.0</v>
      </c>
      <c r="B2640" s="144" t="s">
        <v>6233</v>
      </c>
    </row>
    <row r="2641">
      <c r="A2641" s="143">
        <v>40347.0</v>
      </c>
      <c r="B2641" s="144" t="s">
        <v>5333</v>
      </c>
    </row>
    <row r="2642">
      <c r="A2642" s="143">
        <v>40346.0</v>
      </c>
      <c r="B2642" s="144" t="s">
        <v>6234</v>
      </c>
    </row>
    <row r="2643">
      <c r="A2643" s="143">
        <v>40345.0</v>
      </c>
      <c r="B2643" s="144" t="s">
        <v>6235</v>
      </c>
    </row>
    <row r="2644">
      <c r="A2644" s="143">
        <v>40344.0</v>
      </c>
      <c r="B2644" s="144" t="s">
        <v>6236</v>
      </c>
    </row>
    <row r="2645">
      <c r="A2645" s="143">
        <v>40340.0</v>
      </c>
      <c r="B2645" s="144" t="s">
        <v>6237</v>
      </c>
    </row>
    <row r="2646">
      <c r="A2646" s="143">
        <v>40339.0</v>
      </c>
      <c r="B2646" s="144" t="s">
        <v>6238</v>
      </c>
    </row>
    <row r="2647">
      <c r="A2647" s="143">
        <v>40338.0</v>
      </c>
      <c r="B2647" s="144" t="s">
        <v>6239</v>
      </c>
    </row>
    <row r="2648">
      <c r="A2648" s="143">
        <v>40337.0</v>
      </c>
      <c r="B2648" s="144" t="s">
        <v>6240</v>
      </c>
    </row>
    <row r="2649">
      <c r="A2649" s="143">
        <v>40336.0</v>
      </c>
      <c r="B2649" s="144" t="s">
        <v>6241</v>
      </c>
    </row>
    <row r="2650">
      <c r="A2650" s="143">
        <v>40333.0</v>
      </c>
      <c r="B2650" s="144" t="s">
        <v>6242</v>
      </c>
    </row>
    <row r="2651">
      <c r="A2651" s="143">
        <v>40332.0</v>
      </c>
      <c r="B2651" s="144" t="s">
        <v>6243</v>
      </c>
    </row>
    <row r="2652">
      <c r="A2652" s="143">
        <v>40331.0</v>
      </c>
      <c r="B2652" s="144" t="s">
        <v>6244</v>
      </c>
    </row>
    <row r="2653">
      <c r="A2653" s="143">
        <v>40330.0</v>
      </c>
      <c r="B2653" s="144" t="s">
        <v>6245</v>
      </c>
    </row>
    <row r="2654">
      <c r="A2654" s="143">
        <v>40329.0</v>
      </c>
      <c r="B2654" s="144" t="s">
        <v>6246</v>
      </c>
    </row>
    <row r="2655">
      <c r="A2655" s="143">
        <v>40326.0</v>
      </c>
      <c r="B2655" s="144" t="s">
        <v>6247</v>
      </c>
    </row>
    <row r="2656">
      <c r="A2656" s="143">
        <v>40325.0</v>
      </c>
      <c r="B2656" s="144" t="s">
        <v>6248</v>
      </c>
    </row>
    <row r="2657">
      <c r="A2657" s="143">
        <v>40324.0</v>
      </c>
      <c r="B2657" s="144" t="s">
        <v>6249</v>
      </c>
    </row>
    <row r="2658">
      <c r="A2658" s="143">
        <v>40323.0</v>
      </c>
      <c r="B2658" s="144" t="s">
        <v>6250</v>
      </c>
    </row>
    <row r="2659">
      <c r="A2659" s="143">
        <v>40322.0</v>
      </c>
      <c r="B2659" s="144" t="s">
        <v>6251</v>
      </c>
    </row>
    <row r="2660">
      <c r="A2660" s="143">
        <v>40319.0</v>
      </c>
      <c r="B2660" s="144" t="s">
        <v>6252</v>
      </c>
    </row>
    <row r="2661">
      <c r="A2661" s="143">
        <v>40318.0</v>
      </c>
      <c r="B2661" s="144" t="s">
        <v>6253</v>
      </c>
    </row>
    <row r="2662">
      <c r="A2662" s="143">
        <v>40317.0</v>
      </c>
      <c r="B2662" s="144" t="s">
        <v>6254</v>
      </c>
    </row>
    <row r="2663">
      <c r="A2663" s="143">
        <v>40316.0</v>
      </c>
      <c r="B2663" s="144" t="s">
        <v>6255</v>
      </c>
    </row>
    <row r="2664">
      <c r="A2664" s="143">
        <v>40315.0</v>
      </c>
      <c r="B2664" s="144" t="s">
        <v>6256</v>
      </c>
    </row>
    <row r="2665">
      <c r="A2665" s="143">
        <v>40312.0</v>
      </c>
      <c r="B2665" s="144" t="s">
        <v>6257</v>
      </c>
    </row>
    <row r="2666">
      <c r="A2666" s="143">
        <v>40311.0</v>
      </c>
      <c r="B2666" s="144" t="s">
        <v>6258</v>
      </c>
    </row>
    <row r="2667">
      <c r="A2667" s="143">
        <v>40310.0</v>
      </c>
      <c r="B2667" s="144" t="s">
        <v>6259</v>
      </c>
    </row>
    <row r="2668">
      <c r="A2668" s="143">
        <v>40309.0</v>
      </c>
      <c r="B2668" s="144" t="s">
        <v>6260</v>
      </c>
    </row>
    <row r="2669">
      <c r="A2669" s="143">
        <v>40305.0</v>
      </c>
      <c r="B2669" s="144" t="s">
        <v>6261</v>
      </c>
    </row>
    <row r="2670">
      <c r="A2670" s="143">
        <v>40304.0</v>
      </c>
      <c r="B2670" s="144" t="s">
        <v>68</v>
      </c>
    </row>
    <row r="2671">
      <c r="A2671" s="143">
        <v>40303.0</v>
      </c>
      <c r="B2671" s="144" t="s">
        <v>6262</v>
      </c>
    </row>
    <row r="2672">
      <c r="A2672" s="143">
        <v>40302.0</v>
      </c>
      <c r="B2672" s="144" t="s">
        <v>6263</v>
      </c>
    </row>
    <row r="2673">
      <c r="A2673" s="143">
        <v>40298.0</v>
      </c>
      <c r="B2673" s="144" t="s">
        <v>6264</v>
      </c>
    </row>
    <row r="2674">
      <c r="A2674" s="143">
        <v>40297.0</v>
      </c>
      <c r="B2674" s="144" t="s">
        <v>6265</v>
      </c>
    </row>
    <row r="2675">
      <c r="A2675" s="143">
        <v>40296.0</v>
      </c>
      <c r="B2675" s="144" t="s">
        <v>6266</v>
      </c>
    </row>
    <row r="2676">
      <c r="A2676" s="143">
        <v>40295.0</v>
      </c>
      <c r="B2676" s="144" t="s">
        <v>6267</v>
      </c>
    </row>
    <row r="2677">
      <c r="A2677" s="143">
        <v>40294.0</v>
      </c>
      <c r="B2677" s="144" t="s">
        <v>6268</v>
      </c>
    </row>
    <row r="2678">
      <c r="A2678" s="143">
        <v>40291.0</v>
      </c>
      <c r="B2678" s="144" t="s">
        <v>5459</v>
      </c>
    </row>
    <row r="2679">
      <c r="A2679" s="143">
        <v>40290.0</v>
      </c>
      <c r="B2679" s="144" t="s">
        <v>6269</v>
      </c>
    </row>
    <row r="2680">
      <c r="A2680" s="143">
        <v>40289.0</v>
      </c>
      <c r="B2680" s="144" t="s">
        <v>6270</v>
      </c>
    </row>
    <row r="2681">
      <c r="A2681" s="143">
        <v>40288.0</v>
      </c>
      <c r="B2681" s="144" t="s">
        <v>6271</v>
      </c>
    </row>
    <row r="2682">
      <c r="A2682" s="143">
        <v>40287.0</v>
      </c>
      <c r="B2682" s="144" t="s">
        <v>6272</v>
      </c>
    </row>
    <row r="2683">
      <c r="A2683" s="143">
        <v>40284.0</v>
      </c>
      <c r="B2683" s="144" t="s">
        <v>6273</v>
      </c>
    </row>
    <row r="2684">
      <c r="A2684" s="143">
        <v>40283.0</v>
      </c>
      <c r="B2684" s="144" t="s">
        <v>6274</v>
      </c>
    </row>
    <row r="2685">
      <c r="A2685" s="143">
        <v>40282.0</v>
      </c>
      <c r="B2685" s="144" t="s">
        <v>6275</v>
      </c>
    </row>
    <row r="2686">
      <c r="A2686" s="143">
        <v>40281.0</v>
      </c>
      <c r="B2686" s="144" t="s">
        <v>6276</v>
      </c>
    </row>
    <row r="2687">
      <c r="A2687" s="143">
        <v>40280.0</v>
      </c>
      <c r="B2687" s="144" t="s">
        <v>6277</v>
      </c>
    </row>
    <row r="2688">
      <c r="A2688" s="143">
        <v>40277.0</v>
      </c>
      <c r="B2688" s="144" t="s">
        <v>6278</v>
      </c>
    </row>
    <row r="2689">
      <c r="A2689" s="143">
        <v>40276.0</v>
      </c>
      <c r="B2689" s="144" t="s">
        <v>6279</v>
      </c>
    </row>
    <row r="2690">
      <c r="A2690" s="143">
        <v>40275.0</v>
      </c>
      <c r="B2690" s="144" t="s">
        <v>6280</v>
      </c>
    </row>
    <row r="2691">
      <c r="A2691" s="143">
        <v>40274.0</v>
      </c>
      <c r="B2691" s="144" t="s">
        <v>6281</v>
      </c>
    </row>
    <row r="2692">
      <c r="A2692" s="143">
        <v>40273.0</v>
      </c>
      <c r="B2692" s="144" t="s">
        <v>6282</v>
      </c>
    </row>
    <row r="2693">
      <c r="A2693" s="143">
        <v>40270.0</v>
      </c>
      <c r="B2693" s="144" t="s">
        <v>6283</v>
      </c>
    </row>
    <row r="2694">
      <c r="A2694" s="143">
        <v>40269.0</v>
      </c>
      <c r="B2694" s="144" t="s">
        <v>6284</v>
      </c>
    </row>
    <row r="2695">
      <c r="A2695" s="143">
        <v>40268.0</v>
      </c>
      <c r="B2695" s="144" t="s">
        <v>6285</v>
      </c>
    </row>
    <row r="2696">
      <c r="A2696" s="143">
        <v>40267.0</v>
      </c>
      <c r="B2696" s="144" t="s">
        <v>6286</v>
      </c>
    </row>
    <row r="2697">
      <c r="A2697" s="143">
        <v>40266.0</v>
      </c>
      <c r="B2697" s="144" t="s">
        <v>6287</v>
      </c>
    </row>
    <row r="2698">
      <c r="A2698" s="143">
        <v>40263.0</v>
      </c>
      <c r="B2698" s="144" t="s">
        <v>6288</v>
      </c>
    </row>
    <row r="2699">
      <c r="A2699" s="143">
        <v>40262.0</v>
      </c>
      <c r="B2699" s="144" t="s">
        <v>6289</v>
      </c>
    </row>
    <row r="2700">
      <c r="A2700" s="143">
        <v>40261.0</v>
      </c>
      <c r="B2700" s="144" t="s">
        <v>6290</v>
      </c>
    </row>
    <row r="2701">
      <c r="A2701" s="143">
        <v>40260.0</v>
      </c>
      <c r="B2701" s="144" t="s">
        <v>6291</v>
      </c>
    </row>
    <row r="2702">
      <c r="A2702" s="143">
        <v>40259.0</v>
      </c>
      <c r="B2702" s="144" t="s">
        <v>6292</v>
      </c>
    </row>
    <row r="2703">
      <c r="A2703" s="143">
        <v>40256.0</v>
      </c>
      <c r="B2703" s="144" t="s">
        <v>6293</v>
      </c>
    </row>
    <row r="2704">
      <c r="A2704" s="143">
        <v>40255.0</v>
      </c>
      <c r="B2704" s="144" t="s">
        <v>6294</v>
      </c>
    </row>
    <row r="2705">
      <c r="A2705" s="143">
        <v>40254.0</v>
      </c>
      <c r="B2705" s="144" t="s">
        <v>6295</v>
      </c>
    </row>
    <row r="2706">
      <c r="A2706" s="143">
        <v>40253.0</v>
      </c>
      <c r="B2706" s="144" t="s">
        <v>6296</v>
      </c>
    </row>
    <row r="2707">
      <c r="A2707" s="143">
        <v>40252.0</v>
      </c>
      <c r="B2707" s="144" t="s">
        <v>6297</v>
      </c>
    </row>
    <row r="2708">
      <c r="A2708" s="143">
        <v>40249.0</v>
      </c>
      <c r="B2708" s="144" t="s">
        <v>6298</v>
      </c>
    </row>
    <row r="2709">
      <c r="A2709" s="143">
        <v>40248.0</v>
      </c>
      <c r="B2709" s="144" t="s">
        <v>6299</v>
      </c>
    </row>
    <row r="2710">
      <c r="A2710" s="143">
        <v>40247.0</v>
      </c>
      <c r="B2710" s="144" t="s">
        <v>6300</v>
      </c>
    </row>
    <row r="2711">
      <c r="A2711" s="143">
        <v>40246.0</v>
      </c>
      <c r="B2711" s="144" t="s">
        <v>6301</v>
      </c>
    </row>
    <row r="2712">
      <c r="A2712" s="143">
        <v>40242.0</v>
      </c>
      <c r="B2712" s="144" t="s">
        <v>6302</v>
      </c>
    </row>
    <row r="2713">
      <c r="A2713" s="143">
        <v>40241.0</v>
      </c>
      <c r="B2713" s="144" t="s">
        <v>6303</v>
      </c>
    </row>
    <row r="2714">
      <c r="A2714" s="143">
        <v>40240.0</v>
      </c>
      <c r="B2714" s="144" t="s">
        <v>6304</v>
      </c>
    </row>
    <row r="2715">
      <c r="A2715" s="143">
        <v>40239.0</v>
      </c>
      <c r="B2715" s="144" t="s">
        <v>6305</v>
      </c>
    </row>
    <row r="2716">
      <c r="A2716" s="143">
        <v>40238.0</v>
      </c>
      <c r="B2716" s="144" t="s">
        <v>6306</v>
      </c>
    </row>
    <row r="2717">
      <c r="A2717" s="143">
        <v>40236.0</v>
      </c>
      <c r="B2717" s="144" t="s">
        <v>6307</v>
      </c>
    </row>
    <row r="2718">
      <c r="A2718" s="143">
        <v>40235.0</v>
      </c>
      <c r="B2718" s="144" t="s">
        <v>6308</v>
      </c>
    </row>
    <row r="2719">
      <c r="A2719" s="143">
        <v>40234.0</v>
      </c>
      <c r="B2719" s="144" t="s">
        <v>6309</v>
      </c>
    </row>
    <row r="2720">
      <c r="A2720" s="143">
        <v>40233.0</v>
      </c>
      <c r="B2720" s="144" t="s">
        <v>6310</v>
      </c>
    </row>
    <row r="2721">
      <c r="A2721" s="143">
        <v>40228.0</v>
      </c>
      <c r="B2721" s="144" t="s">
        <v>6311</v>
      </c>
    </row>
    <row r="2722">
      <c r="A2722" s="143">
        <v>40227.0</v>
      </c>
      <c r="B2722" s="144" t="s">
        <v>6312</v>
      </c>
    </row>
    <row r="2723">
      <c r="A2723" s="143">
        <v>40226.0</v>
      </c>
      <c r="B2723" s="144" t="s">
        <v>6313</v>
      </c>
    </row>
    <row r="2724">
      <c r="A2724" s="143">
        <v>40225.0</v>
      </c>
      <c r="B2724" s="144" t="s">
        <v>6314</v>
      </c>
    </row>
    <row r="2725">
      <c r="A2725" s="143">
        <v>40224.0</v>
      </c>
      <c r="B2725" s="144" t="s">
        <v>6315</v>
      </c>
    </row>
    <row r="2726">
      <c r="A2726" s="143">
        <v>40221.0</v>
      </c>
      <c r="B2726" s="144" t="s">
        <v>6316</v>
      </c>
    </row>
    <row r="2727">
      <c r="A2727" s="143">
        <v>40220.0</v>
      </c>
      <c r="B2727" s="144" t="s">
        <v>6317</v>
      </c>
    </row>
    <row r="2728">
      <c r="A2728" s="143">
        <v>40219.0</v>
      </c>
      <c r="B2728" s="144" t="s">
        <v>6318</v>
      </c>
    </row>
    <row r="2729">
      <c r="A2729" s="143">
        <v>40218.0</v>
      </c>
      <c r="B2729" s="144" t="s">
        <v>6319</v>
      </c>
    </row>
    <row r="2730">
      <c r="A2730" s="143">
        <v>40217.0</v>
      </c>
      <c r="B2730" s="144" t="s">
        <v>6320</v>
      </c>
    </row>
    <row r="2731">
      <c r="A2731" s="143">
        <v>40214.0</v>
      </c>
      <c r="B2731" s="144" t="s">
        <v>6321</v>
      </c>
    </row>
    <row r="2732">
      <c r="A2732" s="143">
        <v>40213.0</v>
      </c>
      <c r="B2732" s="144" t="s">
        <v>6322</v>
      </c>
    </row>
    <row r="2733">
      <c r="A2733" s="143">
        <v>40212.0</v>
      </c>
      <c r="B2733" s="144" t="s">
        <v>6323</v>
      </c>
    </row>
    <row r="2734">
      <c r="A2734" s="143">
        <v>40211.0</v>
      </c>
      <c r="B2734" s="144" t="s">
        <v>6324</v>
      </c>
    </row>
    <row r="2735">
      <c r="A2735" s="143">
        <v>40210.0</v>
      </c>
      <c r="B2735" s="144" t="s">
        <v>5577</v>
      </c>
    </row>
    <row r="2736">
      <c r="A2736" s="143">
        <v>40207.0</v>
      </c>
      <c r="B2736" s="144" t="s">
        <v>6325</v>
      </c>
    </row>
    <row r="2737">
      <c r="A2737" s="143">
        <v>40206.0</v>
      </c>
      <c r="B2737" s="144" t="s">
        <v>6326</v>
      </c>
    </row>
    <row r="2738">
      <c r="A2738" s="143">
        <v>40205.0</v>
      </c>
      <c r="B2738" s="144" t="s">
        <v>6327</v>
      </c>
    </row>
    <row r="2739">
      <c r="A2739" s="143">
        <v>40204.0</v>
      </c>
      <c r="B2739" s="144" t="s">
        <v>6328</v>
      </c>
    </row>
    <row r="2740">
      <c r="A2740" s="143">
        <v>40203.0</v>
      </c>
      <c r="B2740" s="144" t="s">
        <v>6329</v>
      </c>
    </row>
    <row r="2741">
      <c r="A2741" s="143">
        <v>40200.0</v>
      </c>
      <c r="B2741" s="144" t="s">
        <v>6330</v>
      </c>
    </row>
    <row r="2742">
      <c r="A2742" s="143">
        <v>40199.0</v>
      </c>
      <c r="B2742" s="144" t="s">
        <v>6331</v>
      </c>
    </row>
    <row r="2743">
      <c r="A2743" s="143">
        <v>40198.0</v>
      </c>
      <c r="B2743" s="144" t="s">
        <v>6332</v>
      </c>
    </row>
    <row r="2744">
      <c r="A2744" s="143">
        <v>40197.0</v>
      </c>
      <c r="B2744" s="144" t="s">
        <v>6333</v>
      </c>
    </row>
    <row r="2745">
      <c r="A2745" s="143">
        <v>40196.0</v>
      </c>
      <c r="B2745" s="144" t="s">
        <v>6334</v>
      </c>
    </row>
    <row r="2746">
      <c r="A2746" s="143">
        <v>40193.0</v>
      </c>
      <c r="B2746" s="144" t="s">
        <v>6335</v>
      </c>
    </row>
    <row r="2747">
      <c r="A2747" s="143">
        <v>40192.0</v>
      </c>
      <c r="B2747" s="144" t="s">
        <v>218</v>
      </c>
    </row>
    <row r="2748">
      <c r="A2748" s="143">
        <v>40191.0</v>
      </c>
      <c r="B2748" s="144" t="s">
        <v>6336</v>
      </c>
    </row>
    <row r="2749">
      <c r="A2749" s="143">
        <v>40190.0</v>
      </c>
      <c r="B2749" s="144" t="s">
        <v>6337</v>
      </c>
    </row>
    <row r="2750">
      <c r="A2750" s="143">
        <v>40189.0</v>
      </c>
      <c r="B2750" s="144" t="s">
        <v>6338</v>
      </c>
    </row>
    <row r="2751">
      <c r="A2751" s="143">
        <v>40178.0</v>
      </c>
      <c r="B2751" s="144" t="s">
        <v>6339</v>
      </c>
    </row>
    <row r="2752">
      <c r="A2752" s="143">
        <v>40177.0</v>
      </c>
      <c r="B2752" s="144" t="s">
        <v>6340</v>
      </c>
    </row>
    <row r="2753">
      <c r="A2753" s="143">
        <v>40176.0</v>
      </c>
      <c r="B2753" s="144" t="s">
        <v>6341</v>
      </c>
    </row>
    <row r="2754">
      <c r="A2754" s="143">
        <v>40175.0</v>
      </c>
      <c r="B2754" s="144" t="s">
        <v>6342</v>
      </c>
    </row>
    <row r="2755">
      <c r="A2755" s="143">
        <v>40172.0</v>
      </c>
      <c r="B2755" s="144" t="s">
        <v>6343</v>
      </c>
    </row>
    <row r="2756">
      <c r="A2756" s="143">
        <v>40171.0</v>
      </c>
      <c r="B2756" s="144" t="s">
        <v>6344</v>
      </c>
    </row>
    <row r="2757">
      <c r="A2757" s="143">
        <v>40170.0</v>
      </c>
      <c r="B2757" s="144" t="s">
        <v>6345</v>
      </c>
    </row>
    <row r="2758">
      <c r="A2758" s="143">
        <v>40169.0</v>
      </c>
      <c r="B2758" s="144" t="s">
        <v>6346</v>
      </c>
    </row>
    <row r="2759">
      <c r="A2759" s="143">
        <v>40168.0</v>
      </c>
      <c r="B2759" s="144" t="s">
        <v>82</v>
      </c>
    </row>
    <row r="2760">
      <c r="A2760" s="143">
        <v>40165.0</v>
      </c>
      <c r="B2760" s="144" t="s">
        <v>6347</v>
      </c>
    </row>
    <row r="2761">
      <c r="A2761" s="143">
        <v>40164.0</v>
      </c>
      <c r="B2761" s="144" t="s">
        <v>6348</v>
      </c>
    </row>
    <row r="2762">
      <c r="A2762" s="143">
        <v>40163.0</v>
      </c>
      <c r="B2762" s="144" t="s">
        <v>6349</v>
      </c>
    </row>
    <row r="2763">
      <c r="A2763" s="143">
        <v>40162.0</v>
      </c>
      <c r="B2763" s="144" t="s">
        <v>6350</v>
      </c>
    </row>
    <row r="2764">
      <c r="A2764" s="143">
        <v>40161.0</v>
      </c>
      <c r="B2764" s="144" t="s">
        <v>6351</v>
      </c>
    </row>
    <row r="2765">
      <c r="A2765" s="143">
        <v>40158.0</v>
      </c>
      <c r="B2765" s="144" t="s">
        <v>6352</v>
      </c>
    </row>
    <row r="2766">
      <c r="A2766" s="143">
        <v>40157.0</v>
      </c>
      <c r="B2766" s="144" t="s">
        <v>6353</v>
      </c>
    </row>
    <row r="2767">
      <c r="A2767" s="143">
        <v>40156.0</v>
      </c>
      <c r="B2767" s="144" t="s">
        <v>6354</v>
      </c>
    </row>
    <row r="2768">
      <c r="A2768" s="143">
        <v>40155.0</v>
      </c>
      <c r="B2768" s="144" t="s">
        <v>6355</v>
      </c>
    </row>
    <row r="2769">
      <c r="A2769" s="143">
        <v>40154.0</v>
      </c>
      <c r="B2769" s="144" t="s">
        <v>6356</v>
      </c>
    </row>
    <row r="2770">
      <c r="A2770" s="143">
        <v>40151.0</v>
      </c>
      <c r="B2770" s="144" t="s">
        <v>6357</v>
      </c>
    </row>
    <row r="2771">
      <c r="A2771" s="143">
        <v>40150.0</v>
      </c>
      <c r="B2771" s="144" t="s">
        <v>6358</v>
      </c>
    </row>
    <row r="2772">
      <c r="A2772" s="143">
        <v>40149.0</v>
      </c>
      <c r="B2772" s="144" t="s">
        <v>6359</v>
      </c>
    </row>
    <row r="2773">
      <c r="A2773" s="143">
        <v>40148.0</v>
      </c>
      <c r="B2773" s="144" t="s">
        <v>6360</v>
      </c>
    </row>
    <row r="2774">
      <c r="A2774" s="143">
        <v>40147.0</v>
      </c>
      <c r="B2774" s="144" t="s">
        <v>6361</v>
      </c>
    </row>
    <row r="2775">
      <c r="A2775" s="143">
        <v>40144.0</v>
      </c>
      <c r="B2775" s="144" t="s">
        <v>6362</v>
      </c>
    </row>
    <row r="2776">
      <c r="A2776" s="143">
        <v>40143.0</v>
      </c>
      <c r="B2776" s="144" t="s">
        <v>6363</v>
      </c>
    </row>
    <row r="2777">
      <c r="A2777" s="143">
        <v>40142.0</v>
      </c>
      <c r="B2777" s="144" t="s">
        <v>6364</v>
      </c>
    </row>
    <row r="2778">
      <c r="A2778" s="143">
        <v>40141.0</v>
      </c>
      <c r="B2778" s="144" t="s">
        <v>6365</v>
      </c>
    </row>
    <row r="2779">
      <c r="A2779" s="143">
        <v>40140.0</v>
      </c>
      <c r="B2779" s="144" t="s">
        <v>6366</v>
      </c>
    </row>
    <row r="2780">
      <c r="A2780" s="143">
        <v>40137.0</v>
      </c>
      <c r="B2780" s="144" t="s">
        <v>6260</v>
      </c>
    </row>
    <row r="2781">
      <c r="A2781" s="143">
        <v>40136.0</v>
      </c>
      <c r="B2781" s="144" t="s">
        <v>6367</v>
      </c>
    </row>
    <row r="2782">
      <c r="A2782" s="143">
        <v>40135.0</v>
      </c>
      <c r="B2782" s="144" t="s">
        <v>6368</v>
      </c>
    </row>
    <row r="2783">
      <c r="A2783" s="143">
        <v>40134.0</v>
      </c>
      <c r="B2783" s="144" t="s">
        <v>6369</v>
      </c>
    </row>
    <row r="2784">
      <c r="A2784" s="143">
        <v>40133.0</v>
      </c>
      <c r="B2784" s="144" t="s">
        <v>6370</v>
      </c>
    </row>
    <row r="2785">
      <c r="A2785" s="143">
        <v>40130.0</v>
      </c>
      <c r="B2785" s="144" t="s">
        <v>6371</v>
      </c>
    </row>
    <row r="2786">
      <c r="A2786" s="143">
        <v>40129.0</v>
      </c>
      <c r="B2786" s="144" t="s">
        <v>6372</v>
      </c>
    </row>
    <row r="2787">
      <c r="A2787" s="143">
        <v>40128.0</v>
      </c>
      <c r="B2787" s="144" t="s">
        <v>6373</v>
      </c>
    </row>
    <row r="2788">
      <c r="A2788" s="143">
        <v>40127.0</v>
      </c>
      <c r="B2788" s="144" t="s">
        <v>6374</v>
      </c>
    </row>
    <row r="2789">
      <c r="A2789" s="143">
        <v>40126.0</v>
      </c>
      <c r="B2789" s="144" t="s">
        <v>238</v>
      </c>
    </row>
    <row r="2790">
      <c r="A2790" s="143">
        <v>40123.0</v>
      </c>
      <c r="B2790" s="144" t="s">
        <v>6375</v>
      </c>
    </row>
    <row r="2791">
      <c r="A2791" s="143">
        <v>40122.0</v>
      </c>
      <c r="B2791" s="144" t="s">
        <v>6376</v>
      </c>
    </row>
    <row r="2792">
      <c r="A2792" s="143">
        <v>40120.0</v>
      </c>
      <c r="B2792" s="144" t="s">
        <v>6377</v>
      </c>
    </row>
    <row r="2793">
      <c r="A2793" s="143">
        <v>40119.0</v>
      </c>
      <c r="B2793" s="144" t="s">
        <v>6378</v>
      </c>
    </row>
    <row r="2794">
      <c r="A2794" s="143">
        <v>40116.0</v>
      </c>
      <c r="B2794" s="144" t="s">
        <v>6379</v>
      </c>
    </row>
    <row r="2795">
      <c r="A2795" s="143">
        <v>40115.0</v>
      </c>
      <c r="B2795" s="144" t="s">
        <v>148</v>
      </c>
    </row>
    <row r="2796">
      <c r="A2796" s="143">
        <v>40114.0</v>
      </c>
      <c r="B2796" s="144" t="s">
        <v>6380</v>
      </c>
    </row>
    <row r="2797">
      <c r="A2797" s="143">
        <v>40113.0</v>
      </c>
      <c r="B2797" s="144" t="s">
        <v>6381</v>
      </c>
    </row>
    <row r="2798">
      <c r="A2798" s="143">
        <v>40112.0</v>
      </c>
      <c r="B2798" s="144" t="s">
        <v>6382</v>
      </c>
    </row>
    <row r="2799">
      <c r="A2799" s="143">
        <v>40109.0</v>
      </c>
      <c r="B2799" s="144" t="s">
        <v>6383</v>
      </c>
    </row>
    <row r="2800">
      <c r="A2800" s="143">
        <v>40108.0</v>
      </c>
      <c r="B2800" s="144" t="s">
        <v>6384</v>
      </c>
    </row>
    <row r="2801">
      <c r="A2801" s="143">
        <v>40107.0</v>
      </c>
      <c r="B2801" s="144" t="s">
        <v>6385</v>
      </c>
    </row>
    <row r="2802">
      <c r="A2802" s="143">
        <v>40106.0</v>
      </c>
      <c r="B2802" s="144" t="s">
        <v>6386</v>
      </c>
    </row>
    <row r="2803">
      <c r="A2803" s="143">
        <v>40105.0</v>
      </c>
      <c r="B2803" s="144" t="s">
        <v>6387</v>
      </c>
    </row>
    <row r="2804">
      <c r="A2804" s="143">
        <v>40102.0</v>
      </c>
      <c r="B2804" s="144" t="s">
        <v>6388</v>
      </c>
    </row>
    <row r="2805">
      <c r="A2805" s="143">
        <v>40101.0</v>
      </c>
      <c r="B2805" s="144" t="s">
        <v>6389</v>
      </c>
    </row>
    <row r="2806">
      <c r="A2806" s="143">
        <v>40100.0</v>
      </c>
      <c r="B2806" s="144" t="s">
        <v>6390</v>
      </c>
    </row>
    <row r="2807">
      <c r="A2807" s="143">
        <v>40099.0</v>
      </c>
      <c r="B2807" s="144" t="s">
        <v>6391</v>
      </c>
    </row>
    <row r="2808">
      <c r="A2808" s="143">
        <v>40098.0</v>
      </c>
      <c r="B2808" s="144" t="s">
        <v>6392</v>
      </c>
    </row>
    <row r="2809">
      <c r="A2809" s="143">
        <v>40095.0</v>
      </c>
      <c r="B2809" s="144" t="s">
        <v>6393</v>
      </c>
    </row>
    <row r="2810">
      <c r="A2810" s="143">
        <v>40094.0</v>
      </c>
      <c r="B2810" s="144" t="s">
        <v>6394</v>
      </c>
    </row>
    <row r="2811">
      <c r="A2811" s="143">
        <v>40093.0</v>
      </c>
      <c r="B2811" s="144" t="s">
        <v>6395</v>
      </c>
    </row>
    <row r="2812">
      <c r="A2812" s="143">
        <v>40092.0</v>
      </c>
      <c r="B2812" s="144" t="s">
        <v>6396</v>
      </c>
    </row>
    <row r="2813">
      <c r="A2813" s="143">
        <v>40091.0</v>
      </c>
      <c r="B2813" s="144" t="s">
        <v>6397</v>
      </c>
    </row>
    <row r="2814">
      <c r="A2814" s="143">
        <v>40088.0</v>
      </c>
      <c r="B2814" s="144" t="s">
        <v>6398</v>
      </c>
    </row>
    <row r="2815">
      <c r="A2815" s="143">
        <v>40087.0</v>
      </c>
      <c r="B2815" s="144" t="s">
        <v>6399</v>
      </c>
    </row>
    <row r="2816">
      <c r="A2816" s="143">
        <v>40086.0</v>
      </c>
      <c r="B2816" s="144" t="s">
        <v>6400</v>
      </c>
    </row>
    <row r="2817">
      <c r="A2817" s="143">
        <v>40085.0</v>
      </c>
      <c r="B2817" s="144" t="s">
        <v>6401</v>
      </c>
    </row>
    <row r="2818">
      <c r="A2818" s="143">
        <v>40084.0</v>
      </c>
      <c r="B2818" s="144" t="s">
        <v>6402</v>
      </c>
    </row>
    <row r="2819">
      <c r="A2819" s="143">
        <v>40081.0</v>
      </c>
      <c r="B2819" s="144" t="s">
        <v>6403</v>
      </c>
    </row>
    <row r="2820">
      <c r="A2820" s="143">
        <v>40080.0</v>
      </c>
      <c r="B2820" s="144" t="s">
        <v>6404</v>
      </c>
    </row>
    <row r="2821">
      <c r="A2821" s="143">
        <v>40079.0</v>
      </c>
      <c r="B2821" s="144" t="s">
        <v>6405</v>
      </c>
    </row>
    <row r="2822">
      <c r="A2822" s="143">
        <v>40078.0</v>
      </c>
      <c r="B2822" s="144" t="s">
        <v>6406</v>
      </c>
    </row>
    <row r="2823">
      <c r="A2823" s="143">
        <v>40077.0</v>
      </c>
      <c r="B2823" s="144" t="s">
        <v>6407</v>
      </c>
    </row>
    <row r="2824">
      <c r="A2824" s="143">
        <v>40074.0</v>
      </c>
      <c r="B2824" s="144" t="s">
        <v>6408</v>
      </c>
    </row>
    <row r="2825">
      <c r="A2825" s="143">
        <v>40073.0</v>
      </c>
      <c r="B2825" s="144" t="s">
        <v>6409</v>
      </c>
    </row>
    <row r="2826">
      <c r="A2826" s="143">
        <v>40072.0</v>
      </c>
      <c r="B2826" s="144" t="s">
        <v>6410</v>
      </c>
    </row>
    <row r="2827">
      <c r="A2827" s="143">
        <v>40071.0</v>
      </c>
      <c r="B2827" s="144" t="s">
        <v>6411</v>
      </c>
    </row>
    <row r="2828">
      <c r="A2828" s="143">
        <v>40070.0</v>
      </c>
      <c r="B2828" s="144" t="s">
        <v>6412</v>
      </c>
    </row>
    <row r="2829">
      <c r="A2829" s="143">
        <v>40067.0</v>
      </c>
      <c r="B2829" s="144" t="s">
        <v>6413</v>
      </c>
    </row>
    <row r="2830">
      <c r="A2830" s="143">
        <v>40066.0</v>
      </c>
      <c r="B2830" s="144" t="s">
        <v>6414</v>
      </c>
    </row>
    <row r="2831">
      <c r="A2831" s="143">
        <v>40065.0</v>
      </c>
      <c r="B2831" s="144" t="s">
        <v>6415</v>
      </c>
    </row>
    <row r="2832">
      <c r="A2832" s="143">
        <v>40064.0</v>
      </c>
      <c r="B2832" s="144" t="s">
        <v>6416</v>
      </c>
    </row>
    <row r="2833">
      <c r="A2833" s="143">
        <v>40063.0</v>
      </c>
      <c r="B2833" s="144" t="s">
        <v>6417</v>
      </c>
    </row>
    <row r="2834">
      <c r="A2834" s="143">
        <v>40060.0</v>
      </c>
      <c r="B2834" s="144" t="s">
        <v>6418</v>
      </c>
    </row>
    <row r="2835">
      <c r="A2835" s="143">
        <v>40059.0</v>
      </c>
      <c r="B2835" s="144" t="s">
        <v>6419</v>
      </c>
    </row>
    <row r="2836">
      <c r="A2836" s="143">
        <v>40058.0</v>
      </c>
      <c r="B2836" s="144" t="s">
        <v>6420</v>
      </c>
    </row>
    <row r="2837">
      <c r="A2837" s="143">
        <v>40057.0</v>
      </c>
      <c r="B2837" s="144" t="s">
        <v>6421</v>
      </c>
    </row>
    <row r="2838">
      <c r="A2838" s="143">
        <v>40056.0</v>
      </c>
      <c r="B2838" s="144" t="s">
        <v>6422</v>
      </c>
    </row>
    <row r="2839">
      <c r="A2839" s="143">
        <v>40053.0</v>
      </c>
      <c r="B2839" s="144" t="s">
        <v>6423</v>
      </c>
    </row>
    <row r="2840">
      <c r="A2840" s="143">
        <v>40052.0</v>
      </c>
      <c r="B2840" s="144" t="s">
        <v>6424</v>
      </c>
    </row>
    <row r="2841">
      <c r="A2841" s="143">
        <v>40051.0</v>
      </c>
      <c r="B2841" s="144" t="s">
        <v>6425</v>
      </c>
    </row>
    <row r="2842">
      <c r="A2842" s="143">
        <v>40050.0</v>
      </c>
      <c r="B2842" s="144" t="s">
        <v>6426</v>
      </c>
    </row>
    <row r="2843">
      <c r="A2843" s="143">
        <v>40049.0</v>
      </c>
      <c r="B2843" s="144" t="s">
        <v>6427</v>
      </c>
    </row>
    <row r="2844">
      <c r="A2844" s="143">
        <v>40046.0</v>
      </c>
      <c r="B2844" s="144" t="s">
        <v>6428</v>
      </c>
    </row>
    <row r="2845">
      <c r="A2845" s="143">
        <v>40045.0</v>
      </c>
      <c r="B2845" s="144" t="s">
        <v>6429</v>
      </c>
    </row>
    <row r="2846">
      <c r="A2846" s="143">
        <v>40044.0</v>
      </c>
      <c r="B2846" s="144" t="s">
        <v>6430</v>
      </c>
    </row>
    <row r="2847">
      <c r="A2847" s="143">
        <v>40043.0</v>
      </c>
      <c r="B2847" s="144" t="s">
        <v>6431</v>
      </c>
    </row>
    <row r="2848">
      <c r="A2848" s="143">
        <v>40042.0</v>
      </c>
      <c r="B2848" s="144" t="s">
        <v>6432</v>
      </c>
    </row>
    <row r="2849">
      <c r="A2849" s="143">
        <v>40039.0</v>
      </c>
      <c r="B2849" s="144" t="s">
        <v>6433</v>
      </c>
    </row>
    <row r="2850">
      <c r="A2850" s="143">
        <v>40038.0</v>
      </c>
      <c r="B2850" s="144" t="s">
        <v>6434</v>
      </c>
    </row>
    <row r="2851">
      <c r="A2851" s="143">
        <v>40037.0</v>
      </c>
      <c r="B2851" s="144" t="s">
        <v>6435</v>
      </c>
    </row>
    <row r="2852">
      <c r="A2852" s="143">
        <v>40036.0</v>
      </c>
      <c r="B2852" s="144" t="s">
        <v>6436</v>
      </c>
    </row>
    <row r="2853">
      <c r="A2853" s="143">
        <v>40035.0</v>
      </c>
      <c r="B2853" s="144" t="s">
        <v>6437</v>
      </c>
    </row>
    <row r="2854">
      <c r="A2854" s="143">
        <v>40032.0</v>
      </c>
      <c r="B2854" s="144" t="s">
        <v>6438</v>
      </c>
    </row>
    <row r="2855">
      <c r="A2855" s="143">
        <v>40031.0</v>
      </c>
      <c r="B2855" s="144" t="s">
        <v>6439</v>
      </c>
    </row>
    <row r="2856">
      <c r="A2856" s="143">
        <v>40030.0</v>
      </c>
      <c r="B2856" s="144" t="s">
        <v>6440</v>
      </c>
    </row>
    <row r="2857">
      <c r="A2857" s="143">
        <v>40029.0</v>
      </c>
      <c r="B2857" s="144" t="s">
        <v>6441</v>
      </c>
    </row>
    <row r="2858">
      <c r="A2858" s="143">
        <v>40028.0</v>
      </c>
      <c r="B2858" s="144" t="s">
        <v>6442</v>
      </c>
    </row>
    <row r="2859">
      <c r="A2859" s="143">
        <v>40025.0</v>
      </c>
      <c r="B2859" s="144" t="s">
        <v>6443</v>
      </c>
    </row>
    <row r="2860">
      <c r="A2860" s="143">
        <v>40024.0</v>
      </c>
      <c r="B2860" s="144" t="s">
        <v>6444</v>
      </c>
    </row>
    <row r="2861">
      <c r="A2861" s="143">
        <v>40023.0</v>
      </c>
      <c r="B2861" s="144" t="s">
        <v>6445</v>
      </c>
    </row>
    <row r="2862">
      <c r="A2862" s="143">
        <v>40022.0</v>
      </c>
      <c r="B2862" s="144" t="s">
        <v>6446</v>
      </c>
    </row>
    <row r="2863">
      <c r="A2863" s="143">
        <v>40021.0</v>
      </c>
      <c r="B2863" s="144" t="s">
        <v>6447</v>
      </c>
    </row>
    <row r="2864">
      <c r="A2864" s="143">
        <v>40018.0</v>
      </c>
      <c r="B2864" s="144" t="s">
        <v>6448</v>
      </c>
    </row>
    <row r="2865">
      <c r="A2865" s="143">
        <v>40017.0</v>
      </c>
      <c r="B2865" s="144" t="s">
        <v>6449</v>
      </c>
    </row>
    <row r="2866">
      <c r="A2866" s="143">
        <v>40016.0</v>
      </c>
      <c r="B2866" s="144" t="s">
        <v>6450</v>
      </c>
    </row>
    <row r="2867">
      <c r="A2867" s="143">
        <v>40015.0</v>
      </c>
      <c r="B2867" s="144" t="s">
        <v>6451</v>
      </c>
    </row>
    <row r="2868">
      <c r="A2868" s="143">
        <v>40014.0</v>
      </c>
      <c r="B2868" s="144" t="s">
        <v>6452</v>
      </c>
    </row>
    <row r="2869">
      <c r="A2869" s="143">
        <v>40011.0</v>
      </c>
      <c r="B2869" s="144" t="s">
        <v>6453</v>
      </c>
    </row>
    <row r="2870">
      <c r="A2870" s="143">
        <v>40010.0</v>
      </c>
      <c r="B2870" s="144" t="s">
        <v>6454</v>
      </c>
    </row>
    <row r="2871">
      <c r="A2871" s="143">
        <v>40009.0</v>
      </c>
      <c r="B2871" s="144" t="s">
        <v>6455</v>
      </c>
    </row>
    <row r="2872">
      <c r="A2872" s="143">
        <v>40008.0</v>
      </c>
      <c r="B2872" s="144" t="s">
        <v>6456</v>
      </c>
    </row>
    <row r="2873">
      <c r="A2873" s="143">
        <v>40007.0</v>
      </c>
      <c r="B2873" s="144" t="s">
        <v>6457</v>
      </c>
    </row>
    <row r="2874">
      <c r="A2874" s="143">
        <v>40004.0</v>
      </c>
      <c r="B2874" s="144" t="s">
        <v>6458</v>
      </c>
    </row>
    <row r="2875">
      <c r="A2875" s="143">
        <v>40003.0</v>
      </c>
      <c r="B2875" s="144" t="s">
        <v>6459</v>
      </c>
    </row>
    <row r="2876">
      <c r="A2876" s="143">
        <v>40002.0</v>
      </c>
      <c r="B2876" s="144" t="s">
        <v>6460</v>
      </c>
    </row>
    <row r="2877">
      <c r="A2877" s="143">
        <v>40001.0</v>
      </c>
      <c r="B2877" s="144" t="s">
        <v>6461</v>
      </c>
    </row>
    <row r="2878">
      <c r="A2878" s="143">
        <v>40000.0</v>
      </c>
      <c r="B2878" s="144" t="s">
        <v>6462</v>
      </c>
    </row>
    <row r="2879">
      <c r="A2879" s="143">
        <v>39997.0</v>
      </c>
      <c r="B2879" s="144" t="s">
        <v>6463</v>
      </c>
    </row>
    <row r="2880">
      <c r="A2880" s="143">
        <v>39996.0</v>
      </c>
      <c r="B2880" s="144" t="s">
        <v>6464</v>
      </c>
    </row>
    <row r="2881">
      <c r="A2881" s="143">
        <v>39995.0</v>
      </c>
      <c r="B2881" s="144" t="s">
        <v>6465</v>
      </c>
    </row>
    <row r="2882">
      <c r="A2882" s="143">
        <v>39994.0</v>
      </c>
      <c r="B2882" s="144" t="s">
        <v>6466</v>
      </c>
    </row>
    <row r="2883">
      <c r="A2883" s="143">
        <v>39993.0</v>
      </c>
      <c r="B2883" s="144" t="s">
        <v>6467</v>
      </c>
    </row>
    <row r="2884">
      <c r="A2884" s="143">
        <v>39990.0</v>
      </c>
      <c r="B2884" s="144" t="s">
        <v>6468</v>
      </c>
    </row>
    <row r="2885">
      <c r="A2885" s="143">
        <v>39989.0</v>
      </c>
      <c r="B2885" s="144" t="s">
        <v>6469</v>
      </c>
    </row>
    <row r="2886">
      <c r="A2886" s="143">
        <v>39988.0</v>
      </c>
      <c r="B2886" s="144" t="s">
        <v>6470</v>
      </c>
    </row>
    <row r="2887">
      <c r="A2887" s="143">
        <v>39987.0</v>
      </c>
      <c r="B2887" s="144" t="s">
        <v>6471</v>
      </c>
    </row>
    <row r="2888">
      <c r="A2888" s="143">
        <v>39986.0</v>
      </c>
      <c r="B2888" s="144" t="s">
        <v>6472</v>
      </c>
    </row>
    <row r="2889">
      <c r="A2889" s="143">
        <v>39983.0</v>
      </c>
      <c r="B2889" s="144" t="s">
        <v>6473</v>
      </c>
    </row>
    <row r="2890">
      <c r="A2890" s="143">
        <v>39982.0</v>
      </c>
      <c r="B2890" s="144" t="s">
        <v>6474</v>
      </c>
    </row>
    <row r="2891">
      <c r="A2891" s="143">
        <v>39981.0</v>
      </c>
      <c r="B2891" s="144" t="s">
        <v>6475</v>
      </c>
    </row>
    <row r="2892">
      <c r="A2892" s="143">
        <v>39980.0</v>
      </c>
      <c r="B2892" s="144" t="s">
        <v>6476</v>
      </c>
    </row>
    <row r="2893">
      <c r="A2893" s="143">
        <v>39979.0</v>
      </c>
      <c r="B2893" s="144" t="s">
        <v>6477</v>
      </c>
    </row>
    <row r="2894">
      <c r="A2894" s="143">
        <v>39975.0</v>
      </c>
      <c r="B2894" s="144" t="s">
        <v>6478</v>
      </c>
    </row>
    <row r="2895">
      <c r="A2895" s="143">
        <v>39974.0</v>
      </c>
      <c r="B2895" s="144" t="s">
        <v>6479</v>
      </c>
    </row>
    <row r="2896">
      <c r="A2896" s="143">
        <v>39973.0</v>
      </c>
      <c r="B2896" s="144" t="s">
        <v>6480</v>
      </c>
    </row>
    <row r="2897">
      <c r="A2897" s="143">
        <v>39972.0</v>
      </c>
      <c r="B2897" s="144" t="s">
        <v>6481</v>
      </c>
    </row>
    <row r="2898">
      <c r="A2898" s="143">
        <v>39969.0</v>
      </c>
      <c r="B2898" s="144" t="s">
        <v>6482</v>
      </c>
    </row>
    <row r="2899">
      <c r="A2899" s="143">
        <v>39968.0</v>
      </c>
      <c r="B2899" s="144" t="s">
        <v>6483</v>
      </c>
    </row>
    <row r="2900">
      <c r="A2900" s="143">
        <v>39967.0</v>
      </c>
      <c r="B2900" s="144" t="s">
        <v>6484</v>
      </c>
    </row>
    <row r="2901">
      <c r="A2901" s="143">
        <v>39966.0</v>
      </c>
      <c r="B2901" s="144" t="s">
        <v>6485</v>
      </c>
    </row>
    <row r="2902">
      <c r="A2902" s="143">
        <v>39965.0</v>
      </c>
      <c r="B2902" s="144" t="s">
        <v>6486</v>
      </c>
    </row>
    <row r="2903">
      <c r="A2903" s="143">
        <v>39962.0</v>
      </c>
      <c r="B2903" s="144" t="s">
        <v>6487</v>
      </c>
    </row>
    <row r="2904">
      <c r="A2904" s="143">
        <v>39961.0</v>
      </c>
      <c r="B2904" s="144" t="s">
        <v>6488</v>
      </c>
    </row>
    <row r="2905">
      <c r="A2905" s="143">
        <v>39960.0</v>
      </c>
      <c r="B2905" s="144" t="s">
        <v>6489</v>
      </c>
    </row>
    <row r="2906">
      <c r="A2906" s="143">
        <v>39959.0</v>
      </c>
      <c r="B2906" s="144" t="s">
        <v>6490</v>
      </c>
    </row>
    <row r="2907">
      <c r="A2907" s="143">
        <v>39958.0</v>
      </c>
      <c r="B2907" s="144" t="s">
        <v>6491</v>
      </c>
    </row>
    <row r="2908">
      <c r="A2908" s="143">
        <v>39955.0</v>
      </c>
      <c r="B2908" s="144" t="s">
        <v>6492</v>
      </c>
    </row>
    <row r="2909">
      <c r="A2909" s="143">
        <v>39954.0</v>
      </c>
      <c r="B2909" s="144" t="s">
        <v>6493</v>
      </c>
    </row>
    <row r="2910">
      <c r="A2910" s="143">
        <v>39953.0</v>
      </c>
      <c r="B2910" s="144" t="s">
        <v>6494</v>
      </c>
    </row>
    <row r="2911">
      <c r="A2911" s="143">
        <v>39952.0</v>
      </c>
      <c r="B2911" s="144" t="s">
        <v>6495</v>
      </c>
    </row>
    <row r="2912">
      <c r="A2912" s="143">
        <v>39951.0</v>
      </c>
      <c r="B2912" s="144" t="s">
        <v>6496</v>
      </c>
    </row>
    <row r="2913">
      <c r="A2913" s="143">
        <v>39948.0</v>
      </c>
      <c r="B2913" s="144" t="s">
        <v>6497</v>
      </c>
    </row>
    <row r="2914">
      <c r="A2914" s="143">
        <v>39947.0</v>
      </c>
      <c r="B2914" s="144" t="s">
        <v>6498</v>
      </c>
    </row>
    <row r="2915">
      <c r="A2915" s="143">
        <v>39946.0</v>
      </c>
      <c r="B2915" s="144" t="s">
        <v>6499</v>
      </c>
    </row>
    <row r="2916">
      <c r="A2916" s="143">
        <v>39945.0</v>
      </c>
      <c r="B2916" s="144" t="s">
        <v>6500</v>
      </c>
    </row>
    <row r="2917">
      <c r="A2917" s="143">
        <v>39941.0</v>
      </c>
      <c r="B2917" s="144" t="s">
        <v>6501</v>
      </c>
    </row>
    <row r="2918">
      <c r="A2918" s="143">
        <v>39940.0</v>
      </c>
      <c r="B2918" s="144" t="s">
        <v>6502</v>
      </c>
    </row>
    <row r="2919">
      <c r="A2919" s="143">
        <v>39939.0</v>
      </c>
      <c r="B2919" s="144" t="s">
        <v>6503</v>
      </c>
    </row>
    <row r="2920">
      <c r="A2920" s="143">
        <v>39938.0</v>
      </c>
      <c r="B2920" s="144" t="s">
        <v>6504</v>
      </c>
    </row>
    <row r="2921">
      <c r="A2921" s="143">
        <v>39937.0</v>
      </c>
      <c r="B2921" s="144" t="s">
        <v>6505</v>
      </c>
    </row>
    <row r="2922">
      <c r="A2922" s="143">
        <v>39933.0</v>
      </c>
      <c r="B2922" s="144" t="s">
        <v>6506</v>
      </c>
    </row>
    <row r="2923">
      <c r="A2923" s="143">
        <v>39932.0</v>
      </c>
      <c r="B2923" s="144" t="s">
        <v>6507</v>
      </c>
    </row>
    <row r="2924">
      <c r="A2924" s="143">
        <v>39931.0</v>
      </c>
      <c r="B2924" s="144" t="s">
        <v>6508</v>
      </c>
    </row>
    <row r="2925">
      <c r="A2925" s="143">
        <v>39930.0</v>
      </c>
      <c r="B2925" s="144" t="s">
        <v>6509</v>
      </c>
    </row>
    <row r="2926">
      <c r="A2926" s="143">
        <v>39927.0</v>
      </c>
      <c r="B2926" s="144" t="s">
        <v>6510</v>
      </c>
    </row>
    <row r="2927">
      <c r="A2927" s="143">
        <v>39926.0</v>
      </c>
      <c r="B2927" s="144" t="s">
        <v>6511</v>
      </c>
    </row>
    <row r="2928">
      <c r="A2928" s="143">
        <v>39925.0</v>
      </c>
      <c r="B2928" s="144" t="s">
        <v>6512</v>
      </c>
    </row>
    <row r="2929">
      <c r="A2929" s="143">
        <v>39924.0</v>
      </c>
      <c r="B2929" s="144" t="s">
        <v>6513</v>
      </c>
    </row>
    <row r="2930">
      <c r="A2930" s="143">
        <v>39923.0</v>
      </c>
      <c r="B2930" s="144" t="s">
        <v>6514</v>
      </c>
    </row>
    <row r="2931">
      <c r="A2931" s="143">
        <v>39920.0</v>
      </c>
      <c r="B2931" s="144" t="s">
        <v>6515</v>
      </c>
    </row>
    <row r="2932">
      <c r="A2932" s="143">
        <v>39919.0</v>
      </c>
      <c r="B2932" s="144" t="s">
        <v>6516</v>
      </c>
    </row>
    <row r="2933">
      <c r="A2933" s="143">
        <v>39918.0</v>
      </c>
      <c r="B2933" s="144" t="s">
        <v>6517</v>
      </c>
    </row>
    <row r="2934">
      <c r="A2934" s="143">
        <v>39917.0</v>
      </c>
      <c r="B2934" s="144" t="s">
        <v>6518</v>
      </c>
    </row>
    <row r="2935">
      <c r="A2935" s="143">
        <v>39916.0</v>
      </c>
      <c r="B2935" s="144" t="s">
        <v>6519</v>
      </c>
    </row>
    <row r="2936">
      <c r="A2936" s="143">
        <v>39913.0</v>
      </c>
      <c r="B2936" s="144" t="s">
        <v>6520</v>
      </c>
    </row>
    <row r="2937">
      <c r="A2937" s="143">
        <v>39912.0</v>
      </c>
      <c r="B2937" s="144" t="s">
        <v>6521</v>
      </c>
    </row>
    <row r="2938">
      <c r="A2938" s="143">
        <v>39911.0</v>
      </c>
      <c r="B2938" s="144" t="s">
        <v>6522</v>
      </c>
    </row>
    <row r="2939">
      <c r="A2939" s="143">
        <v>39910.0</v>
      </c>
      <c r="B2939" s="144" t="s">
        <v>6523</v>
      </c>
    </row>
    <row r="2940">
      <c r="A2940" s="143">
        <v>39909.0</v>
      </c>
      <c r="B2940" s="144" t="s">
        <v>6524</v>
      </c>
    </row>
    <row r="2941">
      <c r="A2941" s="143">
        <v>39906.0</v>
      </c>
      <c r="B2941" s="144" t="s">
        <v>6525</v>
      </c>
    </row>
    <row r="2942">
      <c r="A2942" s="143">
        <v>39905.0</v>
      </c>
      <c r="B2942" s="144" t="s">
        <v>6526</v>
      </c>
    </row>
    <row r="2943">
      <c r="A2943" s="143">
        <v>39904.0</v>
      </c>
      <c r="B2943" s="144" t="s">
        <v>6527</v>
      </c>
    </row>
    <row r="2944">
      <c r="A2944" s="143">
        <v>39903.0</v>
      </c>
      <c r="B2944" s="144" t="s">
        <v>6528</v>
      </c>
    </row>
    <row r="2945">
      <c r="A2945" s="143">
        <v>39902.0</v>
      </c>
      <c r="B2945" s="144" t="s">
        <v>6529</v>
      </c>
    </row>
    <row r="2946">
      <c r="A2946" s="143">
        <v>39899.0</v>
      </c>
      <c r="B2946" s="144" t="s">
        <v>6530</v>
      </c>
    </row>
    <row r="2947">
      <c r="A2947" s="143">
        <v>39898.0</v>
      </c>
      <c r="B2947" s="144" t="s">
        <v>6531</v>
      </c>
    </row>
    <row r="2948">
      <c r="A2948" s="143">
        <v>39897.0</v>
      </c>
      <c r="B2948" s="144" t="s">
        <v>6532</v>
      </c>
    </row>
    <row r="2949">
      <c r="A2949" s="143">
        <v>39896.0</v>
      </c>
      <c r="B2949" s="144" t="s">
        <v>6533</v>
      </c>
    </row>
    <row r="2950">
      <c r="A2950" s="143">
        <v>39895.0</v>
      </c>
      <c r="B2950" s="144" t="s">
        <v>6534</v>
      </c>
    </row>
    <row r="2951">
      <c r="A2951" s="143">
        <v>39892.0</v>
      </c>
      <c r="B2951" s="144" t="s">
        <v>6535</v>
      </c>
    </row>
    <row r="2952">
      <c r="A2952" s="143">
        <v>39891.0</v>
      </c>
      <c r="B2952" s="144" t="s">
        <v>6536</v>
      </c>
    </row>
    <row r="2953">
      <c r="A2953" s="143">
        <v>39890.0</v>
      </c>
      <c r="B2953" s="144" t="s">
        <v>6537</v>
      </c>
    </row>
    <row r="2954">
      <c r="A2954" s="143">
        <v>39889.0</v>
      </c>
      <c r="B2954" s="144" t="s">
        <v>6538</v>
      </c>
    </row>
    <row r="2955">
      <c r="A2955" s="143">
        <v>39888.0</v>
      </c>
      <c r="B2955" s="144" t="s">
        <v>6539</v>
      </c>
    </row>
    <row r="2956">
      <c r="A2956" s="143">
        <v>39885.0</v>
      </c>
      <c r="B2956" s="144" t="s">
        <v>6540</v>
      </c>
    </row>
    <row r="2957">
      <c r="A2957" s="143">
        <v>39884.0</v>
      </c>
      <c r="B2957" s="144" t="s">
        <v>6541</v>
      </c>
    </row>
    <row r="2958">
      <c r="A2958" s="143">
        <v>39883.0</v>
      </c>
      <c r="B2958" s="144" t="s">
        <v>6542</v>
      </c>
    </row>
    <row r="2959">
      <c r="A2959" s="143">
        <v>39882.0</v>
      </c>
      <c r="B2959" s="144" t="s">
        <v>6543</v>
      </c>
    </row>
    <row r="2960">
      <c r="A2960" s="143">
        <v>39878.0</v>
      </c>
      <c r="B2960" s="144" t="s">
        <v>6544</v>
      </c>
    </row>
    <row r="2961">
      <c r="A2961" s="143">
        <v>39877.0</v>
      </c>
      <c r="B2961" s="144" t="s">
        <v>6545</v>
      </c>
    </row>
    <row r="2962">
      <c r="A2962" s="143">
        <v>39876.0</v>
      </c>
      <c r="B2962" s="144" t="s">
        <v>6546</v>
      </c>
    </row>
    <row r="2963">
      <c r="A2963" s="143">
        <v>39875.0</v>
      </c>
      <c r="B2963" s="144" t="s">
        <v>6547</v>
      </c>
    </row>
    <row r="2964">
      <c r="A2964" s="143">
        <v>39874.0</v>
      </c>
      <c r="B2964" s="144" t="s">
        <v>6548</v>
      </c>
    </row>
    <row r="2965">
      <c r="A2965" s="143">
        <v>39871.0</v>
      </c>
      <c r="B2965" s="144" t="s">
        <v>6549</v>
      </c>
    </row>
    <row r="2966">
      <c r="A2966" s="143">
        <v>39870.0</v>
      </c>
      <c r="B2966" s="144" t="s">
        <v>6550</v>
      </c>
    </row>
    <row r="2967">
      <c r="A2967" s="143">
        <v>39869.0</v>
      </c>
      <c r="B2967" s="144" t="s">
        <v>6551</v>
      </c>
    </row>
    <row r="2968">
      <c r="A2968" s="143">
        <v>39868.0</v>
      </c>
      <c r="B2968" s="144" t="s">
        <v>6552</v>
      </c>
    </row>
    <row r="2969">
      <c r="A2969" s="143">
        <v>39864.0</v>
      </c>
      <c r="B2969" s="144" t="s">
        <v>6553</v>
      </c>
    </row>
    <row r="2970">
      <c r="A2970" s="143">
        <v>39863.0</v>
      </c>
      <c r="B2970" s="144" t="s">
        <v>6554</v>
      </c>
    </row>
    <row r="2971">
      <c r="A2971" s="143">
        <v>39862.0</v>
      </c>
      <c r="B2971" s="144" t="s">
        <v>6555</v>
      </c>
    </row>
    <row r="2972">
      <c r="A2972" s="143">
        <v>39861.0</v>
      </c>
      <c r="B2972" s="144" t="s">
        <v>6556</v>
      </c>
    </row>
    <row r="2973">
      <c r="A2973" s="143">
        <v>39860.0</v>
      </c>
      <c r="B2973" s="144" t="s">
        <v>6557</v>
      </c>
    </row>
    <row r="2974">
      <c r="A2974" s="143">
        <v>39857.0</v>
      </c>
      <c r="B2974" s="144" t="s">
        <v>6558</v>
      </c>
    </row>
    <row r="2975">
      <c r="A2975" s="143">
        <v>39856.0</v>
      </c>
      <c r="B2975" s="144" t="s">
        <v>6559</v>
      </c>
    </row>
    <row r="2976">
      <c r="A2976" s="143">
        <v>39855.0</v>
      </c>
      <c r="B2976" s="144" t="s">
        <v>6560</v>
      </c>
    </row>
    <row r="2977">
      <c r="A2977" s="143">
        <v>39854.0</v>
      </c>
      <c r="B2977" s="144" t="s">
        <v>6561</v>
      </c>
    </row>
    <row r="2978">
      <c r="A2978" s="143">
        <v>39853.0</v>
      </c>
      <c r="B2978" s="144" t="s">
        <v>6562</v>
      </c>
    </row>
    <row r="2979">
      <c r="A2979" s="143">
        <v>39850.0</v>
      </c>
      <c r="B2979" s="144" t="s">
        <v>6563</v>
      </c>
    </row>
    <row r="2980">
      <c r="A2980" s="143">
        <v>39849.0</v>
      </c>
      <c r="B2980" s="144" t="s">
        <v>6564</v>
      </c>
    </row>
    <row r="2981">
      <c r="A2981" s="143">
        <v>39848.0</v>
      </c>
      <c r="B2981" s="144" t="s">
        <v>6565</v>
      </c>
    </row>
    <row r="2982">
      <c r="A2982" s="143">
        <v>39847.0</v>
      </c>
      <c r="B2982" s="144" t="s">
        <v>6566</v>
      </c>
    </row>
    <row r="2983">
      <c r="A2983" s="143">
        <v>39846.0</v>
      </c>
      <c r="B2983" s="144" t="s">
        <v>6567</v>
      </c>
    </row>
    <row r="2984">
      <c r="A2984" s="143">
        <v>39843.0</v>
      </c>
      <c r="B2984" s="144" t="s">
        <v>6568</v>
      </c>
    </row>
    <row r="2985">
      <c r="A2985" s="143">
        <v>39842.0</v>
      </c>
      <c r="B2985" s="144" t="s">
        <v>6569</v>
      </c>
    </row>
    <row r="2986">
      <c r="A2986" s="143">
        <v>39841.0</v>
      </c>
      <c r="B2986" s="144" t="s">
        <v>6570</v>
      </c>
    </row>
    <row r="2987">
      <c r="A2987" s="143">
        <v>39840.0</v>
      </c>
      <c r="B2987" s="144" t="s">
        <v>6571</v>
      </c>
    </row>
    <row r="2988">
      <c r="A2988" s="143">
        <v>39839.0</v>
      </c>
      <c r="B2988" s="144" t="s">
        <v>6572</v>
      </c>
    </row>
    <row r="2989">
      <c r="A2989" s="143">
        <v>39836.0</v>
      </c>
      <c r="B2989" s="144" t="s">
        <v>6573</v>
      </c>
    </row>
    <row r="2990">
      <c r="A2990" s="143">
        <v>39835.0</v>
      </c>
      <c r="B2990" s="144" t="s">
        <v>6574</v>
      </c>
    </row>
    <row r="2991">
      <c r="A2991" s="143">
        <v>39834.0</v>
      </c>
      <c r="B2991" s="144" t="s">
        <v>6575</v>
      </c>
    </row>
    <row r="2992">
      <c r="A2992" s="143">
        <v>39833.0</v>
      </c>
      <c r="B2992" s="144" t="s">
        <v>6576</v>
      </c>
    </row>
    <row r="2993">
      <c r="A2993" s="143">
        <v>39832.0</v>
      </c>
      <c r="B2993" s="144" t="s">
        <v>6577</v>
      </c>
    </row>
    <row r="2994">
      <c r="A2994" s="143">
        <v>39829.0</v>
      </c>
      <c r="B2994" s="144" t="s">
        <v>6578</v>
      </c>
    </row>
    <row r="2995">
      <c r="A2995" s="143">
        <v>39828.0</v>
      </c>
      <c r="B2995" s="144" t="s">
        <v>6579</v>
      </c>
    </row>
    <row r="2996">
      <c r="A2996" s="143">
        <v>39827.0</v>
      </c>
      <c r="B2996" s="144" t="s">
        <v>6580</v>
      </c>
    </row>
    <row r="2997">
      <c r="A2997" s="143">
        <v>39826.0</v>
      </c>
      <c r="B2997" s="144" t="s">
        <v>6581</v>
      </c>
    </row>
    <row r="2998">
      <c r="A2998" s="143">
        <v>39825.0</v>
      </c>
      <c r="B2998" s="144" t="s">
        <v>6582</v>
      </c>
    </row>
    <row r="2999">
      <c r="A2999" s="143">
        <v>39824.0</v>
      </c>
      <c r="B2999" s="144" t="s">
        <v>6583</v>
      </c>
    </row>
    <row r="3000">
      <c r="A3000" s="143">
        <v>39813.0</v>
      </c>
      <c r="B3000" s="144" t="s">
        <v>6584</v>
      </c>
    </row>
    <row r="3001">
      <c r="A3001" s="143">
        <v>39812.0</v>
      </c>
      <c r="B3001" s="144" t="s">
        <v>6585</v>
      </c>
    </row>
    <row r="3002">
      <c r="A3002" s="143">
        <v>39811.0</v>
      </c>
      <c r="B3002" s="144" t="s">
        <v>6586</v>
      </c>
    </row>
    <row r="3003">
      <c r="A3003" s="143">
        <v>39808.0</v>
      </c>
      <c r="B3003" s="144" t="s">
        <v>6587</v>
      </c>
    </row>
    <row r="3004">
      <c r="A3004" s="143">
        <v>39807.0</v>
      </c>
      <c r="B3004" s="144" t="s">
        <v>6588</v>
      </c>
    </row>
    <row r="3005">
      <c r="A3005" s="143">
        <v>39806.0</v>
      </c>
      <c r="B3005" s="144" t="s">
        <v>6589</v>
      </c>
    </row>
    <row r="3006">
      <c r="A3006" s="143">
        <v>39805.0</v>
      </c>
      <c r="B3006" s="144" t="s">
        <v>6590</v>
      </c>
    </row>
    <row r="3007">
      <c r="A3007" s="143">
        <v>39804.0</v>
      </c>
      <c r="B3007" s="144" t="s">
        <v>6591</v>
      </c>
    </row>
    <row r="3008">
      <c r="A3008" s="143">
        <v>39801.0</v>
      </c>
      <c r="B3008" s="144" t="s">
        <v>6592</v>
      </c>
    </row>
    <row r="3009">
      <c r="A3009" s="143">
        <v>39800.0</v>
      </c>
      <c r="B3009" s="144" t="s">
        <v>6593</v>
      </c>
    </row>
    <row r="3010">
      <c r="A3010" s="143">
        <v>39799.0</v>
      </c>
      <c r="B3010" s="144" t="s">
        <v>6594</v>
      </c>
    </row>
    <row r="3011">
      <c r="A3011" s="143">
        <v>39798.0</v>
      </c>
      <c r="B3011" s="144" t="s">
        <v>6595</v>
      </c>
    </row>
    <row r="3012">
      <c r="A3012" s="143">
        <v>39797.0</v>
      </c>
      <c r="B3012" s="144" t="s">
        <v>6596</v>
      </c>
    </row>
    <row r="3013">
      <c r="A3013" s="143">
        <v>39794.0</v>
      </c>
      <c r="B3013" s="144" t="s">
        <v>6597</v>
      </c>
    </row>
    <row r="3014">
      <c r="A3014" s="143">
        <v>39793.0</v>
      </c>
      <c r="B3014" s="144" t="s">
        <v>6598</v>
      </c>
    </row>
    <row r="3015">
      <c r="A3015" s="143">
        <v>39792.0</v>
      </c>
      <c r="B3015" s="144" t="s">
        <v>6599</v>
      </c>
    </row>
    <row r="3016">
      <c r="A3016" s="143">
        <v>39791.0</v>
      </c>
      <c r="B3016" s="144" t="s">
        <v>6600</v>
      </c>
    </row>
    <row r="3017">
      <c r="A3017" s="143">
        <v>39790.0</v>
      </c>
      <c r="B3017" s="144" t="s">
        <v>6601</v>
      </c>
    </row>
    <row r="3018">
      <c r="A3018" s="143">
        <v>39787.0</v>
      </c>
      <c r="B3018" s="144" t="s">
        <v>6602</v>
      </c>
    </row>
    <row r="3019">
      <c r="A3019" s="143">
        <v>39786.0</v>
      </c>
      <c r="B3019" s="144" t="s">
        <v>6603</v>
      </c>
    </row>
    <row r="3020">
      <c r="A3020" s="143">
        <v>39785.0</v>
      </c>
      <c r="B3020" s="144" t="s">
        <v>6604</v>
      </c>
    </row>
    <row r="3021">
      <c r="A3021" s="143">
        <v>39784.0</v>
      </c>
      <c r="B3021" s="144" t="s">
        <v>6605</v>
      </c>
    </row>
    <row r="3022">
      <c r="A3022" s="143">
        <v>39783.0</v>
      </c>
      <c r="B3022" s="144" t="s">
        <v>6606</v>
      </c>
    </row>
    <row r="3023">
      <c r="A3023" s="143">
        <v>39780.0</v>
      </c>
      <c r="B3023" s="144" t="s">
        <v>6607</v>
      </c>
    </row>
    <row r="3024">
      <c r="A3024" s="143">
        <v>39779.0</v>
      </c>
      <c r="B3024" s="144" t="s">
        <v>6608</v>
      </c>
    </row>
    <row r="3025">
      <c r="A3025" s="143">
        <v>39778.0</v>
      </c>
      <c r="B3025" s="144" t="s">
        <v>6609</v>
      </c>
    </row>
    <row r="3026">
      <c r="A3026" s="143">
        <v>39777.0</v>
      </c>
      <c r="B3026" s="144" t="s">
        <v>6610</v>
      </c>
    </row>
    <row r="3027">
      <c r="A3027" s="143">
        <v>39776.0</v>
      </c>
      <c r="B3027" s="144" t="s">
        <v>6611</v>
      </c>
    </row>
    <row r="3028">
      <c r="A3028" s="143">
        <v>39773.0</v>
      </c>
      <c r="B3028" s="144" t="s">
        <v>6612</v>
      </c>
    </row>
    <row r="3029">
      <c r="A3029" s="143">
        <v>39772.0</v>
      </c>
      <c r="B3029" s="144" t="s">
        <v>6613</v>
      </c>
    </row>
    <row r="3030">
      <c r="A3030" s="143">
        <v>39771.0</v>
      </c>
      <c r="B3030" s="144" t="s">
        <v>6614</v>
      </c>
    </row>
    <row r="3031">
      <c r="A3031" s="143">
        <v>39770.0</v>
      </c>
      <c r="B3031" s="144" t="s">
        <v>6615</v>
      </c>
    </row>
    <row r="3032">
      <c r="A3032" s="143">
        <v>39769.0</v>
      </c>
      <c r="B3032" s="144" t="s">
        <v>6616</v>
      </c>
    </row>
    <row r="3033">
      <c r="A3033" s="143">
        <v>39766.0</v>
      </c>
      <c r="B3033" s="144" t="s">
        <v>6617</v>
      </c>
    </row>
    <row r="3034">
      <c r="A3034" s="143">
        <v>39765.0</v>
      </c>
      <c r="B3034" s="144" t="s">
        <v>6618</v>
      </c>
    </row>
    <row r="3035">
      <c r="A3035" s="143">
        <v>39764.0</v>
      </c>
      <c r="B3035" s="144" t="s">
        <v>6619</v>
      </c>
    </row>
    <row r="3036">
      <c r="A3036" s="143">
        <v>39763.0</v>
      </c>
      <c r="B3036" s="144" t="s">
        <v>6619</v>
      </c>
    </row>
    <row r="3037">
      <c r="A3037" s="143">
        <v>39762.0</v>
      </c>
      <c r="B3037" s="144" t="s">
        <v>6620</v>
      </c>
    </row>
    <row r="3038">
      <c r="A3038" s="143">
        <v>39759.0</v>
      </c>
      <c r="B3038" s="144" t="s">
        <v>6621</v>
      </c>
    </row>
    <row r="3039">
      <c r="A3039" s="143">
        <v>39758.0</v>
      </c>
      <c r="B3039" s="144" t="s">
        <v>6622</v>
      </c>
    </row>
    <row r="3040">
      <c r="A3040" s="143">
        <v>39757.0</v>
      </c>
      <c r="B3040" s="144" t="s">
        <v>6623</v>
      </c>
    </row>
    <row r="3041">
      <c r="A3041" s="143">
        <v>39753.0</v>
      </c>
      <c r="B3041" s="144" t="s">
        <v>6624</v>
      </c>
    </row>
    <row r="3042">
      <c r="A3042" s="143">
        <v>39752.0</v>
      </c>
      <c r="B3042" s="144" t="s">
        <v>6625</v>
      </c>
    </row>
    <row r="3043">
      <c r="A3043" s="143">
        <v>39751.0</v>
      </c>
      <c r="B3043" s="144" t="s">
        <v>6626</v>
      </c>
    </row>
    <row r="3044">
      <c r="A3044" s="143">
        <v>39750.0</v>
      </c>
      <c r="B3044" s="144" t="s">
        <v>6627</v>
      </c>
    </row>
    <row r="3045">
      <c r="A3045" s="143">
        <v>39749.0</v>
      </c>
      <c r="B3045" s="144" t="s">
        <v>6628</v>
      </c>
    </row>
    <row r="3046">
      <c r="A3046" s="143">
        <v>39748.0</v>
      </c>
      <c r="B3046" s="144" t="s">
        <v>6629</v>
      </c>
    </row>
    <row r="3047">
      <c r="A3047" s="143">
        <v>39745.0</v>
      </c>
      <c r="B3047" s="144" t="s">
        <v>6629</v>
      </c>
    </row>
    <row r="3048">
      <c r="A3048" s="143">
        <v>39744.0</v>
      </c>
      <c r="B3048" s="144" t="s">
        <v>6630</v>
      </c>
    </row>
    <row r="3049">
      <c r="A3049" s="143">
        <v>39743.0</v>
      </c>
      <c r="B3049" s="144" t="s">
        <v>6631</v>
      </c>
    </row>
    <row r="3050">
      <c r="A3050" s="143">
        <v>39742.0</v>
      </c>
      <c r="B3050" s="144" t="s">
        <v>6632</v>
      </c>
    </row>
    <row r="3051">
      <c r="A3051" s="143">
        <v>39741.0</v>
      </c>
      <c r="B3051" s="144" t="s">
        <v>6633</v>
      </c>
    </row>
    <row r="3052">
      <c r="A3052" s="143">
        <v>39738.0</v>
      </c>
      <c r="B3052" s="144" t="s">
        <v>6634</v>
      </c>
    </row>
    <row r="3053">
      <c r="A3053" s="143">
        <v>39737.0</v>
      </c>
      <c r="B3053" s="144" t="s">
        <v>6635</v>
      </c>
    </row>
    <row r="3054">
      <c r="A3054" s="143">
        <v>39736.0</v>
      </c>
      <c r="B3054" s="144" t="s">
        <v>6636</v>
      </c>
    </row>
    <row r="3055">
      <c r="A3055" s="143">
        <v>39735.0</v>
      </c>
      <c r="B3055" s="144" t="s">
        <v>6637</v>
      </c>
    </row>
    <row r="3056">
      <c r="A3056" s="143">
        <v>39734.0</v>
      </c>
      <c r="B3056" s="144" t="s">
        <v>6638</v>
      </c>
    </row>
    <row r="3057">
      <c r="A3057" s="143">
        <v>39731.0</v>
      </c>
      <c r="B3057" s="144" t="s">
        <v>6639</v>
      </c>
    </row>
    <row r="3058">
      <c r="A3058" s="143">
        <v>39730.0</v>
      </c>
      <c r="B3058" s="144" t="s">
        <v>6639</v>
      </c>
    </row>
    <row r="3059">
      <c r="A3059" s="143">
        <v>39729.0</v>
      </c>
      <c r="B3059" s="144" t="s">
        <v>6640</v>
      </c>
    </row>
    <row r="3060">
      <c r="A3060" s="143">
        <v>39728.0</v>
      </c>
      <c r="B3060" s="144" t="s">
        <v>6641</v>
      </c>
    </row>
    <row r="3061">
      <c r="A3061" s="143">
        <v>39727.0</v>
      </c>
      <c r="B3061" s="144" t="s">
        <v>6642</v>
      </c>
    </row>
    <row r="3062">
      <c r="A3062" s="143">
        <v>39724.0</v>
      </c>
      <c r="B3062" s="144" t="s">
        <v>6643</v>
      </c>
    </row>
    <row r="3063">
      <c r="A3063" s="143">
        <v>39723.0</v>
      </c>
      <c r="B3063" s="144" t="s">
        <v>6644</v>
      </c>
    </row>
    <row r="3064">
      <c r="A3064" s="143">
        <v>39722.0</v>
      </c>
      <c r="B3064" s="144" t="s">
        <v>6645</v>
      </c>
    </row>
    <row r="3065">
      <c r="A3065" s="143">
        <v>39721.0</v>
      </c>
      <c r="B3065" s="144" t="s">
        <v>6646</v>
      </c>
    </row>
    <row r="3066">
      <c r="A3066" s="143">
        <v>39720.0</v>
      </c>
      <c r="B3066" s="144" t="s">
        <v>6647</v>
      </c>
    </row>
    <row r="3067">
      <c r="A3067" s="143">
        <v>39717.0</v>
      </c>
      <c r="B3067" s="144" t="s">
        <v>6648</v>
      </c>
    </row>
    <row r="3068">
      <c r="A3068" s="143">
        <v>39716.0</v>
      </c>
      <c r="B3068" s="144" t="s">
        <v>6649</v>
      </c>
    </row>
    <row r="3069">
      <c r="A3069" s="143">
        <v>39715.0</v>
      </c>
      <c r="B3069" s="144" t="s">
        <v>6650</v>
      </c>
    </row>
    <row r="3070">
      <c r="A3070" s="143">
        <v>39714.0</v>
      </c>
      <c r="B3070" s="144" t="s">
        <v>6651</v>
      </c>
    </row>
    <row r="3071">
      <c r="A3071" s="143">
        <v>39713.0</v>
      </c>
      <c r="B3071" s="144" t="s">
        <v>6652</v>
      </c>
    </row>
    <row r="3072">
      <c r="A3072" s="143">
        <v>39710.0</v>
      </c>
      <c r="B3072" s="144" t="s">
        <v>6442</v>
      </c>
    </row>
    <row r="3073">
      <c r="A3073" s="143">
        <v>39709.0</v>
      </c>
      <c r="B3073" s="144" t="s">
        <v>6653</v>
      </c>
    </row>
    <row r="3074">
      <c r="A3074" s="143">
        <v>39708.0</v>
      </c>
      <c r="B3074" s="144" t="s">
        <v>6653</v>
      </c>
    </row>
    <row r="3075">
      <c r="A3075" s="143">
        <v>39707.0</v>
      </c>
      <c r="B3075" s="144" t="s">
        <v>6654</v>
      </c>
    </row>
    <row r="3076">
      <c r="A3076" s="143">
        <v>39706.0</v>
      </c>
      <c r="B3076" s="144" t="s">
        <v>6655</v>
      </c>
    </row>
    <row r="3077">
      <c r="A3077" s="143">
        <v>39703.0</v>
      </c>
      <c r="B3077" s="144" t="s">
        <v>6656</v>
      </c>
    </row>
    <row r="3078">
      <c r="A3078" s="143">
        <v>39702.0</v>
      </c>
      <c r="B3078" s="144" t="s">
        <v>6657</v>
      </c>
    </row>
    <row r="3079">
      <c r="A3079" s="143">
        <v>39701.0</v>
      </c>
      <c r="B3079" s="144" t="s">
        <v>6658</v>
      </c>
    </row>
    <row r="3080">
      <c r="A3080" s="143">
        <v>39700.0</v>
      </c>
      <c r="B3080" s="144" t="s">
        <v>6659</v>
      </c>
    </row>
    <row r="3081">
      <c r="A3081" s="143">
        <v>39699.0</v>
      </c>
      <c r="B3081" s="144" t="s">
        <v>6660</v>
      </c>
    </row>
    <row r="3082">
      <c r="A3082" s="143">
        <v>39696.0</v>
      </c>
      <c r="B3082" s="144" t="s">
        <v>6661</v>
      </c>
    </row>
    <row r="3083">
      <c r="A3083" s="143">
        <v>39695.0</v>
      </c>
      <c r="B3083" s="144" t="s">
        <v>6662</v>
      </c>
    </row>
    <row r="3084">
      <c r="A3084" s="143">
        <v>39694.0</v>
      </c>
      <c r="B3084" s="144" t="s">
        <v>6663</v>
      </c>
    </row>
    <row r="3085">
      <c r="A3085" s="143">
        <v>39693.0</v>
      </c>
      <c r="B3085" s="144" t="s">
        <v>6664</v>
      </c>
    </row>
    <row r="3086">
      <c r="A3086" s="143">
        <v>39692.0</v>
      </c>
      <c r="B3086" s="144" t="s">
        <v>6665</v>
      </c>
    </row>
    <row r="3087">
      <c r="A3087" s="143">
        <v>39689.0</v>
      </c>
      <c r="B3087" s="144" t="s">
        <v>6666</v>
      </c>
    </row>
    <row r="3088">
      <c r="A3088" s="143">
        <v>39688.0</v>
      </c>
      <c r="B3088" s="144" t="s">
        <v>6667</v>
      </c>
    </row>
    <row r="3089">
      <c r="A3089" s="143">
        <v>39687.0</v>
      </c>
      <c r="B3089" s="144" t="s">
        <v>6668</v>
      </c>
    </row>
    <row r="3090">
      <c r="A3090" s="143">
        <v>39686.0</v>
      </c>
      <c r="B3090" s="144" t="s">
        <v>6669</v>
      </c>
    </row>
    <row r="3091">
      <c r="A3091" s="143">
        <v>39685.0</v>
      </c>
      <c r="B3091" s="144" t="s">
        <v>6670</v>
      </c>
    </row>
    <row r="3092">
      <c r="A3092" s="143">
        <v>39682.0</v>
      </c>
      <c r="B3092" s="144" t="s">
        <v>5756</v>
      </c>
    </row>
    <row r="3093">
      <c r="A3093" s="143">
        <v>39681.0</v>
      </c>
      <c r="B3093" s="144" t="s">
        <v>6671</v>
      </c>
    </row>
    <row r="3094">
      <c r="A3094" s="143">
        <v>39680.0</v>
      </c>
      <c r="B3094" s="144" t="s">
        <v>6672</v>
      </c>
    </row>
    <row r="3095">
      <c r="A3095" s="143">
        <v>39679.0</v>
      </c>
      <c r="B3095" s="144" t="s">
        <v>6673</v>
      </c>
    </row>
    <row r="3096">
      <c r="A3096" s="143">
        <v>39678.0</v>
      </c>
      <c r="B3096" s="144" t="s">
        <v>6674</v>
      </c>
    </row>
    <row r="3097">
      <c r="A3097" s="143">
        <v>39675.0</v>
      </c>
      <c r="B3097" s="144" t="s">
        <v>6675</v>
      </c>
    </row>
    <row r="3098">
      <c r="A3098" s="143">
        <v>39674.0</v>
      </c>
      <c r="B3098" s="144" t="s">
        <v>5870</v>
      </c>
    </row>
    <row r="3099">
      <c r="A3099" s="143">
        <v>39673.0</v>
      </c>
      <c r="B3099" s="144" t="s">
        <v>6676</v>
      </c>
    </row>
    <row r="3100">
      <c r="A3100" s="143">
        <v>39672.0</v>
      </c>
      <c r="B3100" s="144" t="s">
        <v>6677</v>
      </c>
    </row>
    <row r="3101">
      <c r="A3101" s="143">
        <v>39671.0</v>
      </c>
      <c r="B3101" s="144" t="s">
        <v>6205</v>
      </c>
    </row>
    <row r="3102">
      <c r="A3102" s="143">
        <v>39668.0</v>
      </c>
      <c r="B3102" s="144" t="s">
        <v>6678</v>
      </c>
    </row>
    <row r="3103">
      <c r="A3103" s="143">
        <v>39667.0</v>
      </c>
      <c r="B3103" s="144" t="s">
        <v>6679</v>
      </c>
    </row>
    <row r="3104">
      <c r="A3104" s="143">
        <v>39666.0</v>
      </c>
      <c r="B3104" s="144" t="s">
        <v>6680</v>
      </c>
    </row>
    <row r="3105">
      <c r="A3105" s="143">
        <v>39665.0</v>
      </c>
      <c r="B3105" s="144" t="s">
        <v>6681</v>
      </c>
    </row>
    <row r="3106">
      <c r="A3106" s="143">
        <v>39664.0</v>
      </c>
      <c r="B3106" s="144" t="s">
        <v>6682</v>
      </c>
    </row>
    <row r="3107">
      <c r="A3107" s="143">
        <v>39661.0</v>
      </c>
      <c r="B3107" s="144" t="s">
        <v>6683</v>
      </c>
    </row>
    <row r="3108">
      <c r="A3108" s="143">
        <v>39660.0</v>
      </c>
      <c r="B3108" s="144" t="s">
        <v>6684</v>
      </c>
    </row>
    <row r="3109">
      <c r="A3109" s="143">
        <v>39659.0</v>
      </c>
      <c r="B3109" s="144" t="s">
        <v>6685</v>
      </c>
    </row>
    <row r="3110">
      <c r="A3110" s="143">
        <v>39658.0</v>
      </c>
      <c r="B3110" s="144" t="s">
        <v>6686</v>
      </c>
    </row>
    <row r="3111">
      <c r="A3111" s="143">
        <v>39657.0</v>
      </c>
      <c r="B3111" s="144" t="s">
        <v>6687</v>
      </c>
    </row>
    <row r="3112">
      <c r="A3112" s="143">
        <v>39654.0</v>
      </c>
      <c r="B3112" s="144" t="s">
        <v>6688</v>
      </c>
    </row>
    <row r="3113">
      <c r="A3113" s="143">
        <v>39653.0</v>
      </c>
      <c r="B3113" s="144" t="s">
        <v>6689</v>
      </c>
    </row>
    <row r="3114">
      <c r="A3114" s="143">
        <v>39652.0</v>
      </c>
      <c r="B3114" s="144" t="s">
        <v>6690</v>
      </c>
    </row>
    <row r="3115">
      <c r="A3115" s="143">
        <v>39651.0</v>
      </c>
      <c r="B3115" s="144" t="s">
        <v>6691</v>
      </c>
    </row>
    <row r="3116">
      <c r="A3116" s="143">
        <v>39650.0</v>
      </c>
      <c r="B3116" s="144" t="s">
        <v>6692</v>
      </c>
    </row>
    <row r="3117">
      <c r="A3117" s="143">
        <v>39647.0</v>
      </c>
      <c r="B3117" s="144" t="s">
        <v>6693</v>
      </c>
    </row>
    <row r="3118">
      <c r="A3118" s="143">
        <v>39646.0</v>
      </c>
      <c r="B3118" s="144" t="s">
        <v>6694</v>
      </c>
    </row>
    <row r="3119">
      <c r="A3119" s="143">
        <v>39645.0</v>
      </c>
      <c r="B3119" s="144" t="s">
        <v>6695</v>
      </c>
    </row>
    <row r="3120">
      <c r="A3120" s="143">
        <v>39644.0</v>
      </c>
      <c r="B3120" s="144" t="s">
        <v>6696</v>
      </c>
    </row>
    <row r="3121">
      <c r="A3121" s="143">
        <v>39643.0</v>
      </c>
      <c r="B3121" s="144" t="s">
        <v>6697</v>
      </c>
    </row>
    <row r="3122">
      <c r="A3122" s="143">
        <v>39640.0</v>
      </c>
      <c r="B3122" s="144" t="s">
        <v>6698</v>
      </c>
    </row>
    <row r="3123">
      <c r="A3123" s="143">
        <v>39639.0</v>
      </c>
      <c r="B3123" s="144" t="s">
        <v>6699</v>
      </c>
    </row>
    <row r="3124">
      <c r="A3124" s="143">
        <v>39638.0</v>
      </c>
      <c r="B3124" s="144" t="s">
        <v>6700</v>
      </c>
    </row>
    <row r="3125">
      <c r="A3125" s="143">
        <v>39637.0</v>
      </c>
      <c r="B3125" s="144" t="s">
        <v>6701</v>
      </c>
    </row>
    <row r="3126">
      <c r="A3126" s="143">
        <v>39636.0</v>
      </c>
      <c r="B3126" s="144" t="s">
        <v>6702</v>
      </c>
    </row>
    <row r="3127">
      <c r="A3127" s="143">
        <v>39633.0</v>
      </c>
      <c r="B3127" s="144" t="s">
        <v>6703</v>
      </c>
    </row>
    <row r="3128">
      <c r="A3128" s="143">
        <v>39632.0</v>
      </c>
      <c r="B3128" s="144" t="s">
        <v>6704</v>
      </c>
    </row>
    <row r="3129">
      <c r="A3129" s="143">
        <v>39631.0</v>
      </c>
      <c r="B3129" s="144" t="s">
        <v>6705</v>
      </c>
    </row>
    <row r="3130">
      <c r="A3130" s="143">
        <v>39630.0</v>
      </c>
      <c r="B3130" s="144" t="s">
        <v>6706</v>
      </c>
    </row>
    <row r="3131">
      <c r="A3131" s="143">
        <v>39629.0</v>
      </c>
      <c r="B3131" s="144" t="s">
        <v>6707</v>
      </c>
    </row>
    <row r="3132">
      <c r="A3132" s="143">
        <v>39626.0</v>
      </c>
      <c r="B3132" s="144" t="s">
        <v>6708</v>
      </c>
    </row>
    <row r="3133">
      <c r="A3133" s="143">
        <v>39625.0</v>
      </c>
      <c r="B3133" s="144" t="s">
        <v>6709</v>
      </c>
    </row>
    <row r="3134">
      <c r="A3134" s="143">
        <v>39624.0</v>
      </c>
      <c r="B3134" s="144" t="s">
        <v>6710</v>
      </c>
    </row>
    <row r="3135">
      <c r="A3135" s="143">
        <v>39623.0</v>
      </c>
      <c r="B3135" s="144" t="s">
        <v>6711</v>
      </c>
    </row>
    <row r="3136">
      <c r="A3136" s="143">
        <v>39622.0</v>
      </c>
      <c r="B3136" s="144" t="s">
        <v>6712</v>
      </c>
    </row>
    <row r="3137">
      <c r="A3137" s="143">
        <v>39619.0</v>
      </c>
      <c r="B3137" s="144" t="s">
        <v>6713</v>
      </c>
    </row>
    <row r="3138">
      <c r="A3138" s="143">
        <v>39618.0</v>
      </c>
      <c r="B3138" s="144" t="s">
        <v>6714</v>
      </c>
    </row>
    <row r="3139">
      <c r="A3139" s="143">
        <v>39617.0</v>
      </c>
      <c r="B3139" s="144" t="s">
        <v>6715</v>
      </c>
    </row>
    <row r="3140">
      <c r="A3140" s="143">
        <v>39616.0</v>
      </c>
      <c r="B3140" s="144" t="s">
        <v>6716</v>
      </c>
    </row>
    <row r="3141">
      <c r="A3141" s="143">
        <v>39615.0</v>
      </c>
      <c r="B3141" s="144" t="s">
        <v>6717</v>
      </c>
    </row>
    <row r="3142">
      <c r="A3142" s="143">
        <v>39610.0</v>
      </c>
      <c r="B3142" s="144" t="s">
        <v>6718</v>
      </c>
    </row>
    <row r="3143">
      <c r="A3143" s="143">
        <v>39609.0</v>
      </c>
      <c r="B3143" s="144" t="s">
        <v>6719</v>
      </c>
    </row>
    <row r="3144">
      <c r="A3144" s="143">
        <v>39608.0</v>
      </c>
      <c r="B3144" s="144" t="s">
        <v>6720</v>
      </c>
    </row>
    <row r="3145">
      <c r="A3145" s="143">
        <v>39606.0</v>
      </c>
      <c r="B3145" s="144" t="s">
        <v>6721</v>
      </c>
    </row>
    <row r="3146">
      <c r="A3146" s="143">
        <v>39605.0</v>
      </c>
      <c r="B3146" s="144" t="s">
        <v>6722</v>
      </c>
    </row>
    <row r="3147">
      <c r="A3147" s="143">
        <v>39604.0</v>
      </c>
      <c r="B3147" s="144" t="s">
        <v>6723</v>
      </c>
    </row>
    <row r="3148">
      <c r="A3148" s="143">
        <v>39603.0</v>
      </c>
      <c r="B3148" s="144" t="s">
        <v>6724</v>
      </c>
    </row>
    <row r="3149">
      <c r="A3149" s="143">
        <v>39602.0</v>
      </c>
      <c r="B3149" s="144" t="s">
        <v>6725</v>
      </c>
    </row>
    <row r="3150">
      <c r="A3150" s="143">
        <v>39601.0</v>
      </c>
      <c r="B3150" s="144" t="s">
        <v>6726</v>
      </c>
    </row>
    <row r="3151">
      <c r="A3151" s="143">
        <v>39598.0</v>
      </c>
      <c r="B3151" s="144" t="s">
        <v>6727</v>
      </c>
    </row>
    <row r="3152">
      <c r="A3152" s="143">
        <v>39597.0</v>
      </c>
      <c r="B3152" s="144" t="s">
        <v>6728</v>
      </c>
    </row>
    <row r="3153">
      <c r="A3153" s="143">
        <v>39596.0</v>
      </c>
      <c r="B3153" s="144" t="s">
        <v>6729</v>
      </c>
    </row>
    <row r="3154">
      <c r="A3154" s="143">
        <v>39595.0</v>
      </c>
      <c r="B3154" s="144" t="s">
        <v>6730</v>
      </c>
    </row>
    <row r="3155">
      <c r="A3155" s="143">
        <v>39594.0</v>
      </c>
      <c r="B3155" s="144" t="s">
        <v>6731</v>
      </c>
    </row>
    <row r="3156">
      <c r="A3156" s="143">
        <v>39591.0</v>
      </c>
      <c r="B3156" s="144" t="s">
        <v>6732</v>
      </c>
    </row>
    <row r="3157">
      <c r="A3157" s="143">
        <v>39590.0</v>
      </c>
      <c r="B3157" s="144" t="s">
        <v>6733</v>
      </c>
    </row>
    <row r="3158">
      <c r="A3158" s="143">
        <v>39589.0</v>
      </c>
      <c r="B3158" s="144" t="s">
        <v>6734</v>
      </c>
    </row>
    <row r="3159">
      <c r="A3159" s="143">
        <v>39588.0</v>
      </c>
      <c r="B3159" s="144" t="s">
        <v>6735</v>
      </c>
    </row>
    <row r="3160">
      <c r="A3160" s="143">
        <v>39587.0</v>
      </c>
      <c r="B3160" s="144" t="s">
        <v>6736</v>
      </c>
    </row>
    <row r="3161">
      <c r="A3161" s="143">
        <v>39584.0</v>
      </c>
      <c r="B3161" s="144" t="s">
        <v>6737</v>
      </c>
    </row>
    <row r="3162">
      <c r="A3162" s="143">
        <v>39583.0</v>
      </c>
      <c r="B3162" s="144" t="s">
        <v>6738</v>
      </c>
    </row>
    <row r="3163">
      <c r="A3163" s="143">
        <v>39582.0</v>
      </c>
      <c r="B3163" s="144" t="s">
        <v>6739</v>
      </c>
    </row>
    <row r="3164">
      <c r="A3164" s="143">
        <v>39581.0</v>
      </c>
      <c r="B3164" s="144" t="s">
        <v>6740</v>
      </c>
    </row>
    <row r="3165">
      <c r="A3165" s="143">
        <v>39580.0</v>
      </c>
      <c r="B3165" s="144" t="s">
        <v>6741</v>
      </c>
    </row>
    <row r="3166">
      <c r="A3166" s="143">
        <v>39576.0</v>
      </c>
      <c r="B3166" s="144" t="s">
        <v>6742</v>
      </c>
    </row>
    <row r="3167">
      <c r="A3167" s="143">
        <v>39575.0</v>
      </c>
      <c r="B3167" s="144" t="s">
        <v>6743</v>
      </c>
    </row>
    <row r="3168">
      <c r="A3168" s="143">
        <v>39574.0</v>
      </c>
      <c r="B3168" s="144" t="s">
        <v>6744</v>
      </c>
    </row>
    <row r="3169">
      <c r="A3169" s="143">
        <v>39573.0</v>
      </c>
      <c r="B3169" s="144" t="s">
        <v>6745</v>
      </c>
    </row>
    <row r="3170">
      <c r="A3170" s="143">
        <v>39572.0</v>
      </c>
      <c r="B3170" s="144" t="s">
        <v>6746</v>
      </c>
    </row>
    <row r="3171">
      <c r="A3171" s="143">
        <v>39568.0</v>
      </c>
      <c r="B3171" s="144" t="s">
        <v>6747</v>
      </c>
    </row>
    <row r="3172">
      <c r="A3172" s="143">
        <v>39567.0</v>
      </c>
      <c r="B3172" s="144" t="s">
        <v>6748</v>
      </c>
    </row>
    <row r="3173">
      <c r="A3173" s="143">
        <v>39566.0</v>
      </c>
      <c r="B3173" s="144" t="s">
        <v>6749</v>
      </c>
    </row>
    <row r="3174">
      <c r="A3174" s="143">
        <v>39563.0</v>
      </c>
      <c r="B3174" s="144" t="s">
        <v>6750</v>
      </c>
    </row>
    <row r="3175">
      <c r="A3175" s="143">
        <v>39562.0</v>
      </c>
      <c r="B3175" s="144" t="s">
        <v>6751</v>
      </c>
    </row>
    <row r="3176">
      <c r="A3176" s="143">
        <v>39561.0</v>
      </c>
      <c r="B3176" s="144" t="s">
        <v>6752</v>
      </c>
    </row>
    <row r="3177">
      <c r="A3177" s="143">
        <v>39560.0</v>
      </c>
      <c r="B3177" s="144" t="s">
        <v>6753</v>
      </c>
    </row>
    <row r="3178">
      <c r="A3178" s="143">
        <v>39559.0</v>
      </c>
      <c r="B3178" s="144" t="s">
        <v>6754</v>
      </c>
    </row>
    <row r="3179">
      <c r="A3179" s="143">
        <v>39556.0</v>
      </c>
      <c r="B3179" s="144" t="s">
        <v>6755</v>
      </c>
    </row>
    <row r="3180">
      <c r="A3180" s="143">
        <v>39555.0</v>
      </c>
      <c r="B3180" s="144" t="s">
        <v>6756</v>
      </c>
    </row>
    <row r="3181">
      <c r="A3181" s="143">
        <v>39554.0</v>
      </c>
      <c r="B3181" s="144" t="s">
        <v>6757</v>
      </c>
    </row>
    <row r="3182">
      <c r="A3182" s="143">
        <v>39553.0</v>
      </c>
      <c r="B3182" s="144" t="s">
        <v>6758</v>
      </c>
    </row>
    <row r="3183">
      <c r="A3183" s="143">
        <v>39552.0</v>
      </c>
      <c r="B3183" s="144" t="s">
        <v>6759</v>
      </c>
    </row>
    <row r="3184">
      <c r="A3184" s="143">
        <v>39549.0</v>
      </c>
      <c r="B3184" s="144" t="s">
        <v>6760</v>
      </c>
    </row>
    <row r="3185">
      <c r="A3185" s="143">
        <v>39548.0</v>
      </c>
      <c r="B3185" s="144" t="s">
        <v>6761</v>
      </c>
    </row>
    <row r="3186">
      <c r="A3186" s="143">
        <v>39547.0</v>
      </c>
      <c r="B3186" s="144" t="s">
        <v>6762</v>
      </c>
    </row>
    <row r="3187">
      <c r="A3187" s="143">
        <v>39546.0</v>
      </c>
      <c r="B3187" s="144" t="s">
        <v>6763</v>
      </c>
    </row>
    <row r="3188">
      <c r="A3188" s="143">
        <v>39545.0</v>
      </c>
      <c r="B3188" s="144" t="s">
        <v>6764</v>
      </c>
    </row>
    <row r="3189">
      <c r="A3189" s="143">
        <v>39542.0</v>
      </c>
      <c r="B3189" s="144" t="s">
        <v>6765</v>
      </c>
    </row>
    <row r="3190">
      <c r="A3190" s="143">
        <v>39541.0</v>
      </c>
      <c r="B3190" s="144" t="s">
        <v>6766</v>
      </c>
    </row>
    <row r="3191">
      <c r="A3191" s="143">
        <v>39540.0</v>
      </c>
      <c r="B3191" s="144" t="s">
        <v>6767</v>
      </c>
    </row>
    <row r="3192">
      <c r="A3192" s="143">
        <v>39539.0</v>
      </c>
      <c r="B3192" s="144" t="s">
        <v>6768</v>
      </c>
    </row>
    <row r="3193">
      <c r="A3193" s="143">
        <v>39538.0</v>
      </c>
      <c r="B3193" s="144" t="s">
        <v>6769</v>
      </c>
    </row>
    <row r="3194">
      <c r="A3194" s="143">
        <v>39535.0</v>
      </c>
      <c r="B3194" s="144" t="s">
        <v>6770</v>
      </c>
    </row>
    <row r="3195">
      <c r="A3195" s="143">
        <v>39534.0</v>
      </c>
      <c r="B3195" s="144" t="s">
        <v>6771</v>
      </c>
    </row>
    <row r="3196">
      <c r="A3196" s="143">
        <v>39533.0</v>
      </c>
      <c r="B3196" s="144" t="s">
        <v>6772</v>
      </c>
    </row>
    <row r="3197">
      <c r="A3197" s="143">
        <v>39532.0</v>
      </c>
      <c r="B3197" s="144" t="s">
        <v>6773</v>
      </c>
    </row>
    <row r="3198">
      <c r="A3198" s="143">
        <v>39531.0</v>
      </c>
      <c r="B3198" s="144" t="s">
        <v>6774</v>
      </c>
    </row>
    <row r="3199">
      <c r="A3199" s="143">
        <v>39528.0</v>
      </c>
      <c r="B3199" s="144" t="s">
        <v>6775</v>
      </c>
    </row>
    <row r="3200">
      <c r="A3200" s="143">
        <v>39527.0</v>
      </c>
      <c r="B3200" s="144" t="s">
        <v>6776</v>
      </c>
    </row>
    <row r="3201">
      <c r="A3201" s="143">
        <v>39526.0</v>
      </c>
      <c r="B3201" s="144" t="s">
        <v>6777</v>
      </c>
    </row>
    <row r="3202">
      <c r="A3202" s="143">
        <v>39525.0</v>
      </c>
      <c r="B3202" s="144" t="s">
        <v>6778</v>
      </c>
    </row>
    <row r="3203">
      <c r="A3203" s="143">
        <v>39524.0</v>
      </c>
      <c r="B3203" s="144" t="s">
        <v>6779</v>
      </c>
    </row>
    <row r="3204">
      <c r="A3204" s="143">
        <v>39521.0</v>
      </c>
      <c r="B3204" s="144" t="s">
        <v>6780</v>
      </c>
    </row>
    <row r="3205">
      <c r="A3205" s="143">
        <v>39520.0</v>
      </c>
      <c r="B3205" s="144" t="s">
        <v>6781</v>
      </c>
    </row>
    <row r="3206">
      <c r="A3206" s="143">
        <v>39519.0</v>
      </c>
      <c r="B3206" s="144" t="s">
        <v>6782</v>
      </c>
    </row>
    <row r="3207">
      <c r="A3207" s="143">
        <v>39518.0</v>
      </c>
      <c r="B3207" s="144" t="s">
        <v>6783</v>
      </c>
    </row>
    <row r="3208">
      <c r="A3208" s="143">
        <v>39514.0</v>
      </c>
      <c r="B3208" s="144" t="s">
        <v>6784</v>
      </c>
    </row>
    <row r="3209">
      <c r="A3209" s="143">
        <v>39513.0</v>
      </c>
      <c r="B3209" s="144" t="s">
        <v>6785</v>
      </c>
    </row>
    <row r="3210">
      <c r="A3210" s="143">
        <v>39512.0</v>
      </c>
      <c r="B3210" s="144" t="s">
        <v>6786</v>
      </c>
    </row>
    <row r="3211">
      <c r="A3211" s="143">
        <v>39511.0</v>
      </c>
      <c r="B3211" s="144" t="s">
        <v>6787</v>
      </c>
    </row>
    <row r="3212">
      <c r="A3212" s="143">
        <v>39510.0</v>
      </c>
      <c r="B3212" s="144" t="s">
        <v>6788</v>
      </c>
    </row>
    <row r="3213">
      <c r="A3213" s="143">
        <v>39507.0</v>
      </c>
      <c r="B3213" s="144" t="s">
        <v>6789</v>
      </c>
    </row>
    <row r="3214">
      <c r="A3214" s="143">
        <v>39506.0</v>
      </c>
      <c r="B3214" s="144" t="s">
        <v>6790</v>
      </c>
    </row>
    <row r="3215">
      <c r="A3215" s="143">
        <v>39505.0</v>
      </c>
      <c r="B3215" s="144" t="s">
        <v>6791</v>
      </c>
    </row>
    <row r="3216">
      <c r="A3216" s="143">
        <v>39504.0</v>
      </c>
      <c r="B3216" s="144" t="s">
        <v>6792</v>
      </c>
    </row>
    <row r="3217">
      <c r="A3217" s="143">
        <v>39500.0</v>
      </c>
      <c r="B3217" s="144" t="s">
        <v>6793</v>
      </c>
    </row>
    <row r="3218">
      <c r="A3218" s="143">
        <v>39499.0</v>
      </c>
      <c r="B3218" s="144" t="s">
        <v>6794</v>
      </c>
    </row>
    <row r="3219">
      <c r="A3219" s="143">
        <v>39498.0</v>
      </c>
      <c r="B3219" s="144" t="s">
        <v>6795</v>
      </c>
    </row>
    <row r="3220">
      <c r="A3220" s="143">
        <v>39497.0</v>
      </c>
      <c r="B3220" s="144" t="s">
        <v>6796</v>
      </c>
    </row>
    <row r="3221">
      <c r="A3221" s="143">
        <v>39496.0</v>
      </c>
      <c r="B3221" s="144" t="s">
        <v>6797</v>
      </c>
    </row>
    <row r="3222">
      <c r="A3222" s="143">
        <v>39493.0</v>
      </c>
      <c r="B3222" s="144" t="s">
        <v>6798</v>
      </c>
    </row>
    <row r="3223">
      <c r="A3223" s="143">
        <v>39492.0</v>
      </c>
      <c r="B3223" s="144" t="s">
        <v>6799</v>
      </c>
    </row>
    <row r="3224">
      <c r="A3224" s="143">
        <v>39491.0</v>
      </c>
      <c r="B3224" s="144" t="s">
        <v>6800</v>
      </c>
    </row>
    <row r="3225">
      <c r="A3225" s="143">
        <v>39490.0</v>
      </c>
      <c r="B3225" s="144" t="s">
        <v>6801</v>
      </c>
    </row>
    <row r="3226">
      <c r="A3226" s="143">
        <v>39489.0</v>
      </c>
      <c r="B3226" s="144" t="s">
        <v>6802</v>
      </c>
    </row>
    <row r="3227">
      <c r="A3227" s="143">
        <v>39486.0</v>
      </c>
      <c r="B3227" s="144" t="s">
        <v>6803</v>
      </c>
    </row>
    <row r="3228">
      <c r="A3228" s="143">
        <v>39485.0</v>
      </c>
      <c r="B3228" s="144" t="s">
        <v>6804</v>
      </c>
    </row>
    <row r="3229">
      <c r="A3229" s="143">
        <v>39484.0</v>
      </c>
      <c r="B3229" s="144" t="s">
        <v>6805</v>
      </c>
    </row>
    <row r="3230">
      <c r="A3230" s="143">
        <v>39483.0</v>
      </c>
      <c r="B3230" s="144" t="s">
        <v>6121</v>
      </c>
    </row>
    <row r="3231">
      <c r="A3231" s="143">
        <v>39482.0</v>
      </c>
      <c r="B3231" s="144" t="s">
        <v>6806</v>
      </c>
    </row>
    <row r="3232">
      <c r="A3232" s="143">
        <v>39479.0</v>
      </c>
      <c r="B3232" s="144" t="s">
        <v>6807</v>
      </c>
    </row>
    <row r="3233">
      <c r="A3233" s="143">
        <v>39478.0</v>
      </c>
      <c r="B3233" s="144" t="s">
        <v>6808</v>
      </c>
    </row>
    <row r="3234">
      <c r="A3234" s="143">
        <v>39477.0</v>
      </c>
      <c r="B3234" s="144" t="s">
        <v>6809</v>
      </c>
    </row>
    <row r="3235">
      <c r="A3235" s="143">
        <v>39476.0</v>
      </c>
      <c r="B3235" s="144" t="s">
        <v>6810</v>
      </c>
    </row>
    <row r="3236">
      <c r="A3236" s="143">
        <v>39475.0</v>
      </c>
      <c r="B3236" s="144" t="s">
        <v>6811</v>
      </c>
    </row>
    <row r="3237">
      <c r="A3237" s="143">
        <v>39472.0</v>
      </c>
      <c r="B3237" s="144" t="s">
        <v>6812</v>
      </c>
    </row>
    <row r="3238">
      <c r="A3238" s="143">
        <v>39471.0</v>
      </c>
      <c r="B3238" s="144" t="s">
        <v>6813</v>
      </c>
    </row>
    <row r="3239">
      <c r="A3239" s="143">
        <v>39470.0</v>
      </c>
      <c r="B3239" s="144" t="s">
        <v>6814</v>
      </c>
    </row>
    <row r="3240">
      <c r="A3240" s="143">
        <v>39469.0</v>
      </c>
      <c r="B3240" s="144" t="s">
        <v>6815</v>
      </c>
    </row>
    <row r="3241">
      <c r="A3241" s="143">
        <v>39468.0</v>
      </c>
      <c r="B3241" s="144" t="s">
        <v>6816</v>
      </c>
    </row>
    <row r="3242">
      <c r="A3242" s="143">
        <v>39465.0</v>
      </c>
      <c r="B3242" s="144" t="s">
        <v>6817</v>
      </c>
    </row>
    <row r="3243">
      <c r="A3243" s="143">
        <v>39464.0</v>
      </c>
      <c r="B3243" s="144" t="s">
        <v>6818</v>
      </c>
    </row>
    <row r="3244">
      <c r="A3244" s="143">
        <v>39463.0</v>
      </c>
      <c r="B3244" s="144" t="s">
        <v>6819</v>
      </c>
    </row>
    <row r="3245">
      <c r="A3245" s="143">
        <v>39462.0</v>
      </c>
      <c r="B3245" s="144" t="s">
        <v>4601</v>
      </c>
    </row>
    <row r="3246">
      <c r="A3246" s="143">
        <v>39461.0</v>
      </c>
      <c r="B3246" s="144" t="s">
        <v>6820</v>
      </c>
    </row>
    <row r="3247">
      <c r="A3247" s="143">
        <v>39458.0</v>
      </c>
      <c r="B3247" s="144" t="s">
        <v>6821</v>
      </c>
    </row>
    <row r="3248">
      <c r="A3248" s="143">
        <v>39457.0</v>
      </c>
      <c r="B3248" s="144" t="s">
        <v>6822</v>
      </c>
    </row>
    <row r="3249">
      <c r="A3249" s="143">
        <v>39456.0</v>
      </c>
      <c r="B3249" s="144" t="s">
        <v>6823</v>
      </c>
    </row>
    <row r="3250">
      <c r="A3250" s="143">
        <v>39444.0</v>
      </c>
      <c r="B3250" s="144" t="s">
        <v>6824</v>
      </c>
    </row>
    <row r="3251">
      <c r="A3251" s="143">
        <v>39443.0</v>
      </c>
      <c r="B3251" s="144" t="s">
        <v>6825</v>
      </c>
    </row>
    <row r="3252">
      <c r="A3252" s="143">
        <v>39442.0</v>
      </c>
      <c r="B3252" s="144" t="s">
        <v>6826</v>
      </c>
    </row>
    <row r="3253">
      <c r="A3253" s="143">
        <v>39441.0</v>
      </c>
      <c r="B3253" s="144" t="s">
        <v>6827</v>
      </c>
    </row>
    <row r="3254">
      <c r="A3254" s="143">
        <v>39440.0</v>
      </c>
      <c r="B3254" s="144" t="s">
        <v>6828</v>
      </c>
    </row>
    <row r="3255">
      <c r="A3255" s="143">
        <v>39437.0</v>
      </c>
      <c r="B3255" s="144" t="s">
        <v>6829</v>
      </c>
    </row>
    <row r="3256">
      <c r="A3256" s="143">
        <v>39436.0</v>
      </c>
      <c r="B3256" s="144" t="s">
        <v>6830</v>
      </c>
    </row>
    <row r="3257">
      <c r="A3257" s="143">
        <v>39435.0</v>
      </c>
      <c r="B3257" s="144" t="s">
        <v>6831</v>
      </c>
    </row>
    <row r="3258">
      <c r="A3258" s="143">
        <v>39434.0</v>
      </c>
      <c r="B3258" s="144" t="s">
        <v>6832</v>
      </c>
    </row>
    <row r="3259">
      <c r="A3259" s="143">
        <v>39433.0</v>
      </c>
      <c r="B3259" s="144" t="s">
        <v>6833</v>
      </c>
    </row>
    <row r="3260">
      <c r="A3260" s="143">
        <v>39430.0</v>
      </c>
      <c r="B3260" s="144" t="s">
        <v>6834</v>
      </c>
    </row>
    <row r="3261">
      <c r="A3261" s="143">
        <v>39429.0</v>
      </c>
      <c r="B3261" s="144" t="s">
        <v>6835</v>
      </c>
    </row>
    <row r="3262">
      <c r="A3262" s="143">
        <v>39428.0</v>
      </c>
      <c r="B3262" s="144" t="s">
        <v>6836</v>
      </c>
    </row>
    <row r="3263">
      <c r="A3263" s="143">
        <v>39427.0</v>
      </c>
      <c r="B3263" s="144" t="s">
        <v>6837</v>
      </c>
    </row>
    <row r="3264">
      <c r="A3264" s="143">
        <v>39426.0</v>
      </c>
      <c r="B3264" s="144" t="s">
        <v>6838</v>
      </c>
    </row>
    <row r="3265">
      <c r="A3265" s="143">
        <v>39423.0</v>
      </c>
      <c r="B3265" s="144" t="s">
        <v>6839</v>
      </c>
    </row>
    <row r="3266">
      <c r="A3266" s="143">
        <v>39422.0</v>
      </c>
      <c r="B3266" s="144" t="s">
        <v>6840</v>
      </c>
    </row>
    <row r="3267">
      <c r="A3267" s="143">
        <v>39421.0</v>
      </c>
      <c r="B3267" s="144" t="s">
        <v>6841</v>
      </c>
    </row>
    <row r="3268">
      <c r="A3268" s="143">
        <v>39420.0</v>
      </c>
      <c r="B3268" s="144" t="s">
        <v>6842</v>
      </c>
    </row>
    <row r="3269">
      <c r="A3269" s="143">
        <v>39419.0</v>
      </c>
      <c r="B3269" s="144" t="s">
        <v>6843</v>
      </c>
    </row>
    <row r="3270">
      <c r="A3270" s="143">
        <v>39416.0</v>
      </c>
      <c r="B3270" s="144" t="s">
        <v>6844</v>
      </c>
    </row>
    <row r="3271">
      <c r="A3271" s="143">
        <v>39415.0</v>
      </c>
      <c r="B3271" s="144" t="s">
        <v>6845</v>
      </c>
    </row>
    <row r="3272">
      <c r="A3272" s="143">
        <v>39414.0</v>
      </c>
      <c r="B3272" s="144" t="s">
        <v>6846</v>
      </c>
    </row>
    <row r="3273">
      <c r="A3273" s="143">
        <v>39413.0</v>
      </c>
      <c r="B3273" s="144" t="s">
        <v>6847</v>
      </c>
    </row>
    <row r="3274">
      <c r="A3274" s="143">
        <v>39412.0</v>
      </c>
      <c r="B3274" s="144" t="s">
        <v>6848</v>
      </c>
    </row>
    <row r="3275">
      <c r="A3275" s="143">
        <v>39409.0</v>
      </c>
      <c r="B3275" s="144" t="s">
        <v>6849</v>
      </c>
    </row>
    <row r="3276">
      <c r="A3276" s="143">
        <v>39408.0</v>
      </c>
      <c r="B3276" s="144" t="s">
        <v>6850</v>
      </c>
    </row>
    <row r="3277">
      <c r="A3277" s="143">
        <v>39407.0</v>
      </c>
      <c r="B3277" s="144" t="s">
        <v>6851</v>
      </c>
    </row>
    <row r="3278">
      <c r="A3278" s="143">
        <v>39406.0</v>
      </c>
      <c r="B3278" s="144" t="s">
        <v>6852</v>
      </c>
    </row>
    <row r="3279">
      <c r="A3279" s="143">
        <v>39405.0</v>
      </c>
      <c r="B3279" s="144" t="s">
        <v>6853</v>
      </c>
    </row>
    <row r="3280">
      <c r="A3280" s="143">
        <v>39402.0</v>
      </c>
      <c r="B3280" s="144" t="s">
        <v>6854</v>
      </c>
    </row>
    <row r="3281">
      <c r="A3281" s="143">
        <v>39401.0</v>
      </c>
      <c r="B3281" s="144" t="s">
        <v>6855</v>
      </c>
    </row>
    <row r="3282">
      <c r="A3282" s="143">
        <v>39400.0</v>
      </c>
      <c r="B3282" s="144" t="s">
        <v>6856</v>
      </c>
    </row>
    <row r="3283">
      <c r="A3283" s="143">
        <v>39399.0</v>
      </c>
      <c r="B3283" s="144" t="s">
        <v>6857</v>
      </c>
    </row>
    <row r="3284">
      <c r="A3284" s="143">
        <v>39398.0</v>
      </c>
      <c r="B3284" s="144" t="s">
        <v>6858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5"/>
      <c r="B1" s="141" t="s">
        <v>6859</v>
      </c>
      <c r="C1" s="141">
        <v>0.5</v>
      </c>
      <c r="D1" s="141">
        <v>0.75</v>
      </c>
      <c r="E1" s="141">
        <v>1.0</v>
      </c>
      <c r="F1" s="141">
        <v>2.0</v>
      </c>
      <c r="G1" s="141">
        <v>3.0</v>
      </c>
      <c r="H1" s="141">
        <v>5.0</v>
      </c>
      <c r="I1" s="141">
        <v>7.0</v>
      </c>
      <c r="J1" s="141">
        <v>10.0</v>
      </c>
      <c r="K1" s="141">
        <v>15.0</v>
      </c>
      <c r="L1" s="141">
        <v>20.0</v>
      </c>
      <c r="M1" s="141">
        <v>30.0</v>
      </c>
      <c r="N1" s="141"/>
    </row>
    <row r="2">
      <c r="A2" s="146">
        <v>44183.0</v>
      </c>
      <c r="B2" s="6">
        <v>4.25</v>
      </c>
      <c r="C2" s="6">
        <v>4.31</v>
      </c>
      <c r="D2" s="6">
        <v>4.37</v>
      </c>
      <c r="E2" s="6">
        <v>4.43</v>
      </c>
      <c r="F2" s="6">
        <v>4.65</v>
      </c>
      <c r="G2" s="6">
        <v>4.91</v>
      </c>
      <c r="H2" s="6">
        <v>5.39</v>
      </c>
      <c r="I2" s="6">
        <v>5.77</v>
      </c>
      <c r="J2" s="6">
        <v>6.18</v>
      </c>
      <c r="K2" s="6">
        <v>6.6</v>
      </c>
      <c r="L2" s="6">
        <v>6.84</v>
      </c>
      <c r="M2" s="6">
        <v>7.06</v>
      </c>
    </row>
    <row r="3">
      <c r="A3" s="146">
        <v>44182.0</v>
      </c>
      <c r="B3" s="6">
        <v>4.3</v>
      </c>
      <c r="C3" s="6">
        <v>4.33</v>
      </c>
      <c r="D3" s="6">
        <v>4.37</v>
      </c>
      <c r="E3" s="6">
        <v>4.41</v>
      </c>
      <c r="F3" s="6">
        <v>4.62</v>
      </c>
      <c r="G3" s="6">
        <v>4.87</v>
      </c>
      <c r="H3" s="6">
        <v>5.33</v>
      </c>
      <c r="I3" s="6">
        <v>5.71</v>
      </c>
      <c r="J3" s="6">
        <v>6.14</v>
      </c>
      <c r="K3" s="6">
        <v>6.57</v>
      </c>
      <c r="L3" s="6">
        <v>6.81</v>
      </c>
      <c r="M3" s="6">
        <v>7.04</v>
      </c>
    </row>
    <row r="4">
      <c r="A4" s="146">
        <v>44181.0</v>
      </c>
      <c r="B4" s="6">
        <v>4.3</v>
      </c>
      <c r="C4" s="6">
        <v>4.33</v>
      </c>
      <c r="D4" s="6">
        <v>4.38</v>
      </c>
      <c r="E4" s="6">
        <v>4.42</v>
      </c>
      <c r="F4" s="6">
        <v>4.63</v>
      </c>
      <c r="G4" s="6">
        <v>4.88</v>
      </c>
      <c r="H4" s="6">
        <v>5.36</v>
      </c>
      <c r="I4" s="6">
        <v>5.74</v>
      </c>
      <c r="J4" s="6">
        <v>6.16</v>
      </c>
      <c r="K4" s="6">
        <v>6.58</v>
      </c>
      <c r="L4" s="6">
        <v>6.81</v>
      </c>
      <c r="M4" s="6">
        <v>7.04</v>
      </c>
    </row>
    <row r="5">
      <c r="A5" s="146">
        <v>44180.0</v>
      </c>
      <c r="B5" s="6">
        <v>4.3</v>
      </c>
      <c r="C5" s="6">
        <v>4.33</v>
      </c>
      <c r="D5" s="6">
        <v>4.37</v>
      </c>
      <c r="E5" s="6">
        <v>4.41</v>
      </c>
      <c r="F5" s="6">
        <v>4.63</v>
      </c>
      <c r="G5" s="6">
        <v>4.88</v>
      </c>
      <c r="H5" s="6">
        <v>5.35</v>
      </c>
      <c r="I5" s="6">
        <v>5.74</v>
      </c>
      <c r="J5" s="6">
        <v>6.17</v>
      </c>
      <c r="K5" s="6">
        <v>6.59</v>
      </c>
      <c r="L5" s="6">
        <v>6.81</v>
      </c>
      <c r="M5" s="6">
        <v>7.04</v>
      </c>
    </row>
    <row r="6">
      <c r="A6" s="146">
        <v>44179.0</v>
      </c>
      <c r="B6" s="6">
        <v>4.23</v>
      </c>
      <c r="C6" s="6">
        <v>4.26</v>
      </c>
      <c r="D6" s="6">
        <v>4.3</v>
      </c>
      <c r="E6" s="6">
        <v>4.35</v>
      </c>
      <c r="F6" s="6">
        <v>4.59</v>
      </c>
      <c r="G6" s="6">
        <v>4.85</v>
      </c>
      <c r="H6" s="6">
        <v>5.34</v>
      </c>
      <c r="I6" s="6">
        <v>5.74</v>
      </c>
      <c r="J6" s="6">
        <v>6.17</v>
      </c>
      <c r="K6" s="6">
        <v>6.58</v>
      </c>
      <c r="L6" s="6">
        <v>6.8</v>
      </c>
      <c r="M6" s="6">
        <v>7.01</v>
      </c>
    </row>
    <row r="7">
      <c r="A7" s="146">
        <v>44176.0</v>
      </c>
      <c r="B7" s="6">
        <v>4.24</v>
      </c>
      <c r="C7" s="6">
        <v>4.27</v>
      </c>
      <c r="D7" s="6">
        <v>4.31</v>
      </c>
      <c r="E7" s="6">
        <v>4.36</v>
      </c>
      <c r="F7" s="6">
        <v>4.6</v>
      </c>
      <c r="G7" s="6">
        <v>4.86</v>
      </c>
      <c r="H7" s="6">
        <v>5.33</v>
      </c>
      <c r="I7" s="6">
        <v>5.71</v>
      </c>
      <c r="J7" s="6">
        <v>6.14</v>
      </c>
      <c r="K7" s="6">
        <v>6.56</v>
      </c>
      <c r="L7" s="6">
        <v>6.78</v>
      </c>
      <c r="M7" s="6">
        <v>6.98</v>
      </c>
    </row>
    <row r="8">
      <c r="A8" s="146">
        <v>44175.0</v>
      </c>
      <c r="B8" s="6">
        <v>4.23</v>
      </c>
      <c r="C8" s="6">
        <v>4.26</v>
      </c>
      <c r="D8" s="6">
        <v>4.29</v>
      </c>
      <c r="E8" s="6">
        <v>4.34</v>
      </c>
      <c r="F8" s="6">
        <v>4.57</v>
      </c>
      <c r="G8" s="6">
        <v>4.85</v>
      </c>
      <c r="H8" s="6">
        <v>5.34</v>
      </c>
      <c r="I8" s="6">
        <v>5.74</v>
      </c>
      <c r="J8" s="6">
        <v>6.16</v>
      </c>
      <c r="K8" s="6">
        <v>6.57</v>
      </c>
      <c r="L8" s="6">
        <v>6.78</v>
      </c>
      <c r="M8" s="6">
        <v>6.98</v>
      </c>
    </row>
    <row r="9">
      <c r="A9" s="146">
        <v>44174.0</v>
      </c>
      <c r="B9" s="6">
        <v>4.25</v>
      </c>
      <c r="C9" s="6">
        <v>4.28</v>
      </c>
      <c r="D9" s="6">
        <v>4.31</v>
      </c>
      <c r="E9" s="6">
        <v>4.35</v>
      </c>
      <c r="F9" s="6">
        <v>4.57</v>
      </c>
      <c r="G9" s="6">
        <v>4.82</v>
      </c>
      <c r="H9" s="6">
        <v>5.31</v>
      </c>
      <c r="I9" s="6">
        <v>5.7</v>
      </c>
      <c r="J9" s="6">
        <v>6.13</v>
      </c>
      <c r="K9" s="6">
        <v>6.54</v>
      </c>
      <c r="L9" s="6">
        <v>6.76</v>
      </c>
      <c r="M9" s="6">
        <v>6.98</v>
      </c>
    </row>
    <row r="10">
      <c r="A10" s="146">
        <v>44173.0</v>
      </c>
      <c r="B10" s="6">
        <v>4.25</v>
      </c>
      <c r="C10" s="6">
        <v>4.27</v>
      </c>
      <c r="D10" s="6">
        <v>4.3</v>
      </c>
      <c r="E10" s="6">
        <v>4.34</v>
      </c>
      <c r="F10" s="6">
        <v>4.56</v>
      </c>
      <c r="G10" s="6">
        <v>4.82</v>
      </c>
      <c r="H10" s="6">
        <v>5.29</v>
      </c>
      <c r="I10" s="6">
        <v>5.68</v>
      </c>
      <c r="J10" s="6">
        <v>6.1</v>
      </c>
      <c r="K10" s="6">
        <v>6.52</v>
      </c>
      <c r="L10" s="6">
        <v>6.73</v>
      </c>
      <c r="M10" s="6">
        <v>6.93</v>
      </c>
    </row>
    <row r="11">
      <c r="A11" s="146">
        <v>44172.0</v>
      </c>
      <c r="B11" s="6">
        <v>4.22</v>
      </c>
      <c r="C11" s="6">
        <v>4.23</v>
      </c>
      <c r="D11" s="6">
        <v>4.26</v>
      </c>
      <c r="E11" s="6">
        <v>4.3</v>
      </c>
      <c r="F11" s="6">
        <v>4.54</v>
      </c>
      <c r="G11" s="6">
        <v>4.82</v>
      </c>
      <c r="H11" s="6">
        <v>5.32</v>
      </c>
      <c r="I11" s="6">
        <v>5.7</v>
      </c>
      <c r="J11" s="6">
        <v>6.11</v>
      </c>
      <c r="K11" s="6">
        <v>6.48</v>
      </c>
      <c r="L11" s="6">
        <v>6.68</v>
      </c>
      <c r="M11" s="6">
        <v>6.86</v>
      </c>
    </row>
    <row r="12">
      <c r="A12" s="146">
        <v>44169.0</v>
      </c>
      <c r="B12" s="6">
        <v>4.22</v>
      </c>
      <c r="C12" s="6">
        <v>4.24</v>
      </c>
      <c r="D12" s="6">
        <v>4.26</v>
      </c>
      <c r="E12" s="6">
        <v>4.3</v>
      </c>
      <c r="F12" s="6">
        <v>4.54</v>
      </c>
      <c r="G12" s="6">
        <v>4.82</v>
      </c>
      <c r="H12" s="6">
        <v>5.32</v>
      </c>
      <c r="I12" s="6">
        <v>5.71</v>
      </c>
      <c r="J12" s="6">
        <v>6.11</v>
      </c>
      <c r="K12" s="6">
        <v>6.48</v>
      </c>
      <c r="L12" s="6">
        <v>6.67</v>
      </c>
      <c r="M12" s="6">
        <v>6.85</v>
      </c>
    </row>
    <row r="13">
      <c r="A13" s="146">
        <v>44168.0</v>
      </c>
      <c r="B13" s="6">
        <v>4.25</v>
      </c>
      <c r="C13" s="6">
        <v>4.26</v>
      </c>
      <c r="D13" s="6">
        <v>4.28</v>
      </c>
      <c r="E13" s="6">
        <v>4.32</v>
      </c>
      <c r="F13" s="6">
        <v>4.55</v>
      </c>
      <c r="G13" s="6">
        <v>4.84</v>
      </c>
      <c r="H13" s="6">
        <v>5.35</v>
      </c>
      <c r="I13" s="6">
        <v>5.73</v>
      </c>
      <c r="J13" s="6">
        <v>6.14</v>
      </c>
      <c r="K13" s="6">
        <v>6.51</v>
      </c>
      <c r="L13" s="6">
        <v>6.7</v>
      </c>
      <c r="M13" s="6">
        <v>6.89</v>
      </c>
    </row>
    <row r="14">
      <c r="A14" s="146">
        <v>44167.0</v>
      </c>
      <c r="B14" s="6">
        <v>4.29</v>
      </c>
      <c r="C14" s="6">
        <v>4.3</v>
      </c>
      <c r="D14" s="6">
        <v>4.32</v>
      </c>
      <c r="E14" s="6">
        <v>4.35</v>
      </c>
      <c r="F14" s="6">
        <v>4.57</v>
      </c>
      <c r="G14" s="6">
        <v>4.84</v>
      </c>
      <c r="H14" s="6">
        <v>5.34</v>
      </c>
      <c r="I14" s="6">
        <v>5.73</v>
      </c>
      <c r="J14" s="6">
        <v>6.15</v>
      </c>
      <c r="K14" s="6">
        <v>6.53</v>
      </c>
      <c r="L14" s="6">
        <v>6.73</v>
      </c>
      <c r="M14" s="6">
        <v>6.92</v>
      </c>
    </row>
    <row r="15">
      <c r="A15" s="146">
        <v>44166.0</v>
      </c>
      <c r="B15" s="6">
        <v>4.28</v>
      </c>
      <c r="C15" s="6">
        <v>4.29</v>
      </c>
      <c r="D15" s="6">
        <v>4.31</v>
      </c>
      <c r="E15" s="6">
        <v>4.34</v>
      </c>
      <c r="F15" s="6">
        <v>4.56</v>
      </c>
      <c r="G15" s="6">
        <v>4.84</v>
      </c>
      <c r="H15" s="6">
        <v>5.35</v>
      </c>
      <c r="I15" s="6">
        <v>5.74</v>
      </c>
      <c r="J15" s="6">
        <v>6.16</v>
      </c>
      <c r="K15" s="6">
        <v>6.54</v>
      </c>
      <c r="L15" s="6">
        <v>6.74</v>
      </c>
      <c r="M15" s="6">
        <v>6.94</v>
      </c>
    </row>
    <row r="16">
      <c r="A16" s="146">
        <v>44165.0</v>
      </c>
      <c r="B16" s="6">
        <v>4.32</v>
      </c>
      <c r="C16" s="6">
        <v>4.32</v>
      </c>
      <c r="D16" s="6">
        <v>4.33</v>
      </c>
      <c r="E16" s="6">
        <v>4.36</v>
      </c>
      <c r="F16" s="6">
        <v>4.56</v>
      </c>
      <c r="G16" s="6">
        <v>4.83</v>
      </c>
      <c r="H16" s="6">
        <v>5.34</v>
      </c>
      <c r="I16" s="6">
        <v>5.73</v>
      </c>
      <c r="J16" s="6">
        <v>6.15</v>
      </c>
      <c r="K16" s="6">
        <v>6.54</v>
      </c>
      <c r="L16" s="6">
        <v>6.75</v>
      </c>
      <c r="M16" s="6">
        <v>6.96</v>
      </c>
    </row>
    <row r="17">
      <c r="A17" s="146">
        <v>44162.0</v>
      </c>
      <c r="B17" s="6">
        <v>4.3</v>
      </c>
      <c r="C17" s="6">
        <v>4.29</v>
      </c>
      <c r="D17" s="6">
        <v>4.31</v>
      </c>
      <c r="E17" s="6">
        <v>4.33</v>
      </c>
      <c r="F17" s="6">
        <v>4.53</v>
      </c>
      <c r="G17" s="6">
        <v>4.81</v>
      </c>
      <c r="H17" s="6">
        <v>5.32</v>
      </c>
      <c r="I17" s="6">
        <v>5.72</v>
      </c>
      <c r="J17" s="6">
        <v>6.14</v>
      </c>
      <c r="K17" s="6">
        <v>6.54</v>
      </c>
      <c r="L17" s="6">
        <v>6.74</v>
      </c>
      <c r="M17" s="6">
        <v>6.94</v>
      </c>
    </row>
    <row r="18">
      <c r="A18" s="146">
        <v>44161.0</v>
      </c>
      <c r="B18" s="6">
        <v>4.33</v>
      </c>
      <c r="C18" s="6">
        <v>4.32</v>
      </c>
      <c r="D18" s="6">
        <v>4.33</v>
      </c>
      <c r="E18" s="6">
        <v>4.36</v>
      </c>
      <c r="F18" s="6">
        <v>4.54</v>
      </c>
      <c r="G18" s="6">
        <v>4.81</v>
      </c>
      <c r="H18" s="6">
        <v>5.31</v>
      </c>
      <c r="I18" s="6">
        <v>5.72</v>
      </c>
      <c r="J18" s="6">
        <v>6.14</v>
      </c>
      <c r="K18" s="6">
        <v>6.53</v>
      </c>
      <c r="L18" s="6">
        <v>6.73</v>
      </c>
      <c r="M18" s="6">
        <v>6.93</v>
      </c>
    </row>
    <row r="19">
      <c r="A19" s="146">
        <v>44160.0</v>
      </c>
      <c r="B19" s="6">
        <v>4.28</v>
      </c>
      <c r="C19" s="6">
        <v>4.3</v>
      </c>
      <c r="D19" s="6">
        <v>4.32</v>
      </c>
      <c r="E19" s="6">
        <v>4.35</v>
      </c>
      <c r="F19" s="6">
        <v>4.54</v>
      </c>
      <c r="G19" s="6">
        <v>4.79</v>
      </c>
      <c r="H19" s="6">
        <v>5.29</v>
      </c>
      <c r="I19" s="6">
        <v>5.69</v>
      </c>
      <c r="J19" s="6">
        <v>6.13</v>
      </c>
      <c r="K19" s="6">
        <v>6.53</v>
      </c>
      <c r="L19" s="6">
        <v>6.74</v>
      </c>
      <c r="M19" s="6">
        <v>6.95</v>
      </c>
    </row>
    <row r="20">
      <c r="A20" s="146">
        <v>44159.0</v>
      </c>
      <c r="B20" s="6">
        <v>4.23</v>
      </c>
      <c r="C20" s="6">
        <v>4.27</v>
      </c>
      <c r="D20" s="6">
        <v>4.3</v>
      </c>
      <c r="E20" s="6">
        <v>4.35</v>
      </c>
      <c r="F20" s="6">
        <v>4.54</v>
      </c>
      <c r="G20" s="6">
        <v>4.78</v>
      </c>
      <c r="H20" s="6">
        <v>5.27</v>
      </c>
      <c r="I20" s="6">
        <v>5.67</v>
      </c>
      <c r="J20" s="6">
        <v>6.11</v>
      </c>
      <c r="K20" s="6">
        <v>6.5</v>
      </c>
      <c r="L20" s="6">
        <v>6.71</v>
      </c>
      <c r="M20" s="6">
        <v>6.92</v>
      </c>
    </row>
    <row r="21">
      <c r="A21" s="146">
        <v>44158.0</v>
      </c>
      <c r="B21" s="6">
        <v>4.27</v>
      </c>
      <c r="C21" s="6">
        <v>4.28</v>
      </c>
      <c r="D21" s="6">
        <v>4.31</v>
      </c>
      <c r="E21" s="6">
        <v>4.34</v>
      </c>
      <c r="F21" s="6">
        <v>4.53</v>
      </c>
      <c r="G21" s="6">
        <v>4.78</v>
      </c>
      <c r="H21" s="6">
        <v>5.26</v>
      </c>
      <c r="I21" s="6">
        <v>5.67</v>
      </c>
      <c r="J21" s="6">
        <v>6.1</v>
      </c>
      <c r="K21" s="6">
        <v>6.51</v>
      </c>
      <c r="L21" s="6">
        <v>6.72</v>
      </c>
      <c r="M21" s="6">
        <v>6.94</v>
      </c>
    </row>
    <row r="22">
      <c r="A22" s="146">
        <v>44155.0</v>
      </c>
      <c r="B22" s="6">
        <v>4.22</v>
      </c>
      <c r="C22" s="6">
        <v>4.25</v>
      </c>
      <c r="D22" s="6">
        <v>4.29</v>
      </c>
      <c r="E22" s="6">
        <v>4.33</v>
      </c>
      <c r="F22" s="6">
        <v>4.53</v>
      </c>
      <c r="G22" s="6">
        <v>4.78</v>
      </c>
      <c r="H22" s="6">
        <v>5.28</v>
      </c>
      <c r="I22" s="6">
        <v>5.68</v>
      </c>
      <c r="J22" s="6">
        <v>6.12</v>
      </c>
      <c r="K22" s="6">
        <v>6.53</v>
      </c>
      <c r="L22" s="6">
        <v>6.74</v>
      </c>
      <c r="M22" s="6">
        <v>6.95</v>
      </c>
    </row>
    <row r="23">
      <c r="A23" s="146">
        <v>44154.0</v>
      </c>
      <c r="B23" s="6">
        <v>4.29</v>
      </c>
      <c r="C23" s="6">
        <v>4.3</v>
      </c>
      <c r="D23" s="6">
        <v>4.33</v>
      </c>
      <c r="E23" s="6">
        <v>4.36</v>
      </c>
      <c r="F23" s="6">
        <v>4.54</v>
      </c>
      <c r="G23" s="6">
        <v>4.8</v>
      </c>
      <c r="H23" s="6">
        <v>5.29</v>
      </c>
      <c r="I23" s="6">
        <v>5.68</v>
      </c>
      <c r="J23" s="6">
        <v>6.11</v>
      </c>
      <c r="K23" s="6">
        <v>6.52</v>
      </c>
      <c r="L23" s="6">
        <v>6.74</v>
      </c>
      <c r="M23" s="6">
        <v>6.96</v>
      </c>
    </row>
    <row r="24">
      <c r="A24" s="146">
        <v>44153.0</v>
      </c>
      <c r="B24" s="6">
        <v>4.3</v>
      </c>
      <c r="C24" s="6">
        <v>4.32</v>
      </c>
      <c r="D24" s="6">
        <v>4.35</v>
      </c>
      <c r="E24" s="6">
        <v>4.38</v>
      </c>
      <c r="F24" s="6">
        <v>4.56</v>
      </c>
      <c r="G24" s="6">
        <v>4.79</v>
      </c>
      <c r="H24" s="6">
        <v>5.26</v>
      </c>
      <c r="I24" s="6">
        <v>5.66</v>
      </c>
      <c r="J24" s="6">
        <v>6.11</v>
      </c>
      <c r="K24" s="6">
        <v>6.53</v>
      </c>
      <c r="L24" s="6">
        <v>6.74</v>
      </c>
      <c r="M24" s="6">
        <v>6.96</v>
      </c>
    </row>
    <row r="25">
      <c r="A25" s="146">
        <v>44152.0</v>
      </c>
      <c r="B25" s="6">
        <v>4.23</v>
      </c>
      <c r="C25" s="6">
        <v>4.27</v>
      </c>
      <c r="D25" s="6">
        <v>4.31</v>
      </c>
      <c r="E25" s="6">
        <v>4.35</v>
      </c>
      <c r="F25" s="6">
        <v>4.55</v>
      </c>
      <c r="G25" s="6">
        <v>4.79</v>
      </c>
      <c r="H25" s="6">
        <v>5.26</v>
      </c>
      <c r="I25" s="6">
        <v>5.66</v>
      </c>
      <c r="J25" s="6">
        <v>6.1</v>
      </c>
      <c r="K25" s="6">
        <v>6.51</v>
      </c>
      <c r="L25" s="6">
        <v>6.72</v>
      </c>
      <c r="M25" s="6">
        <v>6.94</v>
      </c>
    </row>
    <row r="26">
      <c r="A26" s="146">
        <v>44151.0</v>
      </c>
      <c r="B26" s="6">
        <v>4.13</v>
      </c>
      <c r="C26" s="6">
        <v>4.2</v>
      </c>
      <c r="D26" s="6">
        <v>4.26</v>
      </c>
      <c r="E26" s="6">
        <v>4.32</v>
      </c>
      <c r="F26" s="6">
        <v>4.54</v>
      </c>
      <c r="G26" s="6">
        <v>4.77</v>
      </c>
      <c r="H26" s="6">
        <v>5.25</v>
      </c>
      <c r="I26" s="6">
        <v>5.66</v>
      </c>
      <c r="J26" s="6">
        <v>6.1</v>
      </c>
      <c r="K26" s="6">
        <v>6.5</v>
      </c>
      <c r="L26" s="6">
        <v>6.71</v>
      </c>
      <c r="M26" s="6">
        <v>6.92</v>
      </c>
    </row>
    <row r="27">
      <c r="A27" s="146">
        <v>44148.0</v>
      </c>
      <c r="B27" s="6">
        <v>4.24</v>
      </c>
      <c r="C27" s="6">
        <v>4.26</v>
      </c>
      <c r="D27" s="6">
        <v>4.3</v>
      </c>
      <c r="E27" s="6">
        <v>4.34</v>
      </c>
      <c r="F27" s="6">
        <v>4.54</v>
      </c>
      <c r="G27" s="6">
        <v>4.78</v>
      </c>
      <c r="H27" s="6">
        <v>5.26</v>
      </c>
      <c r="I27" s="6">
        <v>5.67</v>
      </c>
      <c r="J27" s="6">
        <v>6.12</v>
      </c>
      <c r="K27" s="6">
        <v>6.51</v>
      </c>
      <c r="L27" s="6">
        <v>6.71</v>
      </c>
      <c r="M27" s="6">
        <v>6.92</v>
      </c>
    </row>
    <row r="28">
      <c r="A28" s="146">
        <v>44147.0</v>
      </c>
      <c r="B28" s="6">
        <v>4.21</v>
      </c>
      <c r="C28" s="6">
        <v>4.24</v>
      </c>
      <c r="D28" s="6">
        <v>4.27</v>
      </c>
      <c r="E28" s="6">
        <v>4.32</v>
      </c>
      <c r="F28" s="6">
        <v>4.54</v>
      </c>
      <c r="G28" s="6">
        <v>4.8</v>
      </c>
      <c r="H28" s="6">
        <v>5.28</v>
      </c>
      <c r="I28" s="6">
        <v>5.69</v>
      </c>
      <c r="J28" s="6">
        <v>6.12</v>
      </c>
      <c r="K28" s="6">
        <v>6.52</v>
      </c>
      <c r="L28" s="6">
        <v>6.72</v>
      </c>
      <c r="M28" s="6">
        <v>6.93</v>
      </c>
    </row>
    <row r="29">
      <c r="A29" s="146">
        <v>44146.0</v>
      </c>
      <c r="B29" s="6">
        <v>4.19</v>
      </c>
      <c r="C29" s="6">
        <v>4.22</v>
      </c>
      <c r="D29" s="6">
        <v>4.26</v>
      </c>
      <c r="E29" s="6">
        <v>4.31</v>
      </c>
      <c r="F29" s="6">
        <v>4.54</v>
      </c>
      <c r="G29" s="6">
        <v>4.79</v>
      </c>
      <c r="H29" s="6">
        <v>5.29</v>
      </c>
      <c r="I29" s="6">
        <v>5.7</v>
      </c>
      <c r="J29" s="6">
        <v>6.13</v>
      </c>
      <c r="K29" s="6">
        <v>6.52</v>
      </c>
      <c r="L29" s="6">
        <v>6.72</v>
      </c>
      <c r="M29" s="6">
        <v>6.93</v>
      </c>
    </row>
    <row r="30">
      <c r="A30" s="146">
        <v>44145.0</v>
      </c>
      <c r="B30" s="6">
        <v>4.23</v>
      </c>
      <c r="C30" s="6">
        <v>4.24</v>
      </c>
      <c r="D30" s="6">
        <v>4.26</v>
      </c>
      <c r="E30" s="6">
        <v>4.3</v>
      </c>
      <c r="F30" s="6">
        <v>4.53</v>
      </c>
      <c r="G30" s="6">
        <v>4.8</v>
      </c>
      <c r="H30" s="6">
        <v>5.32</v>
      </c>
      <c r="I30" s="6">
        <v>5.73</v>
      </c>
      <c r="J30" s="6">
        <v>6.16</v>
      </c>
      <c r="K30" s="6">
        <v>6.51</v>
      </c>
      <c r="L30" s="6">
        <v>6.69</v>
      </c>
      <c r="M30" s="6">
        <v>6.87</v>
      </c>
    </row>
    <row r="31">
      <c r="A31" s="146">
        <v>44144.0</v>
      </c>
      <c r="B31" s="6">
        <v>4.3</v>
      </c>
      <c r="C31" s="6">
        <v>4.29</v>
      </c>
      <c r="D31" s="6">
        <v>4.3</v>
      </c>
      <c r="E31" s="6">
        <v>4.33</v>
      </c>
      <c r="F31" s="6">
        <v>4.53</v>
      </c>
      <c r="G31" s="6">
        <v>4.78</v>
      </c>
      <c r="H31" s="6">
        <v>5.28</v>
      </c>
      <c r="I31" s="6">
        <v>5.68</v>
      </c>
      <c r="J31" s="6">
        <v>6.1</v>
      </c>
      <c r="K31" s="6">
        <v>6.44</v>
      </c>
      <c r="L31" s="6">
        <v>6.61</v>
      </c>
      <c r="M31" s="6">
        <v>6.79</v>
      </c>
    </row>
    <row r="32">
      <c r="A32" s="146">
        <v>44141.0</v>
      </c>
      <c r="B32" s="6">
        <v>4.26</v>
      </c>
      <c r="C32" s="6">
        <v>4.26</v>
      </c>
      <c r="D32" s="6">
        <v>4.29</v>
      </c>
      <c r="E32" s="6">
        <v>4.32</v>
      </c>
      <c r="F32" s="6">
        <v>4.54</v>
      </c>
      <c r="G32" s="6">
        <v>4.81</v>
      </c>
      <c r="H32" s="6">
        <v>5.33</v>
      </c>
      <c r="I32" s="6">
        <v>5.75</v>
      </c>
      <c r="J32" s="6">
        <v>6.16</v>
      </c>
      <c r="K32" s="6">
        <v>6.51</v>
      </c>
      <c r="L32" s="6">
        <v>6.68</v>
      </c>
      <c r="M32" s="6">
        <v>6.85</v>
      </c>
    </row>
    <row r="33">
      <c r="A33" s="146">
        <v>44140.0</v>
      </c>
      <c r="B33" s="6">
        <v>4.37</v>
      </c>
      <c r="C33" s="6">
        <v>4.36</v>
      </c>
      <c r="D33" s="6">
        <v>4.37</v>
      </c>
      <c r="E33" s="6">
        <v>4.39</v>
      </c>
      <c r="F33" s="6">
        <v>4.58</v>
      </c>
      <c r="G33" s="6">
        <v>4.84</v>
      </c>
      <c r="H33" s="6">
        <v>5.37</v>
      </c>
      <c r="I33" s="6">
        <v>5.79</v>
      </c>
      <c r="J33" s="6">
        <v>6.21</v>
      </c>
      <c r="K33" s="6">
        <v>6.55</v>
      </c>
      <c r="L33" s="6">
        <v>6.72</v>
      </c>
      <c r="M33" s="6">
        <v>6.9</v>
      </c>
    </row>
    <row r="34">
      <c r="A34" s="146">
        <v>44138.0</v>
      </c>
      <c r="B34" s="6">
        <v>4.38</v>
      </c>
      <c r="C34" s="6">
        <v>4.38</v>
      </c>
      <c r="D34" s="6">
        <v>4.4</v>
      </c>
      <c r="E34" s="6">
        <v>4.43</v>
      </c>
      <c r="F34" s="6">
        <v>4.69</v>
      </c>
      <c r="G34" s="6">
        <v>5.01</v>
      </c>
      <c r="H34" s="6">
        <v>5.61</v>
      </c>
      <c r="I34" s="6">
        <v>6.06</v>
      </c>
      <c r="J34" s="6">
        <v>6.5</v>
      </c>
      <c r="K34" s="6">
        <v>6.86</v>
      </c>
      <c r="L34" s="6">
        <v>7.03</v>
      </c>
      <c r="M34" s="6">
        <v>7.2</v>
      </c>
    </row>
    <row r="35">
      <c r="A35" s="146">
        <v>44137.0</v>
      </c>
      <c r="B35" s="6">
        <v>4.35</v>
      </c>
      <c r="C35" s="6">
        <v>4.36</v>
      </c>
      <c r="D35" s="6">
        <v>4.38</v>
      </c>
      <c r="E35" s="6">
        <v>4.42</v>
      </c>
      <c r="F35" s="6">
        <v>4.69</v>
      </c>
      <c r="G35" s="6">
        <v>5.02</v>
      </c>
      <c r="H35" s="6">
        <v>5.64</v>
      </c>
      <c r="I35" s="6">
        <v>6.1</v>
      </c>
      <c r="J35" s="6">
        <v>6.52</v>
      </c>
      <c r="K35" s="6">
        <v>6.85</v>
      </c>
      <c r="L35" s="6">
        <v>7.01</v>
      </c>
      <c r="M35" s="6">
        <v>7.18</v>
      </c>
    </row>
    <row r="36">
      <c r="A36" s="146">
        <v>44134.0</v>
      </c>
      <c r="B36" s="6">
        <v>4.32</v>
      </c>
      <c r="C36" s="6">
        <v>4.33</v>
      </c>
      <c r="D36" s="6">
        <v>4.36</v>
      </c>
      <c r="E36" s="6">
        <v>4.4</v>
      </c>
      <c r="F36" s="6">
        <v>4.65</v>
      </c>
      <c r="G36" s="6">
        <v>4.97</v>
      </c>
      <c r="H36" s="6">
        <v>5.54</v>
      </c>
      <c r="I36" s="6">
        <v>5.98</v>
      </c>
      <c r="J36" s="6">
        <v>6.41</v>
      </c>
      <c r="K36" s="6">
        <v>6.75</v>
      </c>
      <c r="L36" s="6">
        <v>6.91</v>
      </c>
      <c r="M36" s="6">
        <v>7.08</v>
      </c>
    </row>
    <row r="37">
      <c r="A37" s="146">
        <v>44133.0</v>
      </c>
      <c r="B37" s="6">
        <v>4.32</v>
      </c>
      <c r="C37" s="6">
        <v>4.33</v>
      </c>
      <c r="D37" s="6">
        <v>4.35</v>
      </c>
      <c r="E37" s="6">
        <v>4.39</v>
      </c>
      <c r="F37" s="6">
        <v>4.62</v>
      </c>
      <c r="G37" s="6">
        <v>4.93</v>
      </c>
      <c r="H37" s="6">
        <v>5.5</v>
      </c>
      <c r="I37" s="6">
        <v>5.93</v>
      </c>
      <c r="J37" s="6">
        <v>6.35</v>
      </c>
      <c r="K37" s="6">
        <v>6.69</v>
      </c>
      <c r="L37" s="6">
        <v>6.85</v>
      </c>
      <c r="M37" s="6">
        <v>7.04</v>
      </c>
    </row>
    <row r="38">
      <c r="A38" s="146">
        <v>44132.0</v>
      </c>
      <c r="B38" s="6">
        <v>4.27</v>
      </c>
      <c r="C38" s="6">
        <v>4.29</v>
      </c>
      <c r="D38" s="6">
        <v>4.33</v>
      </c>
      <c r="E38" s="6">
        <v>4.37</v>
      </c>
      <c r="F38" s="6">
        <v>4.63</v>
      </c>
      <c r="G38" s="6">
        <v>4.92</v>
      </c>
      <c r="H38" s="6">
        <v>5.46</v>
      </c>
      <c r="I38" s="6">
        <v>5.89</v>
      </c>
      <c r="J38" s="6">
        <v>6.33</v>
      </c>
      <c r="K38" s="6">
        <v>6.68</v>
      </c>
      <c r="L38" s="6">
        <v>6.85</v>
      </c>
      <c r="M38" s="6">
        <v>7.03</v>
      </c>
    </row>
    <row r="39">
      <c r="A39" s="146">
        <v>44131.0</v>
      </c>
      <c r="B39" s="6">
        <v>4.2</v>
      </c>
      <c r="C39" s="6">
        <v>4.23</v>
      </c>
      <c r="D39" s="6">
        <v>4.27</v>
      </c>
      <c r="E39" s="6">
        <v>4.32</v>
      </c>
      <c r="F39" s="6">
        <v>4.58</v>
      </c>
      <c r="G39" s="6">
        <v>4.87</v>
      </c>
      <c r="H39" s="6">
        <v>5.4</v>
      </c>
      <c r="I39" s="6">
        <v>5.83</v>
      </c>
      <c r="J39" s="6">
        <v>6.27</v>
      </c>
      <c r="K39" s="6">
        <v>6.63</v>
      </c>
      <c r="L39" s="6">
        <v>6.8</v>
      </c>
      <c r="M39" s="6">
        <v>6.99</v>
      </c>
    </row>
    <row r="40">
      <c r="A40" s="146">
        <v>44130.0</v>
      </c>
      <c r="B40" s="6">
        <v>4.19</v>
      </c>
      <c r="C40" s="6">
        <v>4.23</v>
      </c>
      <c r="D40" s="6">
        <v>4.27</v>
      </c>
      <c r="E40" s="6">
        <v>4.31</v>
      </c>
      <c r="F40" s="6">
        <v>4.56</v>
      </c>
      <c r="G40" s="6">
        <v>4.84</v>
      </c>
      <c r="H40" s="6">
        <v>5.37</v>
      </c>
      <c r="I40" s="6">
        <v>5.79</v>
      </c>
      <c r="J40" s="6">
        <v>6.22</v>
      </c>
      <c r="K40" s="6">
        <v>6.57</v>
      </c>
      <c r="L40" s="6">
        <v>6.74</v>
      </c>
      <c r="M40" s="6">
        <v>6.92</v>
      </c>
    </row>
    <row r="41">
      <c r="A41" s="146">
        <v>44127.0</v>
      </c>
      <c r="B41" s="6">
        <v>4.16</v>
      </c>
      <c r="C41" s="6">
        <v>4.2</v>
      </c>
      <c r="D41" s="6">
        <v>4.24</v>
      </c>
      <c r="E41" s="6">
        <v>4.3</v>
      </c>
      <c r="F41" s="6">
        <v>4.56</v>
      </c>
      <c r="G41" s="6">
        <v>4.84</v>
      </c>
      <c r="H41" s="6">
        <v>5.36</v>
      </c>
      <c r="I41" s="6">
        <v>5.78</v>
      </c>
      <c r="J41" s="6">
        <v>6.2</v>
      </c>
      <c r="K41" s="6">
        <v>6.55</v>
      </c>
      <c r="L41" s="6">
        <v>6.72</v>
      </c>
      <c r="M41" s="6">
        <v>6.89</v>
      </c>
    </row>
    <row r="42">
      <c r="A42" s="146">
        <v>44126.0</v>
      </c>
      <c r="B42" s="6">
        <v>4.11</v>
      </c>
      <c r="C42" s="6">
        <v>4.15</v>
      </c>
      <c r="D42" s="6">
        <v>4.21</v>
      </c>
      <c r="E42" s="6">
        <v>4.27</v>
      </c>
      <c r="F42" s="6">
        <v>4.55</v>
      </c>
      <c r="G42" s="6">
        <v>4.85</v>
      </c>
      <c r="H42" s="6">
        <v>5.39</v>
      </c>
      <c r="I42" s="6">
        <v>5.8</v>
      </c>
      <c r="J42" s="6">
        <v>6.21</v>
      </c>
      <c r="K42" s="6">
        <v>6.55</v>
      </c>
      <c r="L42" s="6">
        <v>6.72</v>
      </c>
      <c r="M42" s="6">
        <v>6.89</v>
      </c>
    </row>
    <row r="43">
      <c r="A43" s="146">
        <v>44125.0</v>
      </c>
      <c r="B43" s="6">
        <v>4.12</v>
      </c>
      <c r="C43" s="6">
        <v>4.16</v>
      </c>
      <c r="D43" s="6">
        <v>4.21</v>
      </c>
      <c r="E43" s="6">
        <v>4.27</v>
      </c>
      <c r="F43" s="6">
        <v>4.55</v>
      </c>
      <c r="G43" s="6">
        <v>4.84</v>
      </c>
      <c r="H43" s="6">
        <v>5.35</v>
      </c>
      <c r="I43" s="6">
        <v>5.76</v>
      </c>
      <c r="J43" s="6">
        <v>6.19</v>
      </c>
      <c r="K43" s="6">
        <v>6.54</v>
      </c>
      <c r="L43" s="6">
        <v>6.71</v>
      </c>
      <c r="M43" s="6">
        <v>6.89</v>
      </c>
    </row>
    <row r="44">
      <c r="A44" s="146">
        <v>44124.0</v>
      </c>
      <c r="B44" s="6">
        <v>4.09</v>
      </c>
      <c r="C44" s="6">
        <v>4.14</v>
      </c>
      <c r="D44" s="6">
        <v>4.2</v>
      </c>
      <c r="E44" s="6">
        <v>4.27</v>
      </c>
      <c r="F44" s="6">
        <v>4.55</v>
      </c>
      <c r="G44" s="6">
        <v>4.85</v>
      </c>
      <c r="H44" s="6">
        <v>5.37</v>
      </c>
      <c r="I44" s="6">
        <v>5.78</v>
      </c>
      <c r="J44" s="6">
        <v>6.21</v>
      </c>
      <c r="K44" s="6">
        <v>6.57</v>
      </c>
      <c r="L44" s="6">
        <v>6.75</v>
      </c>
      <c r="M44" s="6">
        <v>6.94</v>
      </c>
    </row>
    <row r="45">
      <c r="A45" s="146">
        <v>44123.0</v>
      </c>
      <c r="B45" s="6">
        <v>4.13</v>
      </c>
      <c r="C45" s="6">
        <v>4.17</v>
      </c>
      <c r="D45" s="6">
        <v>4.22</v>
      </c>
      <c r="E45" s="6">
        <v>4.28</v>
      </c>
      <c r="F45" s="6">
        <v>4.56</v>
      </c>
      <c r="G45" s="6">
        <v>4.84</v>
      </c>
      <c r="H45" s="6">
        <v>5.37</v>
      </c>
      <c r="I45" s="6">
        <v>5.78</v>
      </c>
      <c r="J45" s="6">
        <v>6.21</v>
      </c>
      <c r="K45" s="6">
        <v>6.57</v>
      </c>
      <c r="L45" s="6">
        <v>6.75</v>
      </c>
      <c r="M45" s="6">
        <v>6.94</v>
      </c>
    </row>
    <row r="46">
      <c r="A46" s="146">
        <v>44120.0</v>
      </c>
      <c r="B46" s="6">
        <v>4.15</v>
      </c>
      <c r="C46" s="6">
        <v>4.18</v>
      </c>
      <c r="D46" s="6">
        <v>4.23</v>
      </c>
      <c r="E46" s="6">
        <v>4.29</v>
      </c>
      <c r="F46" s="6">
        <v>4.56</v>
      </c>
      <c r="G46" s="6">
        <v>4.85</v>
      </c>
      <c r="H46" s="6">
        <v>5.38</v>
      </c>
      <c r="I46" s="6">
        <v>5.8</v>
      </c>
      <c r="J46" s="6">
        <v>6.24</v>
      </c>
      <c r="K46" s="6">
        <v>6.61</v>
      </c>
      <c r="L46" s="6">
        <v>6.8</v>
      </c>
      <c r="M46" s="6">
        <v>6.99</v>
      </c>
    </row>
    <row r="47">
      <c r="A47" s="146">
        <v>44119.0</v>
      </c>
      <c r="B47" s="6">
        <v>4.17</v>
      </c>
      <c r="C47" s="6">
        <v>4.21</v>
      </c>
      <c r="D47" s="6">
        <v>4.26</v>
      </c>
      <c r="E47" s="6">
        <v>4.32</v>
      </c>
      <c r="F47" s="6">
        <v>4.59</v>
      </c>
      <c r="G47" s="6">
        <v>4.88</v>
      </c>
      <c r="H47" s="6">
        <v>5.41</v>
      </c>
      <c r="I47" s="6">
        <v>5.83</v>
      </c>
      <c r="J47" s="6">
        <v>6.26</v>
      </c>
      <c r="K47" s="6">
        <v>6.62</v>
      </c>
      <c r="L47" s="6">
        <v>6.79</v>
      </c>
      <c r="M47" s="6">
        <v>6.98</v>
      </c>
    </row>
    <row r="48">
      <c r="A48" s="146">
        <v>44118.0</v>
      </c>
      <c r="B48" s="6">
        <v>4.21</v>
      </c>
      <c r="C48" s="6">
        <v>4.24</v>
      </c>
      <c r="D48" s="6">
        <v>4.28</v>
      </c>
      <c r="E48" s="6">
        <v>4.33</v>
      </c>
      <c r="F48" s="6">
        <v>4.59</v>
      </c>
      <c r="G48" s="6">
        <v>4.87</v>
      </c>
      <c r="H48" s="6">
        <v>5.37</v>
      </c>
      <c r="I48" s="6">
        <v>5.77</v>
      </c>
      <c r="J48" s="6">
        <v>6.19</v>
      </c>
      <c r="K48" s="6">
        <v>6.56</v>
      </c>
      <c r="L48" s="6">
        <v>6.74</v>
      </c>
      <c r="M48" s="6">
        <v>6.93</v>
      </c>
    </row>
    <row r="49">
      <c r="A49" s="146">
        <v>44117.0</v>
      </c>
      <c r="B49" s="6">
        <v>4.19</v>
      </c>
      <c r="C49" s="6">
        <v>4.22</v>
      </c>
      <c r="D49" s="6">
        <v>4.26</v>
      </c>
      <c r="E49" s="6">
        <v>4.31</v>
      </c>
      <c r="F49" s="6">
        <v>4.58</v>
      </c>
      <c r="G49" s="6">
        <v>4.87</v>
      </c>
      <c r="H49" s="6">
        <v>5.36</v>
      </c>
      <c r="I49" s="6">
        <v>5.75</v>
      </c>
      <c r="J49" s="6">
        <v>6.17</v>
      </c>
      <c r="K49" s="6">
        <v>6.53</v>
      </c>
      <c r="L49" s="6">
        <v>6.72</v>
      </c>
      <c r="M49" s="6">
        <v>6.91</v>
      </c>
    </row>
    <row r="50">
      <c r="A50" s="146">
        <v>44116.0</v>
      </c>
      <c r="B50" s="6">
        <v>3.95</v>
      </c>
      <c r="C50" s="6">
        <v>4.05</v>
      </c>
      <c r="D50" s="6">
        <v>4.16</v>
      </c>
      <c r="E50" s="6">
        <v>4.25</v>
      </c>
      <c r="F50" s="6">
        <v>4.6</v>
      </c>
      <c r="G50" s="6">
        <v>4.9</v>
      </c>
      <c r="H50" s="6">
        <v>5.39</v>
      </c>
      <c r="I50" s="6">
        <v>5.77</v>
      </c>
      <c r="J50" s="6">
        <v>6.17</v>
      </c>
      <c r="K50" s="6">
        <v>6.52</v>
      </c>
      <c r="L50" s="6">
        <v>6.7</v>
      </c>
      <c r="M50" s="6">
        <v>6.87</v>
      </c>
    </row>
    <row r="51">
      <c r="A51" s="146">
        <v>44113.0</v>
      </c>
      <c r="B51" s="6">
        <v>4.05</v>
      </c>
      <c r="C51" s="6">
        <v>4.13</v>
      </c>
      <c r="D51" s="6">
        <v>4.2</v>
      </c>
      <c r="E51" s="6">
        <v>4.28</v>
      </c>
      <c r="F51" s="6">
        <v>4.6</v>
      </c>
      <c r="G51" s="6">
        <v>4.89</v>
      </c>
      <c r="H51" s="6">
        <v>5.39</v>
      </c>
      <c r="I51" s="6">
        <v>5.77</v>
      </c>
      <c r="J51" s="6">
        <v>6.17</v>
      </c>
      <c r="K51" s="6">
        <v>6.52</v>
      </c>
      <c r="L51" s="6">
        <v>6.7</v>
      </c>
      <c r="M51" s="6">
        <v>6.89</v>
      </c>
    </row>
    <row r="52">
      <c r="A52" s="146">
        <v>44112.0</v>
      </c>
      <c r="B52" s="6">
        <v>4.09</v>
      </c>
      <c r="C52" s="6">
        <v>4.17</v>
      </c>
      <c r="D52" s="6">
        <v>4.24</v>
      </c>
      <c r="E52" s="6">
        <v>4.32</v>
      </c>
      <c r="F52" s="6">
        <v>4.62</v>
      </c>
      <c r="G52" s="6">
        <v>4.9</v>
      </c>
      <c r="H52" s="6">
        <v>5.38</v>
      </c>
      <c r="I52" s="6">
        <v>5.76</v>
      </c>
      <c r="J52" s="6">
        <v>6.17</v>
      </c>
      <c r="K52" s="6">
        <v>6.53</v>
      </c>
      <c r="L52" s="6">
        <v>6.71</v>
      </c>
      <c r="M52" s="6">
        <v>6.9</v>
      </c>
    </row>
    <row r="53">
      <c r="A53" s="146">
        <v>44111.0</v>
      </c>
      <c r="B53" s="6">
        <v>4.0</v>
      </c>
      <c r="C53" s="6">
        <v>4.09</v>
      </c>
      <c r="D53" s="6">
        <v>4.19</v>
      </c>
      <c r="E53" s="6">
        <v>4.28</v>
      </c>
      <c r="F53" s="6">
        <v>4.64</v>
      </c>
      <c r="G53" s="6">
        <v>4.94</v>
      </c>
      <c r="H53" s="6">
        <v>5.45</v>
      </c>
      <c r="I53" s="6">
        <v>5.84</v>
      </c>
      <c r="J53" s="6">
        <v>6.26</v>
      </c>
      <c r="K53" s="6">
        <v>6.62</v>
      </c>
      <c r="L53" s="6">
        <v>6.8</v>
      </c>
      <c r="M53" s="6">
        <v>6.98</v>
      </c>
    </row>
    <row r="54">
      <c r="A54" s="146">
        <v>44110.0</v>
      </c>
      <c r="B54" s="6">
        <v>4.03</v>
      </c>
      <c r="C54" s="6">
        <v>4.11</v>
      </c>
      <c r="D54" s="6">
        <v>4.2</v>
      </c>
      <c r="E54" s="6">
        <v>4.29</v>
      </c>
      <c r="F54" s="6">
        <v>4.64</v>
      </c>
      <c r="G54" s="6">
        <v>4.96</v>
      </c>
      <c r="H54" s="6">
        <v>5.49</v>
      </c>
      <c r="I54" s="6">
        <v>5.89</v>
      </c>
      <c r="J54" s="6">
        <v>6.29</v>
      </c>
      <c r="K54" s="6">
        <v>6.64</v>
      </c>
      <c r="L54" s="6">
        <v>6.81</v>
      </c>
      <c r="M54" s="6">
        <v>7.0</v>
      </c>
    </row>
    <row r="55">
      <c r="A55" s="146">
        <v>44109.0</v>
      </c>
      <c r="B55" s="6">
        <v>3.96</v>
      </c>
      <c r="C55" s="6">
        <v>4.08</v>
      </c>
      <c r="D55" s="6">
        <v>4.19</v>
      </c>
      <c r="E55" s="6">
        <v>4.3</v>
      </c>
      <c r="F55" s="6">
        <v>4.67</v>
      </c>
      <c r="G55" s="6">
        <v>4.98</v>
      </c>
      <c r="H55" s="6">
        <v>5.53</v>
      </c>
      <c r="I55" s="6">
        <v>5.94</v>
      </c>
      <c r="J55" s="6">
        <v>6.34</v>
      </c>
      <c r="K55" s="6">
        <v>6.68</v>
      </c>
      <c r="L55" s="6">
        <v>6.86</v>
      </c>
      <c r="M55" s="6">
        <v>7.03</v>
      </c>
    </row>
    <row r="56">
      <c r="A56" s="146">
        <v>44106.0</v>
      </c>
      <c r="B56" s="6">
        <v>4.05</v>
      </c>
      <c r="C56" s="6">
        <v>4.12</v>
      </c>
      <c r="D56" s="6">
        <v>4.2</v>
      </c>
      <c r="E56" s="6">
        <v>4.29</v>
      </c>
      <c r="F56" s="6">
        <v>4.64</v>
      </c>
      <c r="G56" s="6">
        <v>4.98</v>
      </c>
      <c r="H56" s="6">
        <v>5.54</v>
      </c>
      <c r="I56" s="6">
        <v>5.96</v>
      </c>
      <c r="J56" s="6">
        <v>6.36</v>
      </c>
      <c r="K56" s="6">
        <v>6.7</v>
      </c>
      <c r="L56" s="6">
        <v>6.87</v>
      </c>
      <c r="M56" s="6">
        <v>7.05</v>
      </c>
    </row>
    <row r="57">
      <c r="A57" s="146">
        <v>44105.0</v>
      </c>
      <c r="B57" s="6">
        <v>4.08</v>
      </c>
      <c r="C57" s="6">
        <v>4.14</v>
      </c>
      <c r="D57" s="6">
        <v>4.21</v>
      </c>
      <c r="E57" s="6">
        <v>4.28</v>
      </c>
      <c r="F57" s="6">
        <v>4.62</v>
      </c>
      <c r="G57" s="6">
        <v>4.95</v>
      </c>
      <c r="H57" s="6">
        <v>5.54</v>
      </c>
      <c r="I57" s="6">
        <v>5.98</v>
      </c>
      <c r="J57" s="6">
        <v>6.39</v>
      </c>
      <c r="K57" s="6">
        <v>6.72</v>
      </c>
      <c r="L57" s="6">
        <v>6.88</v>
      </c>
      <c r="M57" s="6">
        <v>7.05</v>
      </c>
    </row>
    <row r="58">
      <c r="A58" s="146">
        <v>44104.0</v>
      </c>
      <c r="B58" s="6">
        <v>4.05</v>
      </c>
      <c r="C58" s="6">
        <v>4.12</v>
      </c>
      <c r="D58" s="6">
        <v>4.19</v>
      </c>
      <c r="E58" s="6">
        <v>4.28</v>
      </c>
      <c r="F58" s="6">
        <v>4.64</v>
      </c>
      <c r="G58" s="6">
        <v>4.99</v>
      </c>
      <c r="H58" s="6">
        <v>5.6</v>
      </c>
      <c r="I58" s="6">
        <v>6.03</v>
      </c>
      <c r="J58" s="6">
        <v>6.42</v>
      </c>
      <c r="K58" s="6">
        <v>6.74</v>
      </c>
      <c r="L58" s="6">
        <v>6.89</v>
      </c>
      <c r="M58" s="6">
        <v>7.06</v>
      </c>
    </row>
    <row r="59">
      <c r="A59" s="146">
        <v>44103.0</v>
      </c>
      <c r="B59" s="6">
        <v>4.09</v>
      </c>
      <c r="C59" s="6">
        <v>4.14</v>
      </c>
      <c r="D59" s="6">
        <v>4.22</v>
      </c>
      <c r="E59" s="6">
        <v>4.29</v>
      </c>
      <c r="F59" s="6">
        <v>4.65</v>
      </c>
      <c r="G59" s="6">
        <v>5.0</v>
      </c>
      <c r="H59" s="6">
        <v>5.62</v>
      </c>
      <c r="I59" s="6">
        <v>6.07</v>
      </c>
      <c r="J59" s="6">
        <v>6.47</v>
      </c>
      <c r="K59" s="6">
        <v>6.79</v>
      </c>
      <c r="L59" s="6">
        <v>6.95</v>
      </c>
      <c r="M59" s="6">
        <v>7.12</v>
      </c>
    </row>
    <row r="60">
      <c r="A60" s="146">
        <v>44102.0</v>
      </c>
      <c r="B60" s="6">
        <v>4.11</v>
      </c>
      <c r="C60" s="6">
        <v>4.17</v>
      </c>
      <c r="D60" s="6">
        <v>4.24</v>
      </c>
      <c r="E60" s="6">
        <v>4.32</v>
      </c>
      <c r="F60" s="6">
        <v>4.68</v>
      </c>
      <c r="G60" s="6">
        <v>5.04</v>
      </c>
      <c r="H60" s="6">
        <v>5.65</v>
      </c>
      <c r="I60" s="6">
        <v>6.09</v>
      </c>
      <c r="J60" s="6">
        <v>6.49</v>
      </c>
      <c r="K60" s="6">
        <v>6.82</v>
      </c>
      <c r="L60" s="6">
        <v>6.98</v>
      </c>
      <c r="M60" s="6">
        <v>7.15</v>
      </c>
    </row>
    <row r="61">
      <c r="A61" s="146">
        <v>44099.0</v>
      </c>
      <c r="B61" s="6">
        <v>4.07</v>
      </c>
      <c r="C61" s="6">
        <v>4.14</v>
      </c>
      <c r="D61" s="6">
        <v>4.22</v>
      </c>
      <c r="E61" s="6">
        <v>4.3</v>
      </c>
      <c r="F61" s="6">
        <v>4.67</v>
      </c>
      <c r="G61" s="6">
        <v>5.02</v>
      </c>
      <c r="H61" s="6">
        <v>5.63</v>
      </c>
      <c r="I61" s="6">
        <v>6.07</v>
      </c>
      <c r="J61" s="6">
        <v>6.47</v>
      </c>
      <c r="K61" s="6">
        <v>6.79</v>
      </c>
      <c r="L61" s="6">
        <v>6.94</v>
      </c>
      <c r="M61" s="6">
        <v>7.11</v>
      </c>
    </row>
    <row r="62">
      <c r="A62" s="146">
        <v>44098.0</v>
      </c>
      <c r="B62" s="6">
        <v>4.13</v>
      </c>
      <c r="C62" s="6">
        <v>4.19</v>
      </c>
      <c r="D62" s="6">
        <v>4.26</v>
      </c>
      <c r="E62" s="6">
        <v>4.34</v>
      </c>
      <c r="F62" s="6">
        <v>4.68</v>
      </c>
      <c r="G62" s="6">
        <v>5.01</v>
      </c>
      <c r="H62" s="6">
        <v>5.62</v>
      </c>
      <c r="I62" s="6">
        <v>6.06</v>
      </c>
      <c r="J62" s="6">
        <v>6.47</v>
      </c>
      <c r="K62" s="6">
        <v>6.8</v>
      </c>
      <c r="L62" s="6">
        <v>6.98</v>
      </c>
      <c r="M62" s="6">
        <v>7.16</v>
      </c>
    </row>
    <row r="63">
      <c r="A63" s="146">
        <v>44097.0</v>
      </c>
      <c r="B63" s="6">
        <v>4.09</v>
      </c>
      <c r="C63" s="6">
        <v>4.15</v>
      </c>
      <c r="D63" s="6">
        <v>4.22</v>
      </c>
      <c r="E63" s="6">
        <v>4.3</v>
      </c>
      <c r="F63" s="6">
        <v>4.65</v>
      </c>
      <c r="G63" s="6">
        <v>5.0</v>
      </c>
      <c r="H63" s="6">
        <v>5.6</v>
      </c>
      <c r="I63" s="6">
        <v>6.04</v>
      </c>
      <c r="J63" s="6">
        <v>6.45</v>
      </c>
      <c r="K63" s="6">
        <v>6.77</v>
      </c>
      <c r="L63" s="6">
        <v>6.93</v>
      </c>
      <c r="M63" s="6">
        <v>7.1</v>
      </c>
    </row>
    <row r="64">
      <c r="A64" s="146">
        <v>44096.0</v>
      </c>
      <c r="B64" s="6">
        <v>4.1</v>
      </c>
      <c r="C64" s="6">
        <v>4.15</v>
      </c>
      <c r="D64" s="6">
        <v>4.21</v>
      </c>
      <c r="E64" s="6">
        <v>4.28</v>
      </c>
      <c r="F64" s="6">
        <v>4.61</v>
      </c>
      <c r="G64" s="6">
        <v>4.96</v>
      </c>
      <c r="H64" s="6">
        <v>5.58</v>
      </c>
      <c r="I64" s="6">
        <v>6.03</v>
      </c>
      <c r="J64" s="6">
        <v>6.45</v>
      </c>
      <c r="K64" s="6">
        <v>6.77</v>
      </c>
      <c r="L64" s="6">
        <v>6.92</v>
      </c>
      <c r="M64" s="6">
        <v>7.1</v>
      </c>
    </row>
    <row r="65">
      <c r="A65" s="146">
        <v>44095.0</v>
      </c>
      <c r="B65" s="6">
        <v>4.04</v>
      </c>
      <c r="C65" s="6">
        <v>4.1</v>
      </c>
      <c r="D65" s="6">
        <v>4.17</v>
      </c>
      <c r="E65" s="6">
        <v>4.25</v>
      </c>
      <c r="F65" s="6">
        <v>4.61</v>
      </c>
      <c r="G65" s="6">
        <v>4.96</v>
      </c>
      <c r="H65" s="6">
        <v>5.58</v>
      </c>
      <c r="I65" s="6">
        <v>6.03</v>
      </c>
      <c r="J65" s="6">
        <v>6.45</v>
      </c>
      <c r="K65" s="6">
        <v>6.79</v>
      </c>
      <c r="L65" s="6">
        <v>6.95</v>
      </c>
      <c r="M65" s="6">
        <v>7.13</v>
      </c>
    </row>
    <row r="66">
      <c r="A66" s="146">
        <v>44092.0</v>
      </c>
      <c r="B66" s="6">
        <v>3.99</v>
      </c>
      <c r="C66" s="6">
        <v>4.06</v>
      </c>
      <c r="D66" s="6">
        <v>4.13</v>
      </c>
      <c r="E66" s="6">
        <v>4.21</v>
      </c>
      <c r="F66" s="6">
        <v>4.57</v>
      </c>
      <c r="G66" s="6">
        <v>4.92</v>
      </c>
      <c r="H66" s="6">
        <v>5.53</v>
      </c>
      <c r="I66" s="6">
        <v>5.96</v>
      </c>
      <c r="J66" s="6">
        <v>6.36</v>
      </c>
      <c r="K66" s="6">
        <v>6.69</v>
      </c>
      <c r="L66" s="6">
        <v>6.85</v>
      </c>
      <c r="M66" s="6">
        <v>7.01</v>
      </c>
    </row>
    <row r="67">
      <c r="A67" s="146">
        <v>44091.0</v>
      </c>
      <c r="B67" s="6">
        <v>4.03</v>
      </c>
      <c r="C67" s="6">
        <v>4.09</v>
      </c>
      <c r="D67" s="6">
        <v>4.15</v>
      </c>
      <c r="E67" s="6">
        <v>4.23</v>
      </c>
      <c r="F67" s="6">
        <v>4.56</v>
      </c>
      <c r="G67" s="6">
        <v>4.9</v>
      </c>
      <c r="H67" s="6">
        <v>5.5</v>
      </c>
      <c r="I67" s="6">
        <v>5.94</v>
      </c>
      <c r="J67" s="6">
        <v>6.35</v>
      </c>
      <c r="K67" s="6">
        <v>6.68</v>
      </c>
      <c r="L67" s="6">
        <v>6.84</v>
      </c>
      <c r="M67" s="6">
        <v>7.02</v>
      </c>
    </row>
    <row r="68">
      <c r="A68" s="146">
        <v>44090.0</v>
      </c>
      <c r="B68" s="6">
        <v>4.07</v>
      </c>
      <c r="C68" s="6">
        <v>4.11</v>
      </c>
      <c r="D68" s="6">
        <v>4.17</v>
      </c>
      <c r="E68" s="6">
        <v>4.24</v>
      </c>
      <c r="F68" s="6">
        <v>4.55</v>
      </c>
      <c r="G68" s="6">
        <v>4.9</v>
      </c>
      <c r="H68" s="6">
        <v>5.49</v>
      </c>
      <c r="I68" s="6">
        <v>5.93</v>
      </c>
      <c r="J68" s="6">
        <v>6.34</v>
      </c>
      <c r="K68" s="6">
        <v>6.68</v>
      </c>
      <c r="L68" s="6">
        <v>6.84</v>
      </c>
      <c r="M68" s="6">
        <v>7.02</v>
      </c>
    </row>
    <row r="69">
      <c r="A69" s="146">
        <v>44089.0</v>
      </c>
      <c r="B69" s="6">
        <v>3.91</v>
      </c>
      <c r="C69" s="6">
        <v>3.97</v>
      </c>
      <c r="D69" s="6">
        <v>4.05</v>
      </c>
      <c r="E69" s="6">
        <v>4.13</v>
      </c>
      <c r="F69" s="6">
        <v>4.51</v>
      </c>
      <c r="G69" s="6">
        <v>4.88</v>
      </c>
      <c r="H69" s="6">
        <v>5.51</v>
      </c>
      <c r="I69" s="6">
        <v>5.95</v>
      </c>
      <c r="J69" s="6">
        <v>6.35</v>
      </c>
      <c r="K69" s="6">
        <v>6.67</v>
      </c>
      <c r="L69" s="6">
        <v>6.82</v>
      </c>
      <c r="M69" s="6">
        <v>6.99</v>
      </c>
    </row>
    <row r="70">
      <c r="A70" s="146">
        <v>44088.0</v>
      </c>
      <c r="B70" s="6">
        <v>3.96</v>
      </c>
      <c r="C70" s="6">
        <v>4.01</v>
      </c>
      <c r="D70" s="6">
        <v>4.08</v>
      </c>
      <c r="E70" s="6">
        <v>4.16</v>
      </c>
      <c r="F70" s="6">
        <v>4.52</v>
      </c>
      <c r="G70" s="6">
        <v>4.89</v>
      </c>
      <c r="H70" s="6">
        <v>5.51</v>
      </c>
      <c r="I70" s="6">
        <v>5.96</v>
      </c>
      <c r="J70" s="6">
        <v>6.38</v>
      </c>
      <c r="K70" s="6">
        <v>6.7</v>
      </c>
      <c r="L70" s="6">
        <v>6.86</v>
      </c>
      <c r="M70" s="6">
        <v>7.03</v>
      </c>
    </row>
    <row r="71">
      <c r="A71" s="146">
        <v>44085.0</v>
      </c>
      <c r="B71" s="6">
        <v>3.93</v>
      </c>
      <c r="C71" s="6">
        <v>3.99</v>
      </c>
      <c r="D71" s="6">
        <v>4.06</v>
      </c>
      <c r="E71" s="6">
        <v>4.14</v>
      </c>
      <c r="F71" s="6">
        <v>4.5</v>
      </c>
      <c r="G71" s="6">
        <v>4.87</v>
      </c>
      <c r="H71" s="6">
        <v>5.5</v>
      </c>
      <c r="I71" s="6">
        <v>5.96</v>
      </c>
      <c r="J71" s="6">
        <v>6.39</v>
      </c>
      <c r="K71" s="6">
        <v>6.71</v>
      </c>
      <c r="L71" s="6">
        <v>6.86</v>
      </c>
      <c r="M71" s="6">
        <v>7.03</v>
      </c>
    </row>
    <row r="72">
      <c r="A72" s="146">
        <v>44084.0</v>
      </c>
      <c r="B72" s="6">
        <v>3.98</v>
      </c>
      <c r="C72" s="6">
        <v>4.02</v>
      </c>
      <c r="D72" s="6">
        <v>4.08</v>
      </c>
      <c r="E72" s="6">
        <v>4.16</v>
      </c>
      <c r="F72" s="6">
        <v>4.49</v>
      </c>
      <c r="G72" s="6">
        <v>4.84</v>
      </c>
      <c r="H72" s="6">
        <v>5.46</v>
      </c>
      <c r="I72" s="6">
        <v>5.91</v>
      </c>
      <c r="J72" s="6">
        <v>6.34</v>
      </c>
      <c r="K72" s="6">
        <v>6.66</v>
      </c>
      <c r="L72" s="6">
        <v>6.81</v>
      </c>
      <c r="M72" s="6">
        <v>6.98</v>
      </c>
    </row>
    <row r="73">
      <c r="A73" s="146">
        <v>44083.0</v>
      </c>
      <c r="B73" s="6">
        <v>3.99</v>
      </c>
      <c r="C73" s="6">
        <v>4.04</v>
      </c>
      <c r="D73" s="6">
        <v>4.1</v>
      </c>
      <c r="E73" s="6">
        <v>4.18</v>
      </c>
      <c r="F73" s="6">
        <v>4.52</v>
      </c>
      <c r="G73" s="6">
        <v>4.88</v>
      </c>
      <c r="H73" s="6">
        <v>5.5</v>
      </c>
      <c r="I73" s="6">
        <v>5.96</v>
      </c>
      <c r="J73" s="6">
        <v>6.39</v>
      </c>
      <c r="K73" s="6">
        <v>6.71</v>
      </c>
      <c r="L73" s="6">
        <v>6.86</v>
      </c>
      <c r="M73" s="6">
        <v>7.03</v>
      </c>
    </row>
    <row r="74">
      <c r="A74" s="146">
        <v>44082.0</v>
      </c>
      <c r="B74" s="6">
        <v>4.0</v>
      </c>
      <c r="C74" s="6">
        <v>4.06</v>
      </c>
      <c r="D74" s="6">
        <v>4.13</v>
      </c>
      <c r="E74" s="6">
        <v>4.21</v>
      </c>
      <c r="F74" s="6">
        <v>4.58</v>
      </c>
      <c r="G74" s="6">
        <v>4.93</v>
      </c>
      <c r="H74" s="6">
        <v>5.54</v>
      </c>
      <c r="I74" s="6">
        <v>6.0</v>
      </c>
      <c r="J74" s="6">
        <v>6.43</v>
      </c>
      <c r="K74" s="6">
        <v>6.78</v>
      </c>
      <c r="L74" s="6">
        <v>6.94</v>
      </c>
      <c r="M74" s="6">
        <v>7.12</v>
      </c>
    </row>
    <row r="75">
      <c r="A75" s="146">
        <v>44081.0</v>
      </c>
      <c r="B75" s="6">
        <v>4.06</v>
      </c>
      <c r="C75" s="6">
        <v>4.09</v>
      </c>
      <c r="D75" s="6">
        <v>4.14</v>
      </c>
      <c r="E75" s="6">
        <v>4.2</v>
      </c>
      <c r="F75" s="6">
        <v>4.51</v>
      </c>
      <c r="G75" s="6">
        <v>4.85</v>
      </c>
      <c r="H75" s="6">
        <v>5.47</v>
      </c>
      <c r="I75" s="6">
        <v>5.92</v>
      </c>
      <c r="J75" s="6">
        <v>6.36</v>
      </c>
      <c r="K75" s="6">
        <v>6.7</v>
      </c>
      <c r="L75" s="6">
        <v>6.86</v>
      </c>
      <c r="M75" s="6">
        <v>7.04</v>
      </c>
    </row>
    <row r="76">
      <c r="A76" s="146">
        <v>44078.0</v>
      </c>
      <c r="B76" s="6">
        <v>4.07</v>
      </c>
      <c r="C76" s="6">
        <v>4.1</v>
      </c>
      <c r="D76" s="6">
        <v>4.15</v>
      </c>
      <c r="E76" s="6">
        <v>4.21</v>
      </c>
      <c r="F76" s="6">
        <v>4.51</v>
      </c>
      <c r="G76" s="6">
        <v>4.84</v>
      </c>
      <c r="H76" s="6">
        <v>5.43</v>
      </c>
      <c r="I76" s="6">
        <v>5.88</v>
      </c>
      <c r="J76" s="6">
        <v>6.32</v>
      </c>
      <c r="K76" s="6">
        <v>6.66</v>
      </c>
      <c r="L76" s="6">
        <v>6.83</v>
      </c>
      <c r="M76" s="6">
        <v>7.01</v>
      </c>
    </row>
    <row r="77">
      <c r="A77" s="146">
        <v>44077.0</v>
      </c>
      <c r="B77" s="6">
        <v>4.07</v>
      </c>
      <c r="C77" s="6">
        <v>4.11</v>
      </c>
      <c r="D77" s="6">
        <v>4.16</v>
      </c>
      <c r="E77" s="6">
        <v>4.23</v>
      </c>
      <c r="F77" s="6">
        <v>4.55</v>
      </c>
      <c r="G77" s="6">
        <v>4.89</v>
      </c>
      <c r="H77" s="6">
        <v>5.49</v>
      </c>
      <c r="I77" s="6">
        <v>5.93</v>
      </c>
      <c r="J77" s="6">
        <v>6.36</v>
      </c>
      <c r="K77" s="6">
        <v>6.7</v>
      </c>
      <c r="L77" s="6">
        <v>6.86</v>
      </c>
      <c r="M77" s="6">
        <v>7.04</v>
      </c>
    </row>
    <row r="78">
      <c r="A78" s="146">
        <v>44076.0</v>
      </c>
      <c r="B78" s="6">
        <v>4.08</v>
      </c>
      <c r="C78" s="6">
        <v>4.12</v>
      </c>
      <c r="D78" s="6">
        <v>4.18</v>
      </c>
      <c r="E78" s="6">
        <v>4.24</v>
      </c>
      <c r="F78" s="6">
        <v>4.54</v>
      </c>
      <c r="G78" s="6">
        <v>4.88</v>
      </c>
      <c r="H78" s="6">
        <v>5.48</v>
      </c>
      <c r="I78" s="6">
        <v>5.94</v>
      </c>
      <c r="J78" s="6">
        <v>6.38</v>
      </c>
      <c r="K78" s="6">
        <v>6.73</v>
      </c>
      <c r="L78" s="6">
        <v>6.9</v>
      </c>
      <c r="M78" s="6">
        <v>7.09</v>
      </c>
    </row>
    <row r="79">
      <c r="A79" s="146">
        <v>44075.0</v>
      </c>
      <c r="B79" s="6">
        <v>3.98</v>
      </c>
      <c r="C79" s="6">
        <v>4.02</v>
      </c>
      <c r="D79" s="6">
        <v>4.08</v>
      </c>
      <c r="E79" s="6">
        <v>4.15</v>
      </c>
      <c r="F79" s="6">
        <v>4.45</v>
      </c>
      <c r="G79" s="6">
        <v>4.76</v>
      </c>
      <c r="H79" s="6">
        <v>5.33</v>
      </c>
      <c r="I79" s="6">
        <v>5.78</v>
      </c>
      <c r="J79" s="6">
        <v>6.22</v>
      </c>
      <c r="K79" s="6">
        <v>6.59</v>
      </c>
      <c r="L79" s="6">
        <v>6.77</v>
      </c>
      <c r="M79" s="6">
        <v>6.96</v>
      </c>
    </row>
    <row r="80">
      <c r="A80" s="146">
        <v>44074.0</v>
      </c>
      <c r="B80" s="6">
        <v>4.02</v>
      </c>
      <c r="C80" s="6">
        <v>4.06</v>
      </c>
      <c r="D80" s="6">
        <v>4.11</v>
      </c>
      <c r="E80" s="6">
        <v>4.17</v>
      </c>
      <c r="F80" s="6">
        <v>4.46</v>
      </c>
      <c r="G80" s="6">
        <v>4.77</v>
      </c>
      <c r="H80" s="6">
        <v>5.37</v>
      </c>
      <c r="I80" s="6">
        <v>5.83</v>
      </c>
      <c r="J80" s="6">
        <v>6.28</v>
      </c>
      <c r="K80" s="6">
        <v>6.66</v>
      </c>
      <c r="L80" s="6">
        <v>6.84</v>
      </c>
      <c r="M80" s="6">
        <v>7.02</v>
      </c>
    </row>
    <row r="81">
      <c r="A81" s="146">
        <v>44071.0</v>
      </c>
      <c r="B81" s="6">
        <v>3.97</v>
      </c>
      <c r="C81" s="6">
        <v>4.04</v>
      </c>
      <c r="D81" s="6">
        <v>4.11</v>
      </c>
      <c r="E81" s="6">
        <v>4.19</v>
      </c>
      <c r="F81" s="6">
        <v>4.52</v>
      </c>
      <c r="G81" s="6">
        <v>4.81</v>
      </c>
      <c r="H81" s="6">
        <v>5.38</v>
      </c>
      <c r="I81" s="6">
        <v>5.82</v>
      </c>
      <c r="J81" s="6">
        <v>6.27</v>
      </c>
      <c r="K81" s="6">
        <v>6.66</v>
      </c>
      <c r="L81" s="6">
        <v>6.86</v>
      </c>
      <c r="M81" s="6">
        <v>7.08</v>
      </c>
    </row>
    <row r="82">
      <c r="A82" s="146">
        <v>44070.0</v>
      </c>
      <c r="B82" s="6">
        <v>4.03</v>
      </c>
      <c r="C82" s="6">
        <v>4.07</v>
      </c>
      <c r="D82" s="6">
        <v>4.13</v>
      </c>
      <c r="E82" s="6">
        <v>4.19</v>
      </c>
      <c r="F82" s="6">
        <v>4.51</v>
      </c>
      <c r="G82" s="6">
        <v>4.84</v>
      </c>
      <c r="H82" s="6">
        <v>5.44</v>
      </c>
      <c r="I82" s="6">
        <v>5.9</v>
      </c>
      <c r="J82" s="6">
        <v>6.34</v>
      </c>
      <c r="K82" s="6">
        <v>6.7</v>
      </c>
      <c r="L82" s="6">
        <v>6.88</v>
      </c>
      <c r="M82" s="6">
        <v>7.08</v>
      </c>
    </row>
    <row r="83">
      <c r="A83" s="146">
        <v>44069.0</v>
      </c>
      <c r="B83" s="6">
        <v>4.07</v>
      </c>
      <c r="C83" s="6">
        <v>4.11</v>
      </c>
      <c r="D83" s="6">
        <v>4.16</v>
      </c>
      <c r="E83" s="6">
        <v>4.22</v>
      </c>
      <c r="F83" s="6">
        <v>4.53</v>
      </c>
      <c r="G83" s="6">
        <v>4.85</v>
      </c>
      <c r="H83" s="6">
        <v>5.46</v>
      </c>
      <c r="I83" s="6">
        <v>5.93</v>
      </c>
      <c r="J83" s="6">
        <v>6.39</v>
      </c>
      <c r="K83" s="6">
        <v>6.76</v>
      </c>
      <c r="L83" s="6">
        <v>6.95</v>
      </c>
      <c r="M83" s="6">
        <v>7.14</v>
      </c>
    </row>
    <row r="84">
      <c r="A84" s="146">
        <v>44068.0</v>
      </c>
      <c r="B84" s="6">
        <v>4.14</v>
      </c>
      <c r="C84" s="6">
        <v>4.16</v>
      </c>
      <c r="D84" s="6">
        <v>4.2</v>
      </c>
      <c r="E84" s="6">
        <v>4.26</v>
      </c>
      <c r="F84" s="6">
        <v>4.52</v>
      </c>
      <c r="G84" s="6">
        <v>4.82</v>
      </c>
      <c r="H84" s="6">
        <v>5.44</v>
      </c>
      <c r="I84" s="6">
        <v>5.92</v>
      </c>
      <c r="J84" s="6">
        <v>6.38</v>
      </c>
      <c r="K84" s="6">
        <v>6.75</v>
      </c>
      <c r="L84" s="6">
        <v>6.92</v>
      </c>
      <c r="M84" s="6">
        <v>7.12</v>
      </c>
    </row>
    <row r="85">
      <c r="A85" s="146">
        <v>44067.0</v>
      </c>
      <c r="B85" s="6">
        <v>4.17</v>
      </c>
      <c r="C85" s="6">
        <v>4.21</v>
      </c>
      <c r="D85" s="6">
        <v>4.25</v>
      </c>
      <c r="E85" s="6">
        <v>4.3</v>
      </c>
      <c r="F85" s="6">
        <v>4.54</v>
      </c>
      <c r="G85" s="6">
        <v>4.83</v>
      </c>
      <c r="H85" s="6">
        <v>5.43</v>
      </c>
      <c r="I85" s="6">
        <v>5.9</v>
      </c>
      <c r="J85" s="6">
        <v>6.34</v>
      </c>
      <c r="K85" s="6">
        <v>6.68</v>
      </c>
      <c r="L85" s="6">
        <v>6.85</v>
      </c>
      <c r="M85" s="6">
        <v>7.04</v>
      </c>
    </row>
    <row r="86">
      <c r="A86" s="146">
        <v>44064.0</v>
      </c>
      <c r="B86" s="6">
        <v>4.03</v>
      </c>
      <c r="C86" s="6">
        <v>4.09</v>
      </c>
      <c r="D86" s="6">
        <v>4.16</v>
      </c>
      <c r="E86" s="6">
        <v>4.23</v>
      </c>
      <c r="F86" s="6">
        <v>4.54</v>
      </c>
      <c r="G86" s="6">
        <v>4.85</v>
      </c>
      <c r="H86" s="6">
        <v>5.46</v>
      </c>
      <c r="I86" s="6">
        <v>5.94</v>
      </c>
      <c r="J86" s="6">
        <v>6.39</v>
      </c>
      <c r="K86" s="6">
        <v>6.75</v>
      </c>
      <c r="L86" s="6">
        <v>6.93</v>
      </c>
      <c r="M86" s="6">
        <v>7.14</v>
      </c>
    </row>
    <row r="87">
      <c r="A87" s="146">
        <v>44063.0</v>
      </c>
      <c r="B87" s="6">
        <v>4.04</v>
      </c>
      <c r="C87" s="6">
        <v>4.1</v>
      </c>
      <c r="D87" s="6">
        <v>4.17</v>
      </c>
      <c r="E87" s="6">
        <v>4.24</v>
      </c>
      <c r="F87" s="6">
        <v>4.54</v>
      </c>
      <c r="G87" s="6">
        <v>4.84</v>
      </c>
      <c r="H87" s="6">
        <v>5.41</v>
      </c>
      <c r="I87" s="6">
        <v>5.87</v>
      </c>
      <c r="J87" s="6">
        <v>6.31</v>
      </c>
      <c r="K87" s="6">
        <v>6.66</v>
      </c>
      <c r="L87" s="6">
        <v>6.83</v>
      </c>
      <c r="M87" s="6">
        <v>7.01</v>
      </c>
    </row>
    <row r="88">
      <c r="A88" s="146">
        <v>44062.0</v>
      </c>
      <c r="B88" s="6">
        <v>4.07</v>
      </c>
      <c r="C88" s="6">
        <v>4.12</v>
      </c>
      <c r="D88" s="6">
        <v>4.18</v>
      </c>
      <c r="E88" s="6">
        <v>4.25</v>
      </c>
      <c r="F88" s="6">
        <v>4.54</v>
      </c>
      <c r="G88" s="6">
        <v>4.82</v>
      </c>
      <c r="H88" s="6">
        <v>5.36</v>
      </c>
      <c r="I88" s="6">
        <v>5.79</v>
      </c>
      <c r="J88" s="6">
        <v>6.23</v>
      </c>
      <c r="K88" s="6">
        <v>6.59</v>
      </c>
      <c r="L88" s="6">
        <v>6.77</v>
      </c>
      <c r="M88" s="6">
        <v>6.97</v>
      </c>
    </row>
    <row r="89">
      <c r="A89" s="146">
        <v>44061.0</v>
      </c>
      <c r="B89" s="6">
        <v>4.07</v>
      </c>
      <c r="C89" s="6">
        <v>4.13</v>
      </c>
      <c r="D89" s="6">
        <v>4.2</v>
      </c>
      <c r="E89" s="6">
        <v>4.27</v>
      </c>
      <c r="F89" s="6">
        <v>4.55</v>
      </c>
      <c r="G89" s="6">
        <v>4.83</v>
      </c>
      <c r="H89" s="6">
        <v>5.4</v>
      </c>
      <c r="I89" s="6">
        <v>5.85</v>
      </c>
      <c r="J89" s="6">
        <v>6.29</v>
      </c>
      <c r="K89" s="6">
        <v>6.65</v>
      </c>
      <c r="L89" s="6">
        <v>6.83</v>
      </c>
      <c r="M89" s="6">
        <v>7.03</v>
      </c>
    </row>
    <row r="90">
      <c r="A90" s="146">
        <v>44060.0</v>
      </c>
      <c r="B90" s="6">
        <v>4.09</v>
      </c>
      <c r="C90" s="6">
        <v>4.16</v>
      </c>
      <c r="D90" s="6">
        <v>4.24</v>
      </c>
      <c r="E90" s="6">
        <v>4.31</v>
      </c>
      <c r="F90" s="6">
        <v>4.62</v>
      </c>
      <c r="G90" s="6">
        <v>4.93</v>
      </c>
      <c r="H90" s="6">
        <v>5.52</v>
      </c>
      <c r="I90" s="6">
        <v>5.97</v>
      </c>
      <c r="J90" s="6">
        <v>6.39</v>
      </c>
      <c r="K90" s="6">
        <v>6.72</v>
      </c>
      <c r="L90" s="6">
        <v>6.89</v>
      </c>
      <c r="M90" s="6">
        <v>7.09</v>
      </c>
    </row>
    <row r="91">
      <c r="A91" s="146">
        <v>44057.0</v>
      </c>
      <c r="B91" s="6">
        <v>4.07</v>
      </c>
      <c r="C91" s="6">
        <v>4.14</v>
      </c>
      <c r="D91" s="6">
        <v>4.21</v>
      </c>
      <c r="E91" s="6">
        <v>4.27</v>
      </c>
      <c r="F91" s="6">
        <v>4.5</v>
      </c>
      <c r="G91" s="6">
        <v>4.76</v>
      </c>
      <c r="H91" s="6">
        <v>5.31</v>
      </c>
      <c r="I91" s="6">
        <v>5.76</v>
      </c>
      <c r="J91" s="6">
        <v>6.19</v>
      </c>
      <c r="K91" s="6">
        <v>6.56</v>
      </c>
      <c r="L91" s="6">
        <v>6.74</v>
      </c>
      <c r="M91" s="6">
        <v>6.94</v>
      </c>
    </row>
    <row r="92">
      <c r="A92" s="146">
        <v>44056.0</v>
      </c>
      <c r="B92" s="6">
        <v>3.99</v>
      </c>
      <c r="C92" s="6">
        <v>4.07</v>
      </c>
      <c r="D92" s="6">
        <v>4.14</v>
      </c>
      <c r="E92" s="6">
        <v>4.21</v>
      </c>
      <c r="F92" s="6">
        <v>4.47</v>
      </c>
      <c r="G92" s="6">
        <v>4.73</v>
      </c>
      <c r="H92" s="6">
        <v>5.25</v>
      </c>
      <c r="I92" s="6">
        <v>5.67</v>
      </c>
      <c r="J92" s="6">
        <v>6.1</v>
      </c>
      <c r="K92" s="6">
        <v>6.46</v>
      </c>
      <c r="L92" s="6">
        <v>6.65</v>
      </c>
      <c r="M92" s="6">
        <v>6.86</v>
      </c>
    </row>
    <row r="93">
      <c r="A93" s="146">
        <v>44055.0</v>
      </c>
      <c r="B93" s="6">
        <v>4.02</v>
      </c>
      <c r="C93" s="6">
        <v>4.1</v>
      </c>
      <c r="D93" s="6">
        <v>4.17</v>
      </c>
      <c r="E93" s="6">
        <v>4.24</v>
      </c>
      <c r="F93" s="6">
        <v>4.48</v>
      </c>
      <c r="G93" s="6">
        <v>4.72</v>
      </c>
      <c r="H93" s="6">
        <v>5.22</v>
      </c>
      <c r="I93" s="6">
        <v>5.63</v>
      </c>
      <c r="J93" s="6">
        <v>6.06</v>
      </c>
      <c r="K93" s="6">
        <v>6.46</v>
      </c>
      <c r="L93" s="6">
        <v>6.68</v>
      </c>
      <c r="M93" s="6">
        <v>6.91</v>
      </c>
    </row>
    <row r="94">
      <c r="A94" s="146">
        <v>44054.0</v>
      </c>
      <c r="B94" s="6">
        <v>3.94</v>
      </c>
      <c r="C94" s="6">
        <v>4.03</v>
      </c>
      <c r="D94" s="6">
        <v>4.11</v>
      </c>
      <c r="E94" s="6">
        <v>4.19</v>
      </c>
      <c r="F94" s="6">
        <v>4.48</v>
      </c>
      <c r="G94" s="6">
        <v>4.73</v>
      </c>
      <c r="H94" s="6">
        <v>5.2</v>
      </c>
      <c r="I94" s="6">
        <v>5.59</v>
      </c>
      <c r="J94" s="6">
        <v>6.04</v>
      </c>
      <c r="K94" s="6">
        <v>6.44</v>
      </c>
      <c r="L94" s="6">
        <v>6.66</v>
      </c>
      <c r="M94" s="6">
        <v>6.88</v>
      </c>
    </row>
    <row r="95">
      <c r="A95" s="146">
        <v>44053.0</v>
      </c>
      <c r="B95" s="6">
        <v>3.91</v>
      </c>
      <c r="C95" s="6">
        <v>4.0</v>
      </c>
      <c r="D95" s="6">
        <v>4.09</v>
      </c>
      <c r="E95" s="6">
        <v>4.18</v>
      </c>
      <c r="F95" s="6">
        <v>4.48</v>
      </c>
      <c r="G95" s="6">
        <v>4.74</v>
      </c>
      <c r="H95" s="6">
        <v>5.21</v>
      </c>
      <c r="I95" s="6">
        <v>5.59</v>
      </c>
      <c r="J95" s="6">
        <v>6.01</v>
      </c>
      <c r="K95" s="6">
        <v>6.41</v>
      </c>
      <c r="L95" s="6">
        <v>6.64</v>
      </c>
      <c r="M95" s="6">
        <v>6.87</v>
      </c>
    </row>
    <row r="96">
      <c r="A96" s="146">
        <v>44050.0</v>
      </c>
      <c r="B96" s="6">
        <v>3.92</v>
      </c>
      <c r="C96" s="6">
        <v>4.02</v>
      </c>
      <c r="D96" s="6">
        <v>4.11</v>
      </c>
      <c r="E96" s="6">
        <v>4.19</v>
      </c>
      <c r="F96" s="6">
        <v>4.48</v>
      </c>
      <c r="G96" s="6">
        <v>4.73</v>
      </c>
      <c r="H96" s="6">
        <v>5.2</v>
      </c>
      <c r="I96" s="6">
        <v>5.6</v>
      </c>
      <c r="J96" s="6">
        <v>6.03</v>
      </c>
      <c r="K96" s="6">
        <v>6.44</v>
      </c>
      <c r="L96" s="6">
        <v>6.66</v>
      </c>
      <c r="M96" s="6">
        <v>6.89</v>
      </c>
    </row>
    <row r="97">
      <c r="A97" s="146">
        <v>44049.0</v>
      </c>
      <c r="B97" s="6">
        <v>3.94</v>
      </c>
      <c r="C97" s="6">
        <v>4.04</v>
      </c>
      <c r="D97" s="6">
        <v>4.13</v>
      </c>
      <c r="E97" s="6">
        <v>4.21</v>
      </c>
      <c r="F97" s="6">
        <v>4.5</v>
      </c>
      <c r="G97" s="6">
        <v>4.75</v>
      </c>
      <c r="H97" s="6">
        <v>5.21</v>
      </c>
      <c r="I97" s="6">
        <v>5.61</v>
      </c>
      <c r="J97" s="6">
        <v>6.03</v>
      </c>
      <c r="K97" s="6">
        <v>6.44</v>
      </c>
      <c r="L97" s="6">
        <v>6.66</v>
      </c>
      <c r="M97" s="6">
        <v>6.89</v>
      </c>
    </row>
    <row r="98">
      <c r="A98" s="146">
        <v>44048.0</v>
      </c>
      <c r="B98" s="6">
        <v>4.01</v>
      </c>
      <c r="C98" s="6">
        <v>4.09</v>
      </c>
      <c r="D98" s="6">
        <v>4.15</v>
      </c>
      <c r="E98" s="6">
        <v>4.22</v>
      </c>
      <c r="F98" s="6">
        <v>4.45</v>
      </c>
      <c r="G98" s="6">
        <v>4.7</v>
      </c>
      <c r="H98" s="6">
        <v>5.17</v>
      </c>
      <c r="I98" s="6">
        <v>5.57</v>
      </c>
      <c r="J98" s="6">
        <v>6.0</v>
      </c>
      <c r="K98" s="6">
        <v>6.4</v>
      </c>
      <c r="L98" s="6">
        <v>6.62</v>
      </c>
      <c r="M98" s="6">
        <v>6.86</v>
      </c>
    </row>
    <row r="99">
      <c r="A99" s="146">
        <v>44047.0</v>
      </c>
      <c r="B99" s="6">
        <v>3.89</v>
      </c>
      <c r="C99" s="6">
        <v>3.99</v>
      </c>
      <c r="D99" s="6">
        <v>4.09</v>
      </c>
      <c r="E99" s="6">
        <v>4.18</v>
      </c>
      <c r="F99" s="6">
        <v>4.47</v>
      </c>
      <c r="G99" s="6">
        <v>4.71</v>
      </c>
      <c r="H99" s="6">
        <v>5.17</v>
      </c>
      <c r="I99" s="6">
        <v>5.56</v>
      </c>
      <c r="J99" s="6">
        <v>5.98</v>
      </c>
      <c r="K99" s="6">
        <v>6.38</v>
      </c>
      <c r="L99" s="6">
        <v>6.61</v>
      </c>
      <c r="M99" s="6">
        <v>6.83</v>
      </c>
    </row>
    <row r="100">
      <c r="A100" s="146">
        <v>44046.0</v>
      </c>
      <c r="B100" s="6">
        <v>3.88</v>
      </c>
      <c r="C100" s="6">
        <v>3.98</v>
      </c>
      <c r="D100" s="6">
        <v>4.08</v>
      </c>
      <c r="E100" s="6">
        <v>4.17</v>
      </c>
      <c r="F100" s="6">
        <v>4.46</v>
      </c>
      <c r="G100" s="6">
        <v>4.71</v>
      </c>
      <c r="H100" s="6">
        <v>5.18</v>
      </c>
      <c r="I100" s="6">
        <v>5.58</v>
      </c>
      <c r="J100" s="6">
        <v>6.01</v>
      </c>
      <c r="K100" s="6">
        <v>6.42</v>
      </c>
      <c r="L100" s="6">
        <v>6.64</v>
      </c>
      <c r="M100" s="6">
        <v>6.87</v>
      </c>
    </row>
    <row r="101">
      <c r="A101" s="146">
        <v>44043.0</v>
      </c>
      <c r="B101" s="6">
        <v>3.89</v>
      </c>
      <c r="C101" s="6">
        <v>3.98</v>
      </c>
      <c r="D101" s="6">
        <v>4.08</v>
      </c>
      <c r="E101" s="6">
        <v>4.17</v>
      </c>
      <c r="F101" s="6">
        <v>4.49</v>
      </c>
      <c r="G101" s="6">
        <v>4.77</v>
      </c>
      <c r="H101" s="6">
        <v>5.26</v>
      </c>
      <c r="I101" s="6">
        <v>5.65</v>
      </c>
      <c r="J101" s="6">
        <v>6.07</v>
      </c>
      <c r="K101" s="6">
        <v>6.47</v>
      </c>
      <c r="L101" s="6">
        <v>6.68</v>
      </c>
      <c r="M101" s="6">
        <v>6.89</v>
      </c>
    </row>
    <row r="102">
      <c r="A102" s="146">
        <v>44042.0</v>
      </c>
      <c r="B102" s="6">
        <v>3.94</v>
      </c>
      <c r="C102" s="6">
        <v>4.02</v>
      </c>
      <c r="D102" s="6">
        <v>4.11</v>
      </c>
      <c r="E102" s="6">
        <v>4.18</v>
      </c>
      <c r="F102" s="6">
        <v>4.48</v>
      </c>
      <c r="G102" s="6">
        <v>4.76</v>
      </c>
      <c r="H102" s="6">
        <v>5.26</v>
      </c>
      <c r="I102" s="6">
        <v>5.66</v>
      </c>
      <c r="J102" s="6">
        <v>6.08</v>
      </c>
      <c r="K102" s="6">
        <v>6.47</v>
      </c>
      <c r="L102" s="6">
        <v>6.67</v>
      </c>
      <c r="M102" s="6">
        <v>6.88</v>
      </c>
    </row>
    <row r="103">
      <c r="A103" s="146">
        <v>44041.0</v>
      </c>
      <c r="B103" s="6">
        <v>3.97</v>
      </c>
      <c r="C103" s="6">
        <v>4.02</v>
      </c>
      <c r="D103" s="6">
        <v>4.08</v>
      </c>
      <c r="E103" s="6">
        <v>4.15</v>
      </c>
      <c r="F103" s="6">
        <v>4.42</v>
      </c>
      <c r="G103" s="6">
        <v>4.67</v>
      </c>
      <c r="H103" s="6">
        <v>5.17</v>
      </c>
      <c r="I103" s="6">
        <v>5.58</v>
      </c>
      <c r="J103" s="6">
        <v>6.01</v>
      </c>
      <c r="K103" s="6">
        <v>6.4</v>
      </c>
      <c r="L103" s="6">
        <v>6.61</v>
      </c>
      <c r="M103" s="6">
        <v>6.81</v>
      </c>
    </row>
    <row r="104">
      <c r="A104" s="146">
        <v>44040.0</v>
      </c>
      <c r="B104" s="6">
        <v>4.07</v>
      </c>
      <c r="C104" s="6">
        <v>4.11</v>
      </c>
      <c r="D104" s="6">
        <v>4.14</v>
      </c>
      <c r="E104" s="6">
        <v>4.19</v>
      </c>
      <c r="F104" s="6">
        <v>4.41</v>
      </c>
      <c r="G104" s="6">
        <v>4.65</v>
      </c>
      <c r="H104" s="6">
        <v>5.15</v>
      </c>
      <c r="I104" s="6">
        <v>5.57</v>
      </c>
      <c r="J104" s="6">
        <v>6.01</v>
      </c>
      <c r="K104" s="6">
        <v>6.41</v>
      </c>
      <c r="L104" s="6">
        <v>6.61</v>
      </c>
      <c r="M104" s="6">
        <v>6.82</v>
      </c>
    </row>
    <row r="105">
      <c r="A105" s="146">
        <v>44039.0</v>
      </c>
      <c r="B105" s="6">
        <v>4.02</v>
      </c>
      <c r="C105" s="6">
        <v>4.06</v>
      </c>
      <c r="D105" s="6">
        <v>4.11</v>
      </c>
      <c r="E105" s="6">
        <v>4.16</v>
      </c>
      <c r="F105" s="6">
        <v>4.38</v>
      </c>
      <c r="G105" s="6">
        <v>4.62</v>
      </c>
      <c r="H105" s="6">
        <v>5.12</v>
      </c>
      <c r="I105" s="6">
        <v>5.53</v>
      </c>
      <c r="J105" s="6">
        <v>5.96</v>
      </c>
      <c r="K105" s="6">
        <v>6.35</v>
      </c>
      <c r="L105" s="6">
        <v>6.55</v>
      </c>
      <c r="M105" s="6">
        <v>6.76</v>
      </c>
    </row>
    <row r="106">
      <c r="A106" s="146">
        <v>44036.0</v>
      </c>
      <c r="B106" s="6">
        <v>4.09</v>
      </c>
      <c r="C106" s="6">
        <v>4.12</v>
      </c>
      <c r="D106" s="6">
        <v>4.16</v>
      </c>
      <c r="E106" s="6">
        <v>4.21</v>
      </c>
      <c r="F106" s="6">
        <v>4.41</v>
      </c>
      <c r="G106" s="6">
        <v>4.62</v>
      </c>
      <c r="H106" s="6">
        <v>5.09</v>
      </c>
      <c r="I106" s="6">
        <v>5.5</v>
      </c>
      <c r="J106" s="6">
        <v>5.93</v>
      </c>
      <c r="K106" s="6">
        <v>6.33</v>
      </c>
      <c r="L106" s="6">
        <v>6.54</v>
      </c>
      <c r="M106" s="6">
        <v>6.75</v>
      </c>
    </row>
    <row r="107">
      <c r="A107" s="146">
        <v>44035.0</v>
      </c>
      <c r="B107" s="6">
        <v>4.19</v>
      </c>
      <c r="C107" s="6">
        <v>4.21</v>
      </c>
      <c r="D107" s="6">
        <v>4.23</v>
      </c>
      <c r="E107" s="6">
        <v>4.26</v>
      </c>
      <c r="F107" s="6">
        <v>4.41</v>
      </c>
      <c r="G107" s="6">
        <v>4.62</v>
      </c>
      <c r="H107" s="6">
        <v>5.08</v>
      </c>
      <c r="I107" s="6">
        <v>5.49</v>
      </c>
      <c r="J107" s="6">
        <v>5.92</v>
      </c>
      <c r="K107" s="6">
        <v>6.31</v>
      </c>
      <c r="L107" s="6">
        <v>6.52</v>
      </c>
      <c r="M107" s="6">
        <v>6.74</v>
      </c>
    </row>
    <row r="108">
      <c r="A108" s="146">
        <v>44034.0</v>
      </c>
      <c r="B108" s="6">
        <v>4.21</v>
      </c>
      <c r="C108" s="6">
        <v>4.24</v>
      </c>
      <c r="D108" s="6">
        <v>4.26</v>
      </c>
      <c r="E108" s="6">
        <v>4.29</v>
      </c>
      <c r="F108" s="6">
        <v>4.44</v>
      </c>
      <c r="G108" s="6">
        <v>4.63</v>
      </c>
      <c r="H108" s="6">
        <v>5.08</v>
      </c>
      <c r="I108" s="6">
        <v>5.48</v>
      </c>
      <c r="J108" s="6">
        <v>5.91</v>
      </c>
      <c r="K108" s="6">
        <v>6.31</v>
      </c>
      <c r="L108" s="6">
        <v>6.52</v>
      </c>
      <c r="M108" s="6">
        <v>6.76</v>
      </c>
    </row>
    <row r="109">
      <c r="A109" s="146">
        <v>44033.0</v>
      </c>
      <c r="B109" s="6">
        <v>4.18</v>
      </c>
      <c r="C109" s="6">
        <v>4.21</v>
      </c>
      <c r="D109" s="6">
        <v>4.24</v>
      </c>
      <c r="E109" s="6">
        <v>4.28</v>
      </c>
      <c r="F109" s="6">
        <v>4.42</v>
      </c>
      <c r="G109" s="6">
        <v>4.6</v>
      </c>
      <c r="H109" s="6">
        <v>5.05</v>
      </c>
      <c r="I109" s="6">
        <v>5.45</v>
      </c>
      <c r="J109" s="6">
        <v>5.89</v>
      </c>
      <c r="K109" s="6">
        <v>6.31</v>
      </c>
      <c r="L109" s="6">
        <v>6.53</v>
      </c>
      <c r="M109" s="6">
        <v>6.77</v>
      </c>
    </row>
    <row r="110">
      <c r="A110" s="146">
        <v>44032.0</v>
      </c>
      <c r="B110" s="6">
        <v>4.15</v>
      </c>
      <c r="C110" s="6">
        <v>4.18</v>
      </c>
      <c r="D110" s="6">
        <v>4.22</v>
      </c>
      <c r="E110" s="6">
        <v>4.25</v>
      </c>
      <c r="F110" s="6">
        <v>4.41</v>
      </c>
      <c r="G110" s="6">
        <v>4.62</v>
      </c>
      <c r="H110" s="6">
        <v>5.08</v>
      </c>
      <c r="I110" s="6">
        <v>5.49</v>
      </c>
      <c r="J110" s="6">
        <v>5.94</v>
      </c>
      <c r="K110" s="6">
        <v>6.36</v>
      </c>
      <c r="L110" s="6">
        <v>6.59</v>
      </c>
      <c r="M110" s="6">
        <v>6.83</v>
      </c>
    </row>
    <row r="111">
      <c r="A111" s="146">
        <v>44029.0</v>
      </c>
      <c r="B111" s="6">
        <v>4.08</v>
      </c>
      <c r="C111" s="6">
        <v>4.12</v>
      </c>
      <c r="D111" s="6">
        <v>4.17</v>
      </c>
      <c r="E111" s="6">
        <v>4.21</v>
      </c>
      <c r="F111" s="6">
        <v>4.41</v>
      </c>
      <c r="G111" s="6">
        <v>4.64</v>
      </c>
      <c r="H111" s="6">
        <v>5.12</v>
      </c>
      <c r="I111" s="6">
        <v>5.53</v>
      </c>
      <c r="J111" s="6">
        <v>5.97</v>
      </c>
      <c r="K111" s="6">
        <v>6.4</v>
      </c>
      <c r="L111" s="6">
        <v>6.63</v>
      </c>
      <c r="M111" s="6">
        <v>6.89</v>
      </c>
    </row>
    <row r="112">
      <c r="A112" s="146">
        <v>44028.0</v>
      </c>
      <c r="B112" s="6">
        <v>4.04</v>
      </c>
      <c r="C112" s="6">
        <v>4.09</v>
      </c>
      <c r="D112" s="6">
        <v>4.15</v>
      </c>
      <c r="E112" s="6">
        <v>4.2</v>
      </c>
      <c r="F112" s="6">
        <v>4.42</v>
      </c>
      <c r="G112" s="6">
        <v>4.66</v>
      </c>
      <c r="H112" s="6">
        <v>5.14</v>
      </c>
      <c r="I112" s="6">
        <v>5.55</v>
      </c>
      <c r="J112" s="6">
        <v>6.0</v>
      </c>
      <c r="K112" s="6">
        <v>6.43</v>
      </c>
      <c r="L112" s="6">
        <v>6.67</v>
      </c>
      <c r="M112" s="6">
        <v>6.94</v>
      </c>
    </row>
    <row r="113">
      <c r="A113" s="146">
        <v>44027.0</v>
      </c>
      <c r="B113" s="6">
        <v>4.03</v>
      </c>
      <c r="C113" s="6">
        <v>4.11</v>
      </c>
      <c r="D113" s="6">
        <v>4.17</v>
      </c>
      <c r="E113" s="6">
        <v>4.23</v>
      </c>
      <c r="F113" s="6">
        <v>4.44</v>
      </c>
      <c r="G113" s="6">
        <v>4.67</v>
      </c>
      <c r="H113" s="6">
        <v>5.14</v>
      </c>
      <c r="I113" s="6">
        <v>5.54</v>
      </c>
      <c r="J113" s="6">
        <v>5.97</v>
      </c>
      <c r="K113" s="6">
        <v>6.38</v>
      </c>
      <c r="L113" s="6">
        <v>6.6</v>
      </c>
      <c r="M113" s="6">
        <v>6.84</v>
      </c>
    </row>
    <row r="114">
      <c r="A114" s="146">
        <v>44026.0</v>
      </c>
      <c r="B114" s="6">
        <v>4.0</v>
      </c>
      <c r="C114" s="6">
        <v>4.08</v>
      </c>
      <c r="D114" s="6">
        <v>4.15</v>
      </c>
      <c r="E114" s="6">
        <v>4.21</v>
      </c>
      <c r="F114" s="6">
        <v>4.43</v>
      </c>
      <c r="G114" s="6">
        <v>4.66</v>
      </c>
      <c r="H114" s="6">
        <v>5.12</v>
      </c>
      <c r="I114" s="6">
        <v>5.52</v>
      </c>
      <c r="J114" s="6">
        <v>5.95</v>
      </c>
      <c r="K114" s="6">
        <v>6.36</v>
      </c>
      <c r="L114" s="6">
        <v>6.58</v>
      </c>
      <c r="M114" s="6">
        <v>6.82</v>
      </c>
    </row>
    <row r="115">
      <c r="A115" s="146">
        <v>44025.0</v>
      </c>
      <c r="B115" s="6">
        <v>4.01</v>
      </c>
      <c r="C115" s="6">
        <v>4.09</v>
      </c>
      <c r="D115" s="6">
        <v>4.16</v>
      </c>
      <c r="E115" s="6">
        <v>4.22</v>
      </c>
      <c r="F115" s="6">
        <v>4.46</v>
      </c>
      <c r="G115" s="6">
        <v>4.69</v>
      </c>
      <c r="H115" s="6">
        <v>5.13</v>
      </c>
      <c r="I115" s="6">
        <v>5.51</v>
      </c>
      <c r="J115" s="6">
        <v>5.93</v>
      </c>
      <c r="K115" s="6">
        <v>6.34</v>
      </c>
      <c r="L115" s="6">
        <v>6.57</v>
      </c>
      <c r="M115" s="6">
        <v>6.82</v>
      </c>
    </row>
    <row r="116">
      <c r="A116" s="146">
        <v>44022.0</v>
      </c>
      <c r="B116" s="6">
        <v>3.88</v>
      </c>
      <c r="C116" s="6">
        <v>3.98</v>
      </c>
      <c r="D116" s="6">
        <v>4.08</v>
      </c>
      <c r="E116" s="6">
        <v>4.17</v>
      </c>
      <c r="F116" s="6">
        <v>4.48</v>
      </c>
      <c r="G116" s="6">
        <v>4.74</v>
      </c>
      <c r="H116" s="6">
        <v>5.19</v>
      </c>
      <c r="I116" s="6">
        <v>5.56</v>
      </c>
      <c r="J116" s="6">
        <v>5.97</v>
      </c>
      <c r="K116" s="6">
        <v>6.38</v>
      </c>
      <c r="L116" s="6">
        <v>6.61</v>
      </c>
      <c r="M116" s="6">
        <v>6.86</v>
      </c>
    </row>
    <row r="117">
      <c r="A117" s="146">
        <v>44021.0</v>
      </c>
      <c r="B117" s="6">
        <v>3.8</v>
      </c>
      <c r="C117" s="6">
        <v>3.91</v>
      </c>
      <c r="D117" s="6">
        <v>4.02</v>
      </c>
      <c r="E117" s="6">
        <v>4.12</v>
      </c>
      <c r="F117" s="6">
        <v>4.45</v>
      </c>
      <c r="G117" s="6">
        <v>4.71</v>
      </c>
      <c r="H117" s="6">
        <v>5.18</v>
      </c>
      <c r="I117" s="6">
        <v>5.56</v>
      </c>
      <c r="J117" s="6">
        <v>5.97</v>
      </c>
      <c r="K117" s="6">
        <v>6.38</v>
      </c>
      <c r="L117" s="6">
        <v>6.62</v>
      </c>
      <c r="M117" s="6">
        <v>6.86</v>
      </c>
    </row>
    <row r="118">
      <c r="A118" s="146">
        <v>44020.0</v>
      </c>
      <c r="B118" s="6">
        <v>3.84</v>
      </c>
      <c r="C118" s="6">
        <v>3.95</v>
      </c>
      <c r="D118" s="6">
        <v>4.06</v>
      </c>
      <c r="E118" s="6">
        <v>4.15</v>
      </c>
      <c r="F118" s="6">
        <v>4.48</v>
      </c>
      <c r="G118" s="6">
        <v>4.75</v>
      </c>
      <c r="H118" s="6">
        <v>5.2</v>
      </c>
      <c r="I118" s="6">
        <v>5.57</v>
      </c>
      <c r="J118" s="6">
        <v>5.99</v>
      </c>
      <c r="K118" s="6">
        <v>6.42</v>
      </c>
      <c r="L118" s="6">
        <v>6.65</v>
      </c>
      <c r="M118" s="6">
        <v>6.88</v>
      </c>
    </row>
    <row r="119">
      <c r="A119" s="146">
        <v>44019.0</v>
      </c>
      <c r="B119" s="6">
        <v>3.84</v>
      </c>
      <c r="C119" s="6">
        <v>3.96</v>
      </c>
      <c r="D119" s="6">
        <v>4.07</v>
      </c>
      <c r="E119" s="6">
        <v>4.17</v>
      </c>
      <c r="F119" s="6">
        <v>4.51</v>
      </c>
      <c r="G119" s="6">
        <v>4.78</v>
      </c>
      <c r="H119" s="6">
        <v>5.26</v>
      </c>
      <c r="I119" s="6">
        <v>5.65</v>
      </c>
      <c r="J119" s="6">
        <v>6.08</v>
      </c>
      <c r="K119" s="6">
        <v>6.48</v>
      </c>
      <c r="L119" s="6">
        <v>6.69</v>
      </c>
      <c r="M119" s="6">
        <v>6.89</v>
      </c>
    </row>
    <row r="120">
      <c r="A120" s="146">
        <v>44018.0</v>
      </c>
      <c r="B120" s="6">
        <v>3.94</v>
      </c>
      <c r="C120" s="6">
        <v>4.04</v>
      </c>
      <c r="D120" s="6">
        <v>4.14</v>
      </c>
      <c r="E120" s="6">
        <v>4.23</v>
      </c>
      <c r="F120" s="6">
        <v>4.54</v>
      </c>
      <c r="G120" s="6">
        <v>4.83</v>
      </c>
      <c r="H120" s="6">
        <v>5.34</v>
      </c>
      <c r="I120" s="6">
        <v>5.74</v>
      </c>
      <c r="J120" s="6">
        <v>6.15</v>
      </c>
      <c r="K120" s="6">
        <v>6.54</v>
      </c>
      <c r="L120" s="6">
        <v>6.75</v>
      </c>
      <c r="M120" s="6">
        <v>6.96</v>
      </c>
    </row>
    <row r="121">
      <c r="A121" s="146">
        <v>44015.0</v>
      </c>
      <c r="B121" s="6">
        <v>3.89</v>
      </c>
      <c r="C121" s="6">
        <v>4.01</v>
      </c>
      <c r="D121" s="6">
        <v>4.13</v>
      </c>
      <c r="E121" s="6">
        <v>4.24</v>
      </c>
      <c r="F121" s="6">
        <v>4.59</v>
      </c>
      <c r="G121" s="6">
        <v>4.87</v>
      </c>
      <c r="H121" s="6">
        <v>5.37</v>
      </c>
      <c r="I121" s="6">
        <v>5.77</v>
      </c>
      <c r="J121" s="6">
        <v>6.18</v>
      </c>
      <c r="K121" s="6">
        <v>6.55</v>
      </c>
      <c r="L121" s="6">
        <v>6.74</v>
      </c>
      <c r="M121" s="6">
        <v>6.94</v>
      </c>
    </row>
    <row r="122">
      <c r="A122" s="146">
        <v>44014.0</v>
      </c>
      <c r="B122" s="6">
        <v>4.07</v>
      </c>
      <c r="C122" s="6">
        <v>4.15</v>
      </c>
      <c r="D122" s="6">
        <v>4.22</v>
      </c>
      <c r="E122" s="6">
        <v>4.29</v>
      </c>
      <c r="F122" s="6">
        <v>4.55</v>
      </c>
      <c r="G122" s="6">
        <v>4.8</v>
      </c>
      <c r="H122" s="6">
        <v>5.24</v>
      </c>
      <c r="I122" s="6">
        <v>5.61</v>
      </c>
      <c r="J122" s="6">
        <v>6.01</v>
      </c>
      <c r="K122" s="6">
        <v>6.39</v>
      </c>
      <c r="L122" s="6">
        <v>6.6</v>
      </c>
      <c r="M122" s="6">
        <v>6.83</v>
      </c>
    </row>
    <row r="123">
      <c r="A123" s="146">
        <v>44012.0</v>
      </c>
      <c r="B123" s="6">
        <v>4.09</v>
      </c>
      <c r="C123" s="6">
        <v>4.17</v>
      </c>
      <c r="D123" s="6">
        <v>4.25</v>
      </c>
      <c r="E123" s="6">
        <v>4.32</v>
      </c>
      <c r="F123" s="6">
        <v>4.57</v>
      </c>
      <c r="G123" s="6">
        <v>4.81</v>
      </c>
      <c r="H123" s="6">
        <v>5.27</v>
      </c>
      <c r="I123" s="6">
        <v>5.65</v>
      </c>
      <c r="J123" s="6">
        <v>6.05</v>
      </c>
      <c r="K123" s="6">
        <v>6.44</v>
      </c>
      <c r="L123" s="6">
        <v>6.66</v>
      </c>
      <c r="M123" s="6">
        <v>6.88</v>
      </c>
    </row>
    <row r="124">
      <c r="A124" s="146">
        <v>44011.0</v>
      </c>
      <c r="B124" s="6">
        <v>4.09</v>
      </c>
      <c r="C124" s="6">
        <v>4.16</v>
      </c>
      <c r="D124" s="6">
        <v>4.23</v>
      </c>
      <c r="E124" s="6">
        <v>4.29</v>
      </c>
      <c r="F124" s="6">
        <v>4.52</v>
      </c>
      <c r="G124" s="6">
        <v>4.74</v>
      </c>
      <c r="H124" s="6">
        <v>5.13</v>
      </c>
      <c r="I124" s="6">
        <v>5.47</v>
      </c>
      <c r="J124" s="6">
        <v>5.88</v>
      </c>
      <c r="K124" s="6">
        <v>6.27</v>
      </c>
      <c r="L124" s="6">
        <v>6.49</v>
      </c>
      <c r="M124" s="6">
        <v>6.73</v>
      </c>
    </row>
    <row r="125">
      <c r="A125" s="146">
        <v>44008.0</v>
      </c>
      <c r="B125" s="6">
        <v>4.1</v>
      </c>
      <c r="C125" s="6">
        <v>4.18</v>
      </c>
      <c r="D125" s="6">
        <v>4.24</v>
      </c>
      <c r="E125" s="6">
        <v>4.31</v>
      </c>
      <c r="F125" s="6">
        <v>4.51</v>
      </c>
      <c r="G125" s="6">
        <v>4.69</v>
      </c>
      <c r="H125" s="6">
        <v>5.08</v>
      </c>
      <c r="I125" s="6">
        <v>5.44</v>
      </c>
      <c r="J125" s="6">
        <v>5.85</v>
      </c>
      <c r="K125" s="6">
        <v>6.25</v>
      </c>
      <c r="L125" s="6">
        <v>6.49</v>
      </c>
      <c r="M125" s="6">
        <v>6.73</v>
      </c>
    </row>
    <row r="126">
      <c r="A126" s="146">
        <v>44007.0</v>
      </c>
      <c r="B126" s="6">
        <v>4.12</v>
      </c>
      <c r="C126" s="6">
        <v>4.2</v>
      </c>
      <c r="D126" s="6">
        <v>4.26</v>
      </c>
      <c r="E126" s="6">
        <v>4.32</v>
      </c>
      <c r="F126" s="6">
        <v>4.53</v>
      </c>
      <c r="G126" s="6">
        <v>4.74</v>
      </c>
      <c r="H126" s="6">
        <v>5.13</v>
      </c>
      <c r="I126" s="6">
        <v>5.47</v>
      </c>
      <c r="J126" s="6">
        <v>5.87</v>
      </c>
      <c r="K126" s="6">
        <v>6.27</v>
      </c>
      <c r="L126" s="6">
        <v>6.49</v>
      </c>
      <c r="M126" s="6">
        <v>6.74</v>
      </c>
    </row>
    <row r="127">
      <c r="A127" s="146">
        <v>44005.0</v>
      </c>
      <c r="B127" s="6">
        <v>4.07</v>
      </c>
      <c r="C127" s="6">
        <v>4.14</v>
      </c>
      <c r="D127" s="6">
        <v>4.2</v>
      </c>
      <c r="E127" s="6">
        <v>4.26</v>
      </c>
      <c r="F127" s="6">
        <v>4.46</v>
      </c>
      <c r="G127" s="6">
        <v>4.67</v>
      </c>
      <c r="H127" s="6">
        <v>5.06</v>
      </c>
      <c r="I127" s="6">
        <v>5.4</v>
      </c>
      <c r="J127" s="6">
        <v>5.79</v>
      </c>
      <c r="K127" s="6">
        <v>6.19</v>
      </c>
      <c r="L127" s="6">
        <v>6.42</v>
      </c>
      <c r="M127" s="6">
        <v>6.68</v>
      </c>
    </row>
    <row r="128">
      <c r="A128" s="146">
        <v>44004.0</v>
      </c>
      <c r="B128" s="6">
        <v>4.08</v>
      </c>
      <c r="C128" s="6">
        <v>4.15</v>
      </c>
      <c r="D128" s="6">
        <v>4.22</v>
      </c>
      <c r="E128" s="6">
        <v>4.28</v>
      </c>
      <c r="F128" s="6">
        <v>4.49</v>
      </c>
      <c r="G128" s="6">
        <v>4.69</v>
      </c>
      <c r="H128" s="6">
        <v>5.06</v>
      </c>
      <c r="I128" s="6">
        <v>5.39</v>
      </c>
      <c r="J128" s="6">
        <v>5.78</v>
      </c>
      <c r="K128" s="6">
        <v>6.18</v>
      </c>
      <c r="L128" s="6">
        <v>6.41</v>
      </c>
      <c r="M128" s="6">
        <v>6.69</v>
      </c>
    </row>
    <row r="129">
      <c r="A129" s="146">
        <v>44001.0</v>
      </c>
      <c r="B129" s="6">
        <v>3.86</v>
      </c>
      <c r="C129" s="6">
        <v>3.95</v>
      </c>
      <c r="D129" s="6">
        <v>4.05</v>
      </c>
      <c r="E129" s="6">
        <v>4.13</v>
      </c>
      <c r="F129" s="6">
        <v>4.42</v>
      </c>
      <c r="G129" s="6">
        <v>4.61</v>
      </c>
      <c r="H129" s="6">
        <v>4.96</v>
      </c>
      <c r="I129" s="6">
        <v>5.28</v>
      </c>
      <c r="J129" s="6">
        <v>5.64</v>
      </c>
      <c r="K129" s="6">
        <v>6.04</v>
      </c>
      <c r="L129" s="6">
        <v>6.28</v>
      </c>
      <c r="M129" s="6">
        <v>6.54</v>
      </c>
    </row>
    <row r="130">
      <c r="A130" s="146">
        <v>44000.0</v>
      </c>
      <c r="B130" s="6">
        <v>3.91</v>
      </c>
      <c r="C130" s="6">
        <v>4.01</v>
      </c>
      <c r="D130" s="6">
        <v>4.1</v>
      </c>
      <c r="E130" s="6">
        <v>4.19</v>
      </c>
      <c r="F130" s="6">
        <v>4.5</v>
      </c>
      <c r="G130" s="6">
        <v>4.69</v>
      </c>
      <c r="H130" s="6">
        <v>5.02</v>
      </c>
      <c r="I130" s="6">
        <v>5.31</v>
      </c>
      <c r="J130" s="6">
        <v>5.68</v>
      </c>
      <c r="K130" s="6">
        <v>6.08</v>
      </c>
      <c r="L130" s="6">
        <v>6.32</v>
      </c>
      <c r="M130" s="6">
        <v>6.58</v>
      </c>
    </row>
    <row r="131">
      <c r="A131" s="146">
        <v>43999.0</v>
      </c>
      <c r="B131" s="6">
        <v>3.94</v>
      </c>
      <c r="C131" s="6">
        <v>4.03</v>
      </c>
      <c r="D131" s="6">
        <v>4.12</v>
      </c>
      <c r="E131" s="6">
        <v>4.21</v>
      </c>
      <c r="F131" s="6">
        <v>4.5</v>
      </c>
      <c r="G131" s="6">
        <v>4.68</v>
      </c>
      <c r="H131" s="6">
        <v>5.0</v>
      </c>
      <c r="I131" s="6">
        <v>5.31</v>
      </c>
      <c r="J131" s="6">
        <v>5.68</v>
      </c>
      <c r="K131" s="6">
        <v>6.09</v>
      </c>
      <c r="L131" s="6">
        <v>6.34</v>
      </c>
      <c r="M131" s="6">
        <v>6.6</v>
      </c>
    </row>
    <row r="132">
      <c r="A132" s="146">
        <v>43998.0</v>
      </c>
      <c r="B132" s="6">
        <v>4.01</v>
      </c>
      <c r="C132" s="6">
        <v>4.1</v>
      </c>
      <c r="D132" s="6">
        <v>4.19</v>
      </c>
      <c r="E132" s="6">
        <v>4.28</v>
      </c>
      <c r="F132" s="6">
        <v>4.57</v>
      </c>
      <c r="G132" s="6">
        <v>4.77</v>
      </c>
      <c r="H132" s="6">
        <v>5.09</v>
      </c>
      <c r="I132" s="6">
        <v>5.38</v>
      </c>
      <c r="J132" s="6">
        <v>5.74</v>
      </c>
      <c r="K132" s="6">
        <v>6.13</v>
      </c>
      <c r="L132" s="6">
        <v>6.37</v>
      </c>
      <c r="M132" s="6">
        <v>6.63</v>
      </c>
    </row>
    <row r="133">
      <c r="A133" s="146">
        <v>43997.0</v>
      </c>
      <c r="B133" s="6">
        <v>4.11</v>
      </c>
      <c r="C133" s="6">
        <v>4.19</v>
      </c>
      <c r="D133" s="6">
        <v>4.27</v>
      </c>
      <c r="E133" s="6">
        <v>4.34</v>
      </c>
      <c r="F133" s="6">
        <v>4.59</v>
      </c>
      <c r="G133" s="6">
        <v>4.77</v>
      </c>
      <c r="H133" s="6">
        <v>5.11</v>
      </c>
      <c r="I133" s="6">
        <v>5.42</v>
      </c>
      <c r="J133" s="6">
        <v>5.82</v>
      </c>
      <c r="K133" s="6">
        <v>6.23</v>
      </c>
      <c r="L133" s="6">
        <v>6.46</v>
      </c>
      <c r="M133" s="6">
        <v>6.7</v>
      </c>
    </row>
    <row r="134">
      <c r="A134" s="146">
        <v>43993.0</v>
      </c>
      <c r="B134" s="6">
        <v>3.98</v>
      </c>
      <c r="C134" s="6">
        <v>4.08</v>
      </c>
      <c r="D134" s="6">
        <v>4.18</v>
      </c>
      <c r="E134" s="6">
        <v>4.27</v>
      </c>
      <c r="F134" s="6">
        <v>4.58</v>
      </c>
      <c r="G134" s="6">
        <v>4.8</v>
      </c>
      <c r="H134" s="6">
        <v>5.16</v>
      </c>
      <c r="I134" s="6">
        <v>5.46</v>
      </c>
      <c r="J134" s="6">
        <v>5.82</v>
      </c>
      <c r="K134" s="6">
        <v>6.17</v>
      </c>
      <c r="L134" s="6">
        <v>6.36</v>
      </c>
      <c r="M134" s="6">
        <v>6.54</v>
      </c>
    </row>
    <row r="135">
      <c r="A135" s="146">
        <v>43992.0</v>
      </c>
      <c r="B135" s="6">
        <v>4.03</v>
      </c>
      <c r="C135" s="6">
        <v>4.12</v>
      </c>
      <c r="D135" s="6">
        <v>4.21</v>
      </c>
      <c r="E135" s="6">
        <v>4.3</v>
      </c>
      <c r="F135" s="6">
        <v>4.61</v>
      </c>
      <c r="G135" s="6">
        <v>4.81</v>
      </c>
      <c r="H135" s="6">
        <v>5.15</v>
      </c>
      <c r="I135" s="6">
        <v>5.45</v>
      </c>
      <c r="J135" s="6">
        <v>5.83</v>
      </c>
      <c r="K135" s="6">
        <v>6.17</v>
      </c>
      <c r="L135" s="6">
        <v>6.34</v>
      </c>
      <c r="M135" s="6">
        <v>6.49</v>
      </c>
    </row>
    <row r="136">
      <c r="A136" s="146">
        <v>43991.0</v>
      </c>
      <c r="B136" s="6">
        <v>3.93</v>
      </c>
      <c r="C136" s="6">
        <v>4.06</v>
      </c>
      <c r="D136" s="6">
        <v>4.18</v>
      </c>
      <c r="E136" s="6">
        <v>4.3</v>
      </c>
      <c r="F136" s="6">
        <v>4.68</v>
      </c>
      <c r="G136" s="6">
        <v>4.9</v>
      </c>
      <c r="H136" s="6">
        <v>5.24</v>
      </c>
      <c r="I136" s="6">
        <v>5.51</v>
      </c>
      <c r="J136" s="6">
        <v>5.81</v>
      </c>
      <c r="K136" s="6">
        <v>6.1</v>
      </c>
      <c r="L136" s="6">
        <v>6.26</v>
      </c>
      <c r="M136" s="6">
        <v>6.41</v>
      </c>
    </row>
    <row r="137">
      <c r="A137" s="146">
        <v>43990.0</v>
      </c>
      <c r="B137" s="6">
        <v>3.93</v>
      </c>
      <c r="C137" s="6">
        <v>4.07</v>
      </c>
      <c r="D137" s="6">
        <v>4.2</v>
      </c>
      <c r="E137" s="6">
        <v>4.33</v>
      </c>
      <c r="F137" s="6">
        <v>4.74</v>
      </c>
      <c r="G137" s="6">
        <v>5.0</v>
      </c>
      <c r="H137" s="6">
        <v>5.36</v>
      </c>
      <c r="I137" s="6">
        <v>5.64</v>
      </c>
      <c r="J137" s="6">
        <v>5.93</v>
      </c>
      <c r="K137" s="6">
        <v>6.2</v>
      </c>
      <c r="L137" s="6">
        <v>6.34</v>
      </c>
      <c r="M137" s="6">
        <v>6.47</v>
      </c>
    </row>
    <row r="138">
      <c r="A138" s="146">
        <v>43987.0</v>
      </c>
      <c r="B138" s="6">
        <v>4.01</v>
      </c>
      <c r="C138" s="6">
        <v>4.12</v>
      </c>
      <c r="D138" s="6">
        <v>4.22</v>
      </c>
      <c r="E138" s="6">
        <v>4.32</v>
      </c>
      <c r="F138" s="6">
        <v>4.67</v>
      </c>
      <c r="G138" s="6">
        <v>4.92</v>
      </c>
      <c r="H138" s="6">
        <v>5.29</v>
      </c>
      <c r="I138" s="6">
        <v>5.58</v>
      </c>
      <c r="J138" s="6">
        <v>5.89</v>
      </c>
      <c r="K138" s="6">
        <v>6.18</v>
      </c>
      <c r="L138" s="6">
        <v>6.33</v>
      </c>
      <c r="M138" s="6">
        <v>6.48</v>
      </c>
    </row>
    <row r="139">
      <c r="A139" s="146">
        <v>43986.0</v>
      </c>
      <c r="B139" s="6">
        <v>4.17</v>
      </c>
      <c r="C139" s="6">
        <v>4.24</v>
      </c>
      <c r="D139" s="6">
        <v>4.32</v>
      </c>
      <c r="E139" s="6">
        <v>4.39</v>
      </c>
      <c r="F139" s="6">
        <v>4.65</v>
      </c>
      <c r="G139" s="6">
        <v>4.83</v>
      </c>
      <c r="H139" s="6">
        <v>5.16</v>
      </c>
      <c r="I139" s="6">
        <v>5.44</v>
      </c>
      <c r="J139" s="6">
        <v>5.77</v>
      </c>
      <c r="K139" s="6">
        <v>6.1</v>
      </c>
      <c r="L139" s="6">
        <v>6.28</v>
      </c>
      <c r="M139" s="6">
        <v>6.47</v>
      </c>
    </row>
    <row r="140">
      <c r="A140" s="146">
        <v>43985.0</v>
      </c>
      <c r="B140" s="6">
        <v>4.17</v>
      </c>
      <c r="C140" s="6">
        <v>4.23</v>
      </c>
      <c r="D140" s="6">
        <v>4.29</v>
      </c>
      <c r="E140" s="6">
        <v>4.36</v>
      </c>
      <c r="F140" s="6">
        <v>4.59</v>
      </c>
      <c r="G140" s="6">
        <v>4.78</v>
      </c>
      <c r="H140" s="6">
        <v>5.11</v>
      </c>
      <c r="I140" s="6">
        <v>5.39</v>
      </c>
      <c r="J140" s="6">
        <v>5.72</v>
      </c>
      <c r="K140" s="6">
        <v>6.06</v>
      </c>
      <c r="L140" s="6">
        <v>6.24</v>
      </c>
      <c r="M140" s="6">
        <v>6.44</v>
      </c>
    </row>
    <row r="141">
      <c r="A141" s="146">
        <v>43984.0</v>
      </c>
      <c r="B141" s="6">
        <v>4.21</v>
      </c>
      <c r="C141" s="6">
        <v>4.26</v>
      </c>
      <c r="D141" s="6">
        <v>4.31</v>
      </c>
      <c r="E141" s="6">
        <v>4.38</v>
      </c>
      <c r="F141" s="6">
        <v>4.6</v>
      </c>
      <c r="G141" s="6">
        <v>4.76</v>
      </c>
      <c r="H141" s="6">
        <v>5.05</v>
      </c>
      <c r="I141" s="6">
        <v>5.32</v>
      </c>
      <c r="J141" s="6">
        <v>5.66</v>
      </c>
      <c r="K141" s="6">
        <v>6.01</v>
      </c>
      <c r="L141" s="6">
        <v>6.2</v>
      </c>
      <c r="M141" s="6">
        <v>6.39</v>
      </c>
    </row>
    <row r="142">
      <c r="A142" s="146">
        <v>43983.0</v>
      </c>
      <c r="B142" s="6">
        <v>4.26</v>
      </c>
      <c r="C142" s="6">
        <v>4.3</v>
      </c>
      <c r="D142" s="6">
        <v>4.34</v>
      </c>
      <c r="E142" s="6">
        <v>4.4</v>
      </c>
      <c r="F142" s="6">
        <v>4.61</v>
      </c>
      <c r="G142" s="6">
        <v>4.76</v>
      </c>
      <c r="H142" s="6">
        <v>5.07</v>
      </c>
      <c r="I142" s="6">
        <v>5.34</v>
      </c>
      <c r="J142" s="6">
        <v>5.67</v>
      </c>
      <c r="K142" s="6">
        <v>6.02</v>
      </c>
      <c r="L142" s="6">
        <v>6.21</v>
      </c>
      <c r="M142" s="6">
        <v>6.41</v>
      </c>
    </row>
    <row r="143">
      <c r="A143" s="146">
        <v>43980.0</v>
      </c>
      <c r="B143" s="6">
        <v>4.34</v>
      </c>
      <c r="C143" s="6">
        <v>4.37</v>
      </c>
      <c r="D143" s="6">
        <v>4.41</v>
      </c>
      <c r="E143" s="6">
        <v>4.45</v>
      </c>
      <c r="F143" s="6">
        <v>4.65</v>
      </c>
      <c r="G143" s="6">
        <v>4.8</v>
      </c>
      <c r="H143" s="6">
        <v>5.09</v>
      </c>
      <c r="I143" s="6">
        <v>5.36</v>
      </c>
      <c r="J143" s="6">
        <v>5.7</v>
      </c>
      <c r="K143" s="6">
        <v>6.03</v>
      </c>
      <c r="L143" s="6">
        <v>6.22</v>
      </c>
      <c r="M143" s="6">
        <v>6.41</v>
      </c>
    </row>
    <row r="144">
      <c r="A144" s="146">
        <v>43979.0</v>
      </c>
      <c r="B144" s="6">
        <v>4.53</v>
      </c>
      <c r="C144" s="6">
        <v>4.53</v>
      </c>
      <c r="D144" s="6">
        <v>4.54</v>
      </c>
      <c r="E144" s="6">
        <v>4.55</v>
      </c>
      <c r="F144" s="6">
        <v>4.66</v>
      </c>
      <c r="G144" s="6">
        <v>4.78</v>
      </c>
      <c r="H144" s="6">
        <v>5.06</v>
      </c>
      <c r="I144" s="6">
        <v>5.33</v>
      </c>
      <c r="J144" s="6">
        <v>5.67</v>
      </c>
      <c r="K144" s="6">
        <v>6.01</v>
      </c>
      <c r="L144" s="6">
        <v>6.21</v>
      </c>
      <c r="M144" s="6">
        <v>6.41</v>
      </c>
    </row>
    <row r="145">
      <c r="A145" s="146">
        <v>43978.0</v>
      </c>
      <c r="B145" s="6">
        <v>4.67</v>
      </c>
      <c r="C145" s="6">
        <v>4.64</v>
      </c>
      <c r="D145" s="6">
        <v>4.63</v>
      </c>
      <c r="E145" s="6">
        <v>4.63</v>
      </c>
      <c r="F145" s="6">
        <v>4.69</v>
      </c>
      <c r="G145" s="6">
        <v>4.8</v>
      </c>
      <c r="H145" s="6">
        <v>5.07</v>
      </c>
      <c r="I145" s="6">
        <v>5.35</v>
      </c>
      <c r="J145" s="6">
        <v>5.7</v>
      </c>
      <c r="K145" s="6">
        <v>6.04</v>
      </c>
      <c r="L145" s="6">
        <v>6.22</v>
      </c>
      <c r="M145" s="6">
        <v>6.41</v>
      </c>
    </row>
    <row r="146">
      <c r="A146" s="146">
        <v>43977.0</v>
      </c>
      <c r="B146" s="6">
        <v>4.69</v>
      </c>
      <c r="C146" s="6">
        <v>4.65</v>
      </c>
      <c r="D146" s="6">
        <v>4.63</v>
      </c>
      <c r="E146" s="6">
        <v>4.62</v>
      </c>
      <c r="F146" s="6">
        <v>4.66</v>
      </c>
      <c r="G146" s="6">
        <v>4.75</v>
      </c>
      <c r="H146" s="6">
        <v>5.01</v>
      </c>
      <c r="I146" s="6">
        <v>5.28</v>
      </c>
      <c r="J146" s="6">
        <v>5.63</v>
      </c>
      <c r="K146" s="6">
        <v>5.99</v>
      </c>
      <c r="L146" s="6">
        <v>6.2</v>
      </c>
      <c r="M146" s="6">
        <v>6.42</v>
      </c>
    </row>
    <row r="147">
      <c r="A147" s="146">
        <v>43976.0</v>
      </c>
      <c r="B147" s="6">
        <v>4.7</v>
      </c>
      <c r="C147" s="6">
        <v>4.66</v>
      </c>
      <c r="D147" s="6">
        <v>4.63</v>
      </c>
      <c r="E147" s="6">
        <v>4.62</v>
      </c>
      <c r="F147" s="6">
        <v>4.65</v>
      </c>
      <c r="G147" s="6">
        <v>4.73</v>
      </c>
      <c r="H147" s="6">
        <v>4.97</v>
      </c>
      <c r="I147" s="6">
        <v>5.25</v>
      </c>
      <c r="J147" s="6">
        <v>5.62</v>
      </c>
      <c r="K147" s="6">
        <v>6.0</v>
      </c>
      <c r="L147" s="6">
        <v>6.21</v>
      </c>
      <c r="M147" s="6">
        <v>6.43</v>
      </c>
    </row>
    <row r="148">
      <c r="A148" s="146">
        <v>43973.0</v>
      </c>
      <c r="B148" s="6">
        <v>4.78</v>
      </c>
      <c r="C148" s="6">
        <v>4.73</v>
      </c>
      <c r="D148" s="6">
        <v>4.7</v>
      </c>
      <c r="E148" s="6">
        <v>4.68</v>
      </c>
      <c r="F148" s="6">
        <v>4.67</v>
      </c>
      <c r="G148" s="6">
        <v>4.74</v>
      </c>
      <c r="H148" s="6">
        <v>4.99</v>
      </c>
      <c r="I148" s="6">
        <v>5.26</v>
      </c>
      <c r="J148" s="6">
        <v>5.63</v>
      </c>
      <c r="K148" s="6">
        <v>6.01</v>
      </c>
      <c r="L148" s="6">
        <v>6.22</v>
      </c>
      <c r="M148" s="6">
        <v>6.43</v>
      </c>
    </row>
    <row r="149">
      <c r="A149" s="146">
        <v>43972.0</v>
      </c>
      <c r="B149" s="6">
        <v>4.82</v>
      </c>
      <c r="C149" s="6">
        <v>4.76</v>
      </c>
      <c r="D149" s="6">
        <v>4.72</v>
      </c>
      <c r="E149" s="6">
        <v>4.69</v>
      </c>
      <c r="F149" s="6">
        <v>4.66</v>
      </c>
      <c r="G149" s="6">
        <v>4.72</v>
      </c>
      <c r="H149" s="6">
        <v>4.95</v>
      </c>
      <c r="I149" s="6">
        <v>5.22</v>
      </c>
      <c r="J149" s="6">
        <v>5.59</v>
      </c>
      <c r="K149" s="6">
        <v>5.97</v>
      </c>
      <c r="L149" s="6">
        <v>6.17</v>
      </c>
      <c r="M149" s="6">
        <v>6.38</v>
      </c>
    </row>
    <row r="150">
      <c r="A150" s="146">
        <v>43971.0</v>
      </c>
      <c r="B150" s="6">
        <v>4.86</v>
      </c>
      <c r="C150" s="6">
        <v>4.79</v>
      </c>
      <c r="D150" s="6">
        <v>4.74</v>
      </c>
      <c r="E150" s="6">
        <v>4.71</v>
      </c>
      <c r="F150" s="6">
        <v>4.68</v>
      </c>
      <c r="G150" s="6">
        <v>4.73</v>
      </c>
      <c r="H150" s="6">
        <v>4.95</v>
      </c>
      <c r="I150" s="6">
        <v>5.23</v>
      </c>
      <c r="J150" s="6">
        <v>5.6</v>
      </c>
      <c r="K150" s="6">
        <v>5.97</v>
      </c>
      <c r="L150" s="6">
        <v>6.17</v>
      </c>
      <c r="M150" s="6">
        <v>6.38</v>
      </c>
    </row>
    <row r="151">
      <c r="A151" s="146">
        <v>43970.0</v>
      </c>
      <c r="B151" s="6">
        <v>4.88</v>
      </c>
      <c r="C151" s="6">
        <v>4.8</v>
      </c>
      <c r="D151" s="6">
        <v>4.74</v>
      </c>
      <c r="E151" s="6">
        <v>4.69</v>
      </c>
      <c r="F151" s="6">
        <v>4.64</v>
      </c>
      <c r="G151" s="6">
        <v>4.7</v>
      </c>
      <c r="H151" s="6">
        <v>4.96</v>
      </c>
      <c r="I151" s="6">
        <v>5.26</v>
      </c>
      <c r="J151" s="6">
        <v>5.64</v>
      </c>
      <c r="K151" s="6">
        <v>5.99</v>
      </c>
      <c r="L151" s="6">
        <v>6.18</v>
      </c>
      <c r="M151" s="6">
        <v>6.37</v>
      </c>
    </row>
    <row r="152">
      <c r="A152" s="146">
        <v>43969.0</v>
      </c>
      <c r="B152" s="6">
        <v>4.87</v>
      </c>
      <c r="C152" s="6">
        <v>4.8</v>
      </c>
      <c r="D152" s="6">
        <v>4.75</v>
      </c>
      <c r="E152" s="6">
        <v>4.71</v>
      </c>
      <c r="F152" s="6">
        <v>4.65</v>
      </c>
      <c r="G152" s="6">
        <v>4.71</v>
      </c>
      <c r="H152" s="6">
        <v>4.95</v>
      </c>
      <c r="I152" s="6">
        <v>5.25</v>
      </c>
      <c r="J152" s="6">
        <v>5.63</v>
      </c>
      <c r="K152" s="6">
        <v>6.0</v>
      </c>
      <c r="L152" s="6">
        <v>6.19</v>
      </c>
      <c r="M152" s="6">
        <v>6.39</v>
      </c>
    </row>
    <row r="153">
      <c r="A153" s="146">
        <v>43966.0</v>
      </c>
      <c r="B153" s="6">
        <v>4.84</v>
      </c>
      <c r="C153" s="6">
        <v>4.78</v>
      </c>
      <c r="D153" s="6">
        <v>4.74</v>
      </c>
      <c r="E153" s="6">
        <v>4.71</v>
      </c>
      <c r="F153" s="6">
        <v>4.69</v>
      </c>
      <c r="G153" s="6">
        <v>4.76</v>
      </c>
      <c r="H153" s="6">
        <v>5.02</v>
      </c>
      <c r="I153" s="6">
        <v>5.33</v>
      </c>
      <c r="J153" s="6">
        <v>5.73</v>
      </c>
      <c r="K153" s="6">
        <v>6.12</v>
      </c>
      <c r="L153" s="6">
        <v>6.32</v>
      </c>
      <c r="M153" s="6">
        <v>6.53</v>
      </c>
    </row>
    <row r="154">
      <c r="A154" s="146">
        <v>43965.0</v>
      </c>
      <c r="B154" s="6">
        <v>4.98</v>
      </c>
      <c r="C154" s="6">
        <v>4.93</v>
      </c>
      <c r="D154" s="6">
        <v>4.9</v>
      </c>
      <c r="E154" s="6">
        <v>4.87</v>
      </c>
      <c r="F154" s="6">
        <v>4.85</v>
      </c>
      <c r="G154" s="6">
        <v>4.92</v>
      </c>
      <c r="H154" s="6">
        <v>5.19</v>
      </c>
      <c r="I154" s="6">
        <v>5.52</v>
      </c>
      <c r="J154" s="6">
        <v>5.94</v>
      </c>
      <c r="K154" s="6">
        <v>6.35</v>
      </c>
      <c r="L154" s="6">
        <v>6.55</v>
      </c>
      <c r="M154" s="6">
        <v>6.74</v>
      </c>
    </row>
    <row r="155">
      <c r="A155" s="146">
        <v>43964.0</v>
      </c>
      <c r="B155" s="6">
        <v>4.84</v>
      </c>
      <c r="C155" s="6">
        <v>4.85</v>
      </c>
      <c r="D155" s="6">
        <v>4.87</v>
      </c>
      <c r="E155" s="6">
        <v>4.88</v>
      </c>
      <c r="F155" s="6">
        <v>4.93</v>
      </c>
      <c r="G155" s="6">
        <v>5.02</v>
      </c>
      <c r="H155" s="6">
        <v>5.31</v>
      </c>
      <c r="I155" s="6">
        <v>5.62</v>
      </c>
      <c r="J155" s="6">
        <v>6.0</v>
      </c>
      <c r="K155" s="6">
        <v>6.38</v>
      </c>
      <c r="L155" s="6">
        <v>6.58</v>
      </c>
      <c r="M155" s="6">
        <v>6.8</v>
      </c>
    </row>
    <row r="156">
      <c r="A156" s="146">
        <v>43963.0</v>
      </c>
      <c r="B156" s="6">
        <v>4.82</v>
      </c>
      <c r="C156" s="6">
        <v>4.84</v>
      </c>
      <c r="D156" s="6">
        <v>4.86</v>
      </c>
      <c r="E156" s="6">
        <v>4.88</v>
      </c>
      <c r="F156" s="6">
        <v>4.97</v>
      </c>
      <c r="G156" s="6">
        <v>5.07</v>
      </c>
      <c r="H156" s="6">
        <v>5.34</v>
      </c>
      <c r="I156" s="6">
        <v>5.63</v>
      </c>
      <c r="J156" s="6">
        <v>6.02</v>
      </c>
      <c r="K156" s="6">
        <v>6.4</v>
      </c>
      <c r="L156" s="6">
        <v>6.59</v>
      </c>
      <c r="M156" s="6">
        <v>6.78</v>
      </c>
    </row>
    <row r="157">
      <c r="A157" s="146">
        <v>43959.0</v>
      </c>
      <c r="B157" s="6">
        <v>4.82</v>
      </c>
      <c r="C157" s="6">
        <v>4.86</v>
      </c>
      <c r="D157" s="6">
        <v>4.89</v>
      </c>
      <c r="E157" s="6">
        <v>4.92</v>
      </c>
      <c r="F157" s="6">
        <v>5.02</v>
      </c>
      <c r="G157" s="6">
        <v>5.15</v>
      </c>
      <c r="H157" s="6">
        <v>5.43</v>
      </c>
      <c r="I157" s="6">
        <v>5.72</v>
      </c>
      <c r="J157" s="6">
        <v>6.08</v>
      </c>
      <c r="K157" s="6">
        <v>6.4</v>
      </c>
      <c r="L157" s="6">
        <v>6.56</v>
      </c>
      <c r="M157" s="6">
        <v>6.71</v>
      </c>
    </row>
    <row r="158">
      <c r="A158" s="146">
        <v>43958.0</v>
      </c>
      <c r="B158" s="6">
        <v>5.07</v>
      </c>
      <c r="C158" s="6">
        <v>5.1</v>
      </c>
      <c r="D158" s="6">
        <v>5.13</v>
      </c>
      <c r="E158" s="6">
        <v>5.16</v>
      </c>
      <c r="F158" s="6">
        <v>5.25</v>
      </c>
      <c r="G158" s="6">
        <v>5.37</v>
      </c>
      <c r="H158" s="6">
        <v>5.63</v>
      </c>
      <c r="I158" s="6">
        <v>5.87</v>
      </c>
      <c r="J158" s="6">
        <v>6.17</v>
      </c>
      <c r="K158" s="6">
        <v>6.45</v>
      </c>
      <c r="L158" s="6">
        <v>6.6</v>
      </c>
      <c r="M158" s="6">
        <v>6.75</v>
      </c>
    </row>
    <row r="159">
      <c r="A159" s="146">
        <v>43957.0</v>
      </c>
      <c r="B159" s="6">
        <v>4.99</v>
      </c>
      <c r="C159" s="6">
        <v>5.03</v>
      </c>
      <c r="D159" s="6">
        <v>5.07</v>
      </c>
      <c r="E159" s="6">
        <v>5.11</v>
      </c>
      <c r="F159" s="6">
        <v>5.26</v>
      </c>
      <c r="G159" s="6">
        <v>5.4</v>
      </c>
      <c r="H159" s="6">
        <v>5.66</v>
      </c>
      <c r="I159" s="6">
        <v>5.89</v>
      </c>
      <c r="J159" s="6">
        <v>6.17</v>
      </c>
      <c r="K159" s="6">
        <v>6.43</v>
      </c>
      <c r="L159" s="6">
        <v>6.57</v>
      </c>
      <c r="M159" s="6">
        <v>6.72</v>
      </c>
    </row>
    <row r="160">
      <c r="A160" s="146">
        <v>43956.0</v>
      </c>
      <c r="B160" s="6">
        <v>4.82</v>
      </c>
      <c r="C160" s="6">
        <v>4.88</v>
      </c>
      <c r="D160" s="6">
        <v>4.95</v>
      </c>
      <c r="E160" s="6">
        <v>5.01</v>
      </c>
      <c r="F160" s="6">
        <v>5.25</v>
      </c>
      <c r="G160" s="6">
        <v>5.39</v>
      </c>
      <c r="H160" s="6">
        <v>5.64</v>
      </c>
      <c r="I160" s="6">
        <v>5.86</v>
      </c>
      <c r="J160" s="6">
        <v>6.14</v>
      </c>
      <c r="K160" s="6">
        <v>6.41</v>
      </c>
      <c r="L160" s="6">
        <v>6.55</v>
      </c>
      <c r="M160" s="6">
        <v>6.69</v>
      </c>
    </row>
    <row r="161">
      <c r="A161" s="146">
        <v>43955.0</v>
      </c>
      <c r="B161" s="6">
        <v>4.92</v>
      </c>
      <c r="C161" s="6">
        <v>4.96</v>
      </c>
      <c r="D161" s="6">
        <v>5.01</v>
      </c>
      <c r="E161" s="6">
        <v>5.06</v>
      </c>
      <c r="F161" s="6">
        <v>5.24</v>
      </c>
      <c r="G161" s="6">
        <v>5.4</v>
      </c>
      <c r="H161" s="6">
        <v>5.67</v>
      </c>
      <c r="I161" s="6">
        <v>5.9</v>
      </c>
      <c r="J161" s="6">
        <v>6.18</v>
      </c>
      <c r="K161" s="6">
        <v>6.44</v>
      </c>
      <c r="L161" s="6">
        <v>6.57</v>
      </c>
      <c r="M161" s="6">
        <v>6.7</v>
      </c>
    </row>
    <row r="162">
      <c r="A162" s="146">
        <v>43951.0</v>
      </c>
      <c r="B162" s="6">
        <v>5.05</v>
      </c>
      <c r="C162" s="6">
        <v>5.08</v>
      </c>
      <c r="D162" s="6">
        <v>5.12</v>
      </c>
      <c r="E162" s="6">
        <v>5.16</v>
      </c>
      <c r="F162" s="6">
        <v>5.31</v>
      </c>
      <c r="G162" s="6">
        <v>5.43</v>
      </c>
      <c r="H162" s="6">
        <v>5.68</v>
      </c>
      <c r="I162" s="6">
        <v>5.9</v>
      </c>
      <c r="J162" s="6">
        <v>6.17</v>
      </c>
      <c r="K162" s="6">
        <v>6.42</v>
      </c>
      <c r="L162" s="6">
        <v>6.56</v>
      </c>
      <c r="M162" s="6">
        <v>6.7</v>
      </c>
    </row>
    <row r="163">
      <c r="A163" s="146">
        <v>43950.0</v>
      </c>
      <c r="B163" s="6">
        <v>5.04</v>
      </c>
      <c r="C163" s="6">
        <v>5.08</v>
      </c>
      <c r="D163" s="6">
        <v>5.12</v>
      </c>
      <c r="E163" s="6">
        <v>5.15</v>
      </c>
      <c r="F163" s="6">
        <v>5.29</v>
      </c>
      <c r="G163" s="6">
        <v>5.42</v>
      </c>
      <c r="H163" s="6">
        <v>5.66</v>
      </c>
      <c r="I163" s="6">
        <v>5.88</v>
      </c>
      <c r="J163" s="6">
        <v>6.16</v>
      </c>
      <c r="K163" s="6">
        <v>6.43</v>
      </c>
      <c r="L163" s="6">
        <v>6.58</v>
      </c>
      <c r="M163" s="6">
        <v>6.74</v>
      </c>
    </row>
    <row r="164">
      <c r="A164" s="146">
        <v>43949.0</v>
      </c>
      <c r="B164" s="6">
        <v>5.15</v>
      </c>
      <c r="C164" s="6">
        <v>5.18</v>
      </c>
      <c r="D164" s="6">
        <v>5.21</v>
      </c>
      <c r="E164" s="6">
        <v>5.24</v>
      </c>
      <c r="F164" s="6">
        <v>5.35</v>
      </c>
      <c r="G164" s="6">
        <v>5.46</v>
      </c>
      <c r="H164" s="6">
        <v>5.67</v>
      </c>
      <c r="I164" s="6">
        <v>5.88</v>
      </c>
      <c r="J164" s="6">
        <v>6.16</v>
      </c>
      <c r="K164" s="6">
        <v>6.42</v>
      </c>
      <c r="L164" s="6">
        <v>6.56</v>
      </c>
      <c r="M164" s="6">
        <v>6.7</v>
      </c>
    </row>
    <row r="165">
      <c r="A165" s="146">
        <v>43948.0</v>
      </c>
      <c r="B165" s="6">
        <v>5.14</v>
      </c>
      <c r="C165" s="6">
        <v>5.18</v>
      </c>
      <c r="D165" s="6">
        <v>5.21</v>
      </c>
      <c r="E165" s="6">
        <v>5.25</v>
      </c>
      <c r="F165" s="6">
        <v>5.38</v>
      </c>
      <c r="G165" s="6">
        <v>5.49</v>
      </c>
      <c r="H165" s="6">
        <v>5.69</v>
      </c>
      <c r="I165" s="6">
        <v>5.9</v>
      </c>
      <c r="J165" s="6">
        <v>6.16</v>
      </c>
      <c r="K165" s="6">
        <v>6.42</v>
      </c>
      <c r="L165" s="6">
        <v>6.56</v>
      </c>
      <c r="M165" s="6">
        <v>6.71</v>
      </c>
    </row>
    <row r="166">
      <c r="A166" s="146">
        <v>43945.0</v>
      </c>
      <c r="B166" s="6">
        <v>5.11</v>
      </c>
      <c r="C166" s="6">
        <v>5.14</v>
      </c>
      <c r="D166" s="6">
        <v>5.17</v>
      </c>
      <c r="E166" s="6">
        <v>5.2</v>
      </c>
      <c r="F166" s="6">
        <v>5.33</v>
      </c>
      <c r="G166" s="6">
        <v>5.44</v>
      </c>
      <c r="H166" s="6">
        <v>5.66</v>
      </c>
      <c r="I166" s="6">
        <v>5.87</v>
      </c>
      <c r="J166" s="6">
        <v>6.15</v>
      </c>
      <c r="K166" s="6">
        <v>6.41</v>
      </c>
      <c r="L166" s="6">
        <v>6.54</v>
      </c>
      <c r="M166" s="6">
        <v>6.7</v>
      </c>
    </row>
    <row r="167">
      <c r="A167" s="146">
        <v>43944.0</v>
      </c>
      <c r="B167" s="6">
        <v>5.27</v>
      </c>
      <c r="C167" s="6">
        <v>5.3</v>
      </c>
      <c r="D167" s="6">
        <v>5.33</v>
      </c>
      <c r="E167" s="6">
        <v>5.36</v>
      </c>
      <c r="F167" s="6">
        <v>5.46</v>
      </c>
      <c r="G167" s="6">
        <v>5.55</v>
      </c>
      <c r="H167" s="6">
        <v>5.75</v>
      </c>
      <c r="I167" s="6">
        <v>5.95</v>
      </c>
      <c r="J167" s="6">
        <v>6.23</v>
      </c>
      <c r="K167" s="6">
        <v>6.48</v>
      </c>
      <c r="L167" s="6">
        <v>6.62</v>
      </c>
      <c r="M167" s="6">
        <v>6.77</v>
      </c>
    </row>
    <row r="168">
      <c r="A168" s="146">
        <v>43943.0</v>
      </c>
      <c r="B168" s="6">
        <v>5.37</v>
      </c>
      <c r="C168" s="6">
        <v>5.41</v>
      </c>
      <c r="D168" s="6">
        <v>5.44</v>
      </c>
      <c r="E168" s="6">
        <v>5.46</v>
      </c>
      <c r="F168" s="6">
        <v>5.55</v>
      </c>
      <c r="G168" s="6">
        <v>5.64</v>
      </c>
      <c r="H168" s="6">
        <v>5.86</v>
      </c>
      <c r="I168" s="6">
        <v>6.07</v>
      </c>
      <c r="J168" s="6">
        <v>6.31</v>
      </c>
      <c r="K168" s="6">
        <v>6.53</v>
      </c>
      <c r="L168" s="6">
        <v>6.65</v>
      </c>
      <c r="M168" s="6">
        <v>6.8</v>
      </c>
    </row>
    <row r="169">
      <c r="A169" s="146">
        <v>43942.0</v>
      </c>
      <c r="B169" s="6">
        <v>5.4</v>
      </c>
      <c r="C169" s="6">
        <v>5.45</v>
      </c>
      <c r="D169" s="6">
        <v>5.49</v>
      </c>
      <c r="E169" s="6">
        <v>5.53</v>
      </c>
      <c r="F169" s="6">
        <v>5.67</v>
      </c>
      <c r="G169" s="6">
        <v>5.78</v>
      </c>
      <c r="H169" s="6">
        <v>5.99</v>
      </c>
      <c r="I169" s="6">
        <v>6.19</v>
      </c>
      <c r="J169" s="6">
        <v>6.43</v>
      </c>
      <c r="K169" s="6">
        <v>6.65</v>
      </c>
      <c r="L169" s="6">
        <v>6.78</v>
      </c>
      <c r="M169" s="6">
        <v>6.94</v>
      </c>
    </row>
    <row r="170">
      <c r="A170" s="146">
        <v>43941.0</v>
      </c>
      <c r="B170" s="6">
        <v>5.34</v>
      </c>
      <c r="C170" s="6">
        <v>5.38</v>
      </c>
      <c r="D170" s="6">
        <v>5.41</v>
      </c>
      <c r="E170" s="6">
        <v>5.44</v>
      </c>
      <c r="F170" s="6">
        <v>5.54</v>
      </c>
      <c r="G170" s="6">
        <v>5.63</v>
      </c>
      <c r="H170" s="6">
        <v>5.83</v>
      </c>
      <c r="I170" s="6">
        <v>6.03</v>
      </c>
      <c r="J170" s="6">
        <v>6.27</v>
      </c>
      <c r="K170" s="6">
        <v>6.5</v>
      </c>
      <c r="L170" s="6">
        <v>6.62</v>
      </c>
      <c r="M170" s="6">
        <v>6.74</v>
      </c>
    </row>
    <row r="171">
      <c r="A171" s="146">
        <v>43938.0</v>
      </c>
      <c r="B171" s="6">
        <v>5.38</v>
      </c>
      <c r="C171" s="6">
        <v>5.42</v>
      </c>
      <c r="D171" s="6">
        <v>5.46</v>
      </c>
      <c r="E171" s="6">
        <v>5.49</v>
      </c>
      <c r="F171" s="6">
        <v>5.61</v>
      </c>
      <c r="G171" s="6">
        <v>5.73</v>
      </c>
      <c r="H171" s="6">
        <v>5.97</v>
      </c>
      <c r="I171" s="6">
        <v>6.17</v>
      </c>
      <c r="J171" s="6">
        <v>6.4</v>
      </c>
      <c r="K171" s="6">
        <v>6.61</v>
      </c>
      <c r="L171" s="6">
        <v>6.72</v>
      </c>
      <c r="M171" s="6">
        <v>6.86</v>
      </c>
    </row>
    <row r="172">
      <c r="A172" s="146">
        <v>43937.0</v>
      </c>
      <c r="B172" s="6">
        <v>5.47</v>
      </c>
      <c r="C172" s="6">
        <v>5.55</v>
      </c>
      <c r="D172" s="6">
        <v>5.62</v>
      </c>
      <c r="E172" s="6">
        <v>5.68</v>
      </c>
      <c r="F172" s="6">
        <v>5.91</v>
      </c>
      <c r="G172" s="6">
        <v>6.1</v>
      </c>
      <c r="H172" s="6">
        <v>6.37</v>
      </c>
      <c r="I172" s="6">
        <v>6.55</v>
      </c>
      <c r="J172" s="6">
        <v>6.76</v>
      </c>
      <c r="K172" s="6">
        <v>6.95</v>
      </c>
      <c r="L172" s="6">
        <v>7.04</v>
      </c>
      <c r="M172" s="6">
        <v>7.12</v>
      </c>
    </row>
    <row r="173">
      <c r="A173" s="146">
        <v>43936.0</v>
      </c>
      <c r="B173" s="6">
        <v>5.55</v>
      </c>
      <c r="C173" s="6">
        <v>5.63</v>
      </c>
      <c r="D173" s="6">
        <v>5.71</v>
      </c>
      <c r="E173" s="6">
        <v>5.79</v>
      </c>
      <c r="F173" s="6">
        <v>6.05</v>
      </c>
      <c r="G173" s="6">
        <v>6.25</v>
      </c>
      <c r="H173" s="6">
        <v>6.51</v>
      </c>
      <c r="I173" s="6">
        <v>6.69</v>
      </c>
      <c r="J173" s="6">
        <v>6.87</v>
      </c>
      <c r="K173" s="6">
        <v>7.03</v>
      </c>
      <c r="L173" s="6">
        <v>7.11</v>
      </c>
      <c r="M173" s="6">
        <v>7.18</v>
      </c>
    </row>
    <row r="174">
      <c r="A174" s="146">
        <v>43935.0</v>
      </c>
      <c r="B174" s="6">
        <v>5.22</v>
      </c>
      <c r="C174" s="6">
        <v>5.39</v>
      </c>
      <c r="D174" s="6">
        <v>5.53</v>
      </c>
      <c r="E174" s="6">
        <v>5.65</v>
      </c>
      <c r="F174" s="6">
        <v>5.99</v>
      </c>
      <c r="G174" s="6">
        <v>6.19</v>
      </c>
      <c r="H174" s="6">
        <v>6.44</v>
      </c>
      <c r="I174" s="6">
        <v>6.6</v>
      </c>
      <c r="J174" s="6">
        <v>6.77</v>
      </c>
      <c r="K174" s="6">
        <v>6.9</v>
      </c>
      <c r="L174" s="6">
        <v>6.96</v>
      </c>
      <c r="M174" s="6">
        <v>7.0</v>
      </c>
    </row>
    <row r="175">
      <c r="A175" s="146">
        <v>43934.0</v>
      </c>
      <c r="B175" s="6">
        <v>5.05</v>
      </c>
      <c r="C175" s="6">
        <v>5.27</v>
      </c>
      <c r="D175" s="6">
        <v>5.46</v>
      </c>
      <c r="E175" s="6">
        <v>5.62</v>
      </c>
      <c r="F175" s="6">
        <v>6.03</v>
      </c>
      <c r="G175" s="6">
        <v>6.24</v>
      </c>
      <c r="H175" s="6">
        <v>6.46</v>
      </c>
      <c r="I175" s="6">
        <v>6.6</v>
      </c>
      <c r="J175" s="6">
        <v>6.75</v>
      </c>
      <c r="K175" s="6">
        <v>6.87</v>
      </c>
      <c r="L175" s="6">
        <v>6.91</v>
      </c>
      <c r="M175" s="6">
        <v>6.93</v>
      </c>
    </row>
    <row r="176">
      <c r="A176" s="146">
        <v>43931.0</v>
      </c>
      <c r="B176" s="6">
        <v>5.29</v>
      </c>
      <c r="C176" s="6">
        <v>5.44</v>
      </c>
      <c r="D176" s="6">
        <v>5.57</v>
      </c>
      <c r="E176" s="6">
        <v>5.69</v>
      </c>
      <c r="F176" s="6">
        <v>6.02</v>
      </c>
      <c r="G176" s="6">
        <v>6.22</v>
      </c>
      <c r="H176" s="6">
        <v>6.45</v>
      </c>
      <c r="I176" s="6">
        <v>6.59</v>
      </c>
      <c r="J176" s="6">
        <v>6.76</v>
      </c>
      <c r="K176" s="6">
        <v>6.91</v>
      </c>
      <c r="L176" s="6">
        <v>6.98</v>
      </c>
      <c r="M176" s="6">
        <v>7.02</v>
      </c>
    </row>
    <row r="177">
      <c r="A177" s="146">
        <v>43930.0</v>
      </c>
      <c r="B177" s="6">
        <v>5.17</v>
      </c>
      <c r="C177" s="6">
        <v>5.37</v>
      </c>
      <c r="D177" s="6">
        <v>5.54</v>
      </c>
      <c r="E177" s="6">
        <v>5.68</v>
      </c>
      <c r="F177" s="6">
        <v>6.05</v>
      </c>
      <c r="G177" s="6">
        <v>6.26</v>
      </c>
      <c r="H177" s="6">
        <v>6.49</v>
      </c>
      <c r="I177" s="6">
        <v>6.63</v>
      </c>
      <c r="J177" s="6">
        <v>6.77</v>
      </c>
      <c r="K177" s="6">
        <v>6.89</v>
      </c>
      <c r="L177" s="6">
        <v>6.93</v>
      </c>
      <c r="M177" s="6">
        <v>6.95</v>
      </c>
    </row>
    <row r="178">
      <c r="A178" s="146">
        <v>43929.0</v>
      </c>
      <c r="B178" s="6">
        <v>5.06</v>
      </c>
      <c r="C178" s="6">
        <v>5.34</v>
      </c>
      <c r="D178" s="6">
        <v>5.56</v>
      </c>
      <c r="E178" s="6">
        <v>5.73</v>
      </c>
      <c r="F178" s="6">
        <v>6.11</v>
      </c>
      <c r="G178" s="6">
        <v>6.31</v>
      </c>
      <c r="H178" s="6">
        <v>6.54</v>
      </c>
      <c r="I178" s="6">
        <v>6.69</v>
      </c>
      <c r="J178" s="6">
        <v>6.81</v>
      </c>
      <c r="K178" s="6">
        <v>6.9</v>
      </c>
      <c r="L178" s="6">
        <v>6.93</v>
      </c>
      <c r="M178" s="6">
        <v>6.93</v>
      </c>
    </row>
    <row r="179">
      <c r="A179" s="146">
        <v>43928.0</v>
      </c>
      <c r="B179" s="6">
        <v>5.03</v>
      </c>
      <c r="C179" s="6">
        <v>5.3</v>
      </c>
      <c r="D179" s="6">
        <v>5.52</v>
      </c>
      <c r="E179" s="6">
        <v>5.69</v>
      </c>
      <c r="F179" s="6">
        <v>6.11</v>
      </c>
      <c r="G179" s="6">
        <v>6.32</v>
      </c>
      <c r="H179" s="6">
        <v>6.53</v>
      </c>
      <c r="I179" s="6">
        <v>6.66</v>
      </c>
      <c r="J179" s="6">
        <v>6.79</v>
      </c>
      <c r="K179" s="6">
        <v>6.92</v>
      </c>
      <c r="L179" s="6">
        <v>6.96</v>
      </c>
      <c r="M179" s="6">
        <v>6.98</v>
      </c>
    </row>
    <row r="180">
      <c r="A180" s="146">
        <v>43927.0</v>
      </c>
      <c r="B180" s="6">
        <v>5.12</v>
      </c>
      <c r="C180" s="6">
        <v>5.34</v>
      </c>
      <c r="D180" s="6">
        <v>5.52</v>
      </c>
      <c r="E180" s="6">
        <v>5.67</v>
      </c>
      <c r="F180" s="6">
        <v>6.1</v>
      </c>
      <c r="G180" s="6">
        <v>6.33</v>
      </c>
      <c r="H180" s="6">
        <v>6.54</v>
      </c>
      <c r="I180" s="6">
        <v>6.67</v>
      </c>
      <c r="J180" s="6">
        <v>6.83</v>
      </c>
      <c r="K180" s="6">
        <v>6.98</v>
      </c>
      <c r="L180" s="6">
        <v>7.03</v>
      </c>
      <c r="M180" s="6">
        <v>7.04</v>
      </c>
    </row>
    <row r="181">
      <c r="A181" s="146">
        <v>43924.0</v>
      </c>
      <c r="B181" s="6">
        <v>5.15</v>
      </c>
      <c r="C181" s="6">
        <v>5.39</v>
      </c>
      <c r="D181" s="6">
        <v>5.59</v>
      </c>
      <c r="E181" s="6">
        <v>5.76</v>
      </c>
      <c r="F181" s="6">
        <v>6.21</v>
      </c>
      <c r="G181" s="6">
        <v>6.44</v>
      </c>
      <c r="H181" s="6">
        <v>6.64</v>
      </c>
      <c r="I181" s="6">
        <v>6.74</v>
      </c>
      <c r="J181" s="6">
        <v>6.89</v>
      </c>
      <c r="K181" s="6">
        <v>7.02</v>
      </c>
      <c r="L181" s="6">
        <v>7.07</v>
      </c>
      <c r="M181" s="6">
        <v>7.09</v>
      </c>
    </row>
    <row r="182">
      <c r="A182" s="146">
        <v>43923.0</v>
      </c>
      <c r="B182" s="6">
        <v>5.11</v>
      </c>
      <c r="C182" s="6">
        <v>5.41</v>
      </c>
      <c r="D182" s="6">
        <v>5.65</v>
      </c>
      <c r="E182" s="6">
        <v>5.84</v>
      </c>
      <c r="F182" s="6">
        <v>6.31</v>
      </c>
      <c r="G182" s="6">
        <v>6.53</v>
      </c>
      <c r="H182" s="6">
        <v>6.69</v>
      </c>
      <c r="I182" s="6">
        <v>6.79</v>
      </c>
      <c r="J182" s="6">
        <v>6.93</v>
      </c>
      <c r="K182" s="6">
        <v>7.06</v>
      </c>
      <c r="L182" s="6">
        <v>7.11</v>
      </c>
      <c r="M182" s="6">
        <v>7.11</v>
      </c>
    </row>
    <row r="183">
      <c r="A183" s="146">
        <v>43922.0</v>
      </c>
      <c r="B183" s="6">
        <v>5.3</v>
      </c>
      <c r="C183" s="6">
        <v>5.51</v>
      </c>
      <c r="D183" s="6">
        <v>5.7</v>
      </c>
      <c r="E183" s="6">
        <v>5.85</v>
      </c>
      <c r="F183" s="6">
        <v>6.28</v>
      </c>
      <c r="G183" s="6">
        <v>6.5</v>
      </c>
      <c r="H183" s="6">
        <v>6.67</v>
      </c>
      <c r="I183" s="6">
        <v>6.76</v>
      </c>
      <c r="J183" s="6">
        <v>6.89</v>
      </c>
      <c r="K183" s="6">
        <v>7.02</v>
      </c>
      <c r="L183" s="6">
        <v>7.07</v>
      </c>
      <c r="M183" s="6">
        <v>7.07</v>
      </c>
    </row>
    <row r="184">
      <c r="A184" s="146">
        <v>43921.0</v>
      </c>
      <c r="B184" s="6">
        <v>5.42</v>
      </c>
      <c r="C184" s="6">
        <v>5.6</v>
      </c>
      <c r="D184" s="6">
        <v>5.75</v>
      </c>
      <c r="E184" s="6">
        <v>5.89</v>
      </c>
      <c r="F184" s="6">
        <v>6.25</v>
      </c>
      <c r="G184" s="6">
        <v>6.45</v>
      </c>
      <c r="H184" s="6">
        <v>6.61</v>
      </c>
      <c r="I184" s="6">
        <v>6.7</v>
      </c>
      <c r="J184" s="6">
        <v>6.83</v>
      </c>
      <c r="K184" s="6">
        <v>6.97</v>
      </c>
      <c r="L184" s="6">
        <v>7.02</v>
      </c>
      <c r="M184" s="6">
        <v>7.04</v>
      </c>
    </row>
    <row r="185">
      <c r="A185" s="146">
        <v>43920.0</v>
      </c>
      <c r="B185" s="6">
        <v>5.51</v>
      </c>
      <c r="C185" s="6">
        <v>5.7</v>
      </c>
      <c r="D185" s="6">
        <v>5.86</v>
      </c>
      <c r="E185" s="6">
        <v>6.0</v>
      </c>
      <c r="F185" s="6">
        <v>6.42</v>
      </c>
      <c r="G185" s="6">
        <v>6.65</v>
      </c>
      <c r="H185" s="6">
        <v>6.83</v>
      </c>
      <c r="I185" s="6">
        <v>6.89</v>
      </c>
      <c r="J185" s="6">
        <v>7.0</v>
      </c>
      <c r="K185" s="6">
        <v>7.11</v>
      </c>
      <c r="L185" s="6">
        <v>7.15</v>
      </c>
      <c r="M185" s="6">
        <v>7.17</v>
      </c>
    </row>
    <row r="186">
      <c r="A186" s="146">
        <v>43917.0</v>
      </c>
      <c r="B186" s="6">
        <v>5.31</v>
      </c>
      <c r="C186" s="6">
        <v>5.57</v>
      </c>
      <c r="D186" s="6">
        <v>5.79</v>
      </c>
      <c r="E186" s="6">
        <v>5.97</v>
      </c>
      <c r="F186" s="6">
        <v>6.42</v>
      </c>
      <c r="G186" s="6">
        <v>6.64</v>
      </c>
      <c r="H186" s="6">
        <v>6.83</v>
      </c>
      <c r="I186" s="6">
        <v>6.94</v>
      </c>
      <c r="J186" s="6">
        <v>7.08</v>
      </c>
      <c r="K186" s="6">
        <v>7.23</v>
      </c>
      <c r="L186" s="6">
        <v>7.28</v>
      </c>
      <c r="M186" s="6">
        <v>7.28</v>
      </c>
    </row>
    <row r="187">
      <c r="A187" s="146">
        <v>43916.0</v>
      </c>
      <c r="B187" s="6">
        <v>5.28</v>
      </c>
      <c r="C187" s="6">
        <v>5.59</v>
      </c>
      <c r="D187" s="6">
        <v>5.84</v>
      </c>
      <c r="E187" s="6">
        <v>6.05</v>
      </c>
      <c r="F187" s="6">
        <v>6.52</v>
      </c>
      <c r="G187" s="6">
        <v>6.71</v>
      </c>
      <c r="H187" s="6">
        <v>6.87</v>
      </c>
      <c r="I187" s="6">
        <v>6.97</v>
      </c>
      <c r="J187" s="6">
        <v>7.12</v>
      </c>
      <c r="K187" s="6">
        <v>7.25</v>
      </c>
      <c r="L187" s="6">
        <v>7.29</v>
      </c>
      <c r="M187" s="6">
        <v>7.28</v>
      </c>
    </row>
    <row r="188">
      <c r="A188" s="146">
        <v>43915.0</v>
      </c>
      <c r="B188" s="6">
        <v>5.25</v>
      </c>
      <c r="C188" s="6">
        <v>5.68</v>
      </c>
      <c r="D188" s="6">
        <v>5.99</v>
      </c>
      <c r="E188" s="6">
        <v>6.2</v>
      </c>
      <c r="F188" s="6">
        <v>6.6</v>
      </c>
      <c r="G188" s="6">
        <v>6.74</v>
      </c>
      <c r="H188" s="6">
        <v>6.91</v>
      </c>
      <c r="I188" s="6">
        <v>7.07</v>
      </c>
      <c r="J188" s="6">
        <v>7.25</v>
      </c>
      <c r="K188" s="6">
        <v>7.38</v>
      </c>
      <c r="L188" s="6">
        <v>7.4</v>
      </c>
      <c r="M188" s="6">
        <v>7.36</v>
      </c>
    </row>
    <row r="189">
      <c r="A189" s="146">
        <v>43914.0</v>
      </c>
      <c r="B189" s="6">
        <v>5.6</v>
      </c>
      <c r="C189" s="6">
        <v>5.81</v>
      </c>
      <c r="D189" s="6">
        <v>6.0</v>
      </c>
      <c r="E189" s="6">
        <v>6.15</v>
      </c>
      <c r="F189" s="6">
        <v>6.52</v>
      </c>
      <c r="G189" s="6">
        <v>6.71</v>
      </c>
      <c r="H189" s="6">
        <v>6.92</v>
      </c>
      <c r="I189" s="6">
        <v>7.05</v>
      </c>
      <c r="J189" s="6">
        <v>7.2</v>
      </c>
      <c r="K189" s="6">
        <v>7.33</v>
      </c>
      <c r="L189" s="6">
        <v>7.38</v>
      </c>
      <c r="M189" s="6">
        <v>7.39</v>
      </c>
    </row>
    <row r="190">
      <c r="A190" s="146">
        <v>43913.0</v>
      </c>
      <c r="B190" s="6">
        <v>5.69</v>
      </c>
      <c r="C190" s="6">
        <v>5.92</v>
      </c>
      <c r="D190" s="6">
        <v>6.12</v>
      </c>
      <c r="E190" s="6">
        <v>6.3</v>
      </c>
      <c r="F190" s="6">
        <v>6.78</v>
      </c>
      <c r="G190" s="6">
        <v>7.05</v>
      </c>
      <c r="H190" s="6">
        <v>7.35</v>
      </c>
      <c r="I190" s="6">
        <v>7.53</v>
      </c>
      <c r="J190" s="6">
        <v>7.69</v>
      </c>
      <c r="K190" s="6">
        <v>7.83</v>
      </c>
      <c r="L190" s="6">
        <v>7.89</v>
      </c>
      <c r="M190" s="6">
        <v>7.94</v>
      </c>
    </row>
    <row r="191">
      <c r="A191" s="146">
        <v>43910.0</v>
      </c>
      <c r="B191" s="6">
        <v>5.75</v>
      </c>
      <c r="C191" s="6">
        <v>5.97</v>
      </c>
      <c r="D191" s="6">
        <v>6.16</v>
      </c>
      <c r="E191" s="6">
        <v>6.33</v>
      </c>
      <c r="F191" s="6">
        <v>6.79</v>
      </c>
      <c r="G191" s="6">
        <v>7.07</v>
      </c>
      <c r="H191" s="6">
        <v>7.42</v>
      </c>
      <c r="I191" s="6">
        <v>7.64</v>
      </c>
      <c r="J191" s="6">
        <v>7.82</v>
      </c>
      <c r="K191" s="6">
        <v>7.95</v>
      </c>
      <c r="L191" s="6">
        <v>8.0</v>
      </c>
      <c r="M191" s="6">
        <v>8.05</v>
      </c>
    </row>
    <row r="192">
      <c r="A192" s="146">
        <v>43909.0</v>
      </c>
      <c r="B192" s="6">
        <v>6.11</v>
      </c>
      <c r="C192" s="6">
        <v>6.39</v>
      </c>
      <c r="D192" s="6">
        <v>6.63</v>
      </c>
      <c r="E192" s="6">
        <v>6.83</v>
      </c>
      <c r="F192" s="6">
        <v>7.34</v>
      </c>
      <c r="G192" s="6">
        <v>7.59</v>
      </c>
      <c r="H192" s="6">
        <v>7.88</v>
      </c>
      <c r="I192" s="6">
        <v>8.07</v>
      </c>
      <c r="J192" s="6">
        <v>8.25</v>
      </c>
      <c r="K192" s="6">
        <v>8.4</v>
      </c>
      <c r="L192" s="6">
        <v>8.46</v>
      </c>
      <c r="M192" s="6">
        <v>8.49</v>
      </c>
    </row>
    <row r="193">
      <c r="A193" s="146">
        <v>43908.0</v>
      </c>
      <c r="B193" s="6">
        <v>6.23</v>
      </c>
      <c r="C193" s="6">
        <v>6.61</v>
      </c>
      <c r="D193" s="6">
        <v>6.91</v>
      </c>
      <c r="E193" s="6">
        <v>7.14</v>
      </c>
      <c r="F193" s="6">
        <v>7.65</v>
      </c>
      <c r="G193" s="6">
        <v>7.9</v>
      </c>
      <c r="H193" s="6">
        <v>8.19</v>
      </c>
      <c r="I193" s="6">
        <v>8.38</v>
      </c>
      <c r="J193" s="6">
        <v>8.57</v>
      </c>
      <c r="K193" s="6">
        <v>8.69</v>
      </c>
      <c r="L193" s="6">
        <v>8.72</v>
      </c>
      <c r="M193" s="6">
        <v>8.73</v>
      </c>
    </row>
    <row r="194">
      <c r="A194" s="146">
        <v>43907.0</v>
      </c>
      <c r="B194" s="6">
        <v>6.25</v>
      </c>
      <c r="C194" s="6">
        <v>6.53</v>
      </c>
      <c r="D194" s="6">
        <v>6.76</v>
      </c>
      <c r="E194" s="6">
        <v>6.94</v>
      </c>
      <c r="F194" s="6">
        <v>7.36</v>
      </c>
      <c r="G194" s="6">
        <v>7.54</v>
      </c>
      <c r="H194" s="6">
        <v>7.74</v>
      </c>
      <c r="I194" s="6">
        <v>7.9</v>
      </c>
      <c r="J194" s="6">
        <v>8.09</v>
      </c>
      <c r="K194" s="6">
        <v>8.24</v>
      </c>
      <c r="L194" s="6">
        <v>8.29</v>
      </c>
      <c r="M194" s="6">
        <v>8.3</v>
      </c>
    </row>
    <row r="195">
      <c r="A195" s="146">
        <v>43906.0</v>
      </c>
      <c r="B195" s="6">
        <v>6.32</v>
      </c>
      <c r="C195" s="6">
        <v>6.6</v>
      </c>
      <c r="D195" s="6">
        <v>6.84</v>
      </c>
      <c r="E195" s="6">
        <v>7.02</v>
      </c>
      <c r="F195" s="6">
        <v>7.43</v>
      </c>
      <c r="G195" s="6">
        <v>7.57</v>
      </c>
      <c r="H195" s="6">
        <v>7.74</v>
      </c>
      <c r="I195" s="6">
        <v>7.9</v>
      </c>
      <c r="J195" s="6">
        <v>8.12</v>
      </c>
      <c r="K195" s="6">
        <v>8.29</v>
      </c>
      <c r="L195" s="6">
        <v>8.33</v>
      </c>
      <c r="M195" s="6">
        <v>8.31</v>
      </c>
    </row>
    <row r="196">
      <c r="A196" s="146">
        <v>43903.0</v>
      </c>
      <c r="B196" s="6">
        <v>6.17</v>
      </c>
      <c r="C196" s="6">
        <v>6.4</v>
      </c>
      <c r="D196" s="6">
        <v>6.61</v>
      </c>
      <c r="E196" s="6">
        <v>6.76</v>
      </c>
      <c r="F196" s="6">
        <v>7.1</v>
      </c>
      <c r="G196" s="6">
        <v>7.24</v>
      </c>
      <c r="H196" s="6">
        <v>7.49</v>
      </c>
      <c r="I196" s="6">
        <v>7.71</v>
      </c>
      <c r="J196" s="6">
        <v>7.94</v>
      </c>
      <c r="K196" s="6">
        <v>8.11</v>
      </c>
      <c r="L196" s="6">
        <v>8.17</v>
      </c>
      <c r="M196" s="6">
        <v>8.2</v>
      </c>
    </row>
    <row r="197">
      <c r="A197" s="146">
        <v>43902.0</v>
      </c>
      <c r="B197" s="6">
        <v>6.35</v>
      </c>
      <c r="C197" s="6">
        <v>6.6</v>
      </c>
      <c r="D197" s="6">
        <v>6.81</v>
      </c>
      <c r="E197" s="6">
        <v>6.97</v>
      </c>
      <c r="F197" s="6">
        <v>7.31</v>
      </c>
      <c r="G197" s="6">
        <v>7.46</v>
      </c>
      <c r="H197" s="6">
        <v>7.73</v>
      </c>
      <c r="I197" s="6">
        <v>7.94</v>
      </c>
      <c r="J197" s="6">
        <v>8.12</v>
      </c>
      <c r="K197" s="6">
        <v>8.24</v>
      </c>
      <c r="L197" s="6">
        <v>8.29</v>
      </c>
      <c r="M197" s="6">
        <v>8.32</v>
      </c>
    </row>
    <row r="198">
      <c r="A198" s="146">
        <v>43901.0</v>
      </c>
      <c r="B198" s="6">
        <v>6.2</v>
      </c>
      <c r="C198" s="6">
        <v>6.28</v>
      </c>
      <c r="D198" s="6">
        <v>6.35</v>
      </c>
      <c r="E198" s="6">
        <v>6.4</v>
      </c>
      <c r="F198" s="6">
        <v>6.55</v>
      </c>
      <c r="G198" s="6">
        <v>6.66</v>
      </c>
      <c r="H198" s="6">
        <v>6.92</v>
      </c>
      <c r="I198" s="6">
        <v>7.15</v>
      </c>
      <c r="J198" s="6">
        <v>7.36</v>
      </c>
      <c r="K198" s="6">
        <v>7.58</v>
      </c>
      <c r="L198" s="6">
        <v>7.72</v>
      </c>
      <c r="M198" s="6">
        <v>7.88</v>
      </c>
    </row>
    <row r="199">
      <c r="A199" s="146">
        <v>43900.0</v>
      </c>
      <c r="B199" s="6">
        <v>6.39</v>
      </c>
      <c r="C199" s="6">
        <v>6.37</v>
      </c>
      <c r="D199" s="6">
        <v>6.36</v>
      </c>
      <c r="E199" s="6">
        <v>6.35</v>
      </c>
      <c r="F199" s="6">
        <v>6.37</v>
      </c>
      <c r="G199" s="6">
        <v>6.46</v>
      </c>
      <c r="H199" s="6">
        <v>6.69</v>
      </c>
      <c r="I199" s="6">
        <v>6.89</v>
      </c>
      <c r="J199" s="6">
        <v>7.12</v>
      </c>
      <c r="K199" s="6">
        <v>7.39</v>
      </c>
      <c r="L199" s="6">
        <v>7.56</v>
      </c>
      <c r="M199" s="6">
        <v>7.72</v>
      </c>
    </row>
    <row r="200">
      <c r="A200" s="146">
        <v>43896.0</v>
      </c>
      <c r="B200" s="6">
        <v>5.36</v>
      </c>
      <c r="C200" s="6">
        <v>5.42</v>
      </c>
      <c r="D200" s="6">
        <v>5.47</v>
      </c>
      <c r="E200" s="6">
        <v>5.52</v>
      </c>
      <c r="F200" s="6">
        <v>5.7</v>
      </c>
      <c r="G200" s="6">
        <v>5.87</v>
      </c>
      <c r="H200" s="6">
        <v>6.15</v>
      </c>
      <c r="I200" s="6">
        <v>6.37</v>
      </c>
      <c r="J200" s="6">
        <v>6.6</v>
      </c>
      <c r="K200" s="6">
        <v>6.85</v>
      </c>
      <c r="L200" s="6">
        <v>7.0</v>
      </c>
      <c r="M200" s="6">
        <v>7.15</v>
      </c>
    </row>
    <row r="201">
      <c r="A201" s="146">
        <v>43895.0</v>
      </c>
      <c r="B201" s="6">
        <v>5.22</v>
      </c>
      <c r="C201" s="6">
        <v>5.27</v>
      </c>
      <c r="D201" s="6">
        <v>5.31</v>
      </c>
      <c r="E201" s="6">
        <v>5.35</v>
      </c>
      <c r="F201" s="6">
        <v>5.52</v>
      </c>
      <c r="G201" s="6">
        <v>5.65</v>
      </c>
      <c r="H201" s="6">
        <v>5.87</v>
      </c>
      <c r="I201" s="6">
        <v>6.05</v>
      </c>
      <c r="J201" s="6">
        <v>6.29</v>
      </c>
      <c r="K201" s="6">
        <v>6.56</v>
      </c>
      <c r="L201" s="6">
        <v>6.72</v>
      </c>
      <c r="M201" s="6">
        <v>6.88</v>
      </c>
    </row>
    <row r="202">
      <c r="A202" s="146">
        <v>43894.0</v>
      </c>
      <c r="B202" s="6">
        <v>5.12</v>
      </c>
      <c r="C202" s="6">
        <v>5.19</v>
      </c>
      <c r="D202" s="6">
        <v>5.26</v>
      </c>
      <c r="E202" s="6">
        <v>5.32</v>
      </c>
      <c r="F202" s="6">
        <v>5.47</v>
      </c>
      <c r="G202" s="6">
        <v>5.58</v>
      </c>
      <c r="H202" s="6">
        <v>5.74</v>
      </c>
      <c r="I202" s="6">
        <v>5.89</v>
      </c>
      <c r="J202" s="6">
        <v>6.11</v>
      </c>
      <c r="K202" s="6">
        <v>6.37</v>
      </c>
      <c r="L202" s="6">
        <v>6.52</v>
      </c>
      <c r="M202" s="6">
        <v>6.69</v>
      </c>
    </row>
    <row r="203">
      <c r="A203" s="146">
        <v>43893.0</v>
      </c>
      <c r="B203" s="6">
        <v>5.24</v>
      </c>
      <c r="C203" s="6">
        <v>5.29</v>
      </c>
      <c r="D203" s="6">
        <v>5.35</v>
      </c>
      <c r="E203" s="6">
        <v>5.4</v>
      </c>
      <c r="F203" s="6">
        <v>5.54</v>
      </c>
      <c r="G203" s="6">
        <v>5.64</v>
      </c>
      <c r="H203" s="6">
        <v>5.85</v>
      </c>
      <c r="I203" s="6">
        <v>6.04</v>
      </c>
      <c r="J203" s="6">
        <v>6.28</v>
      </c>
      <c r="K203" s="6">
        <v>6.53</v>
      </c>
      <c r="L203" s="6">
        <v>6.67</v>
      </c>
      <c r="M203" s="6">
        <v>6.82</v>
      </c>
    </row>
    <row r="204">
      <c r="A204" s="146">
        <v>43892.0</v>
      </c>
      <c r="B204" s="6">
        <v>5.62</v>
      </c>
      <c r="C204" s="6">
        <v>5.61</v>
      </c>
      <c r="D204" s="6">
        <v>5.61</v>
      </c>
      <c r="E204" s="6">
        <v>5.61</v>
      </c>
      <c r="F204" s="6">
        <v>5.69</v>
      </c>
      <c r="G204" s="6">
        <v>5.81</v>
      </c>
      <c r="H204" s="6">
        <v>6.07</v>
      </c>
      <c r="I204" s="6">
        <v>6.3</v>
      </c>
      <c r="J204" s="6">
        <v>6.55</v>
      </c>
      <c r="K204" s="6">
        <v>6.79</v>
      </c>
      <c r="L204" s="6">
        <v>6.91</v>
      </c>
      <c r="M204" s="6">
        <v>7.01</v>
      </c>
    </row>
    <row r="205">
      <c r="A205" s="146">
        <v>43889.0</v>
      </c>
      <c r="B205" s="6">
        <v>5.79</v>
      </c>
      <c r="C205" s="6">
        <v>5.74</v>
      </c>
      <c r="D205" s="6">
        <v>5.7</v>
      </c>
      <c r="E205" s="6">
        <v>5.68</v>
      </c>
      <c r="F205" s="6">
        <v>5.71</v>
      </c>
      <c r="G205" s="6">
        <v>5.84</v>
      </c>
      <c r="H205" s="6">
        <v>6.11</v>
      </c>
      <c r="I205" s="6">
        <v>6.34</v>
      </c>
      <c r="J205" s="6">
        <v>6.6</v>
      </c>
      <c r="K205" s="6">
        <v>6.84</v>
      </c>
      <c r="L205" s="6">
        <v>6.95</v>
      </c>
      <c r="M205" s="6">
        <v>7.04</v>
      </c>
    </row>
    <row r="206">
      <c r="A206" s="146">
        <v>43888.0</v>
      </c>
      <c r="B206" s="6">
        <v>5.29</v>
      </c>
      <c r="C206" s="6">
        <v>5.33</v>
      </c>
      <c r="D206" s="6">
        <v>5.37</v>
      </c>
      <c r="E206" s="6">
        <v>5.41</v>
      </c>
      <c r="F206" s="6">
        <v>5.55</v>
      </c>
      <c r="G206" s="6">
        <v>5.68</v>
      </c>
      <c r="H206" s="6">
        <v>5.92</v>
      </c>
      <c r="I206" s="6">
        <v>6.12</v>
      </c>
      <c r="J206" s="6">
        <v>6.35</v>
      </c>
      <c r="K206" s="6">
        <v>6.58</v>
      </c>
      <c r="L206" s="6">
        <v>6.72</v>
      </c>
      <c r="M206" s="6">
        <v>6.88</v>
      </c>
    </row>
    <row r="207">
      <c r="A207" s="146">
        <v>43887.0</v>
      </c>
      <c r="B207" s="6">
        <v>5.24</v>
      </c>
      <c r="C207" s="6">
        <v>5.27</v>
      </c>
      <c r="D207" s="6">
        <v>5.3</v>
      </c>
      <c r="E207" s="6">
        <v>5.33</v>
      </c>
      <c r="F207" s="6">
        <v>5.45</v>
      </c>
      <c r="G207" s="6">
        <v>5.56</v>
      </c>
      <c r="H207" s="6">
        <v>5.75</v>
      </c>
      <c r="I207" s="6">
        <v>5.93</v>
      </c>
      <c r="J207" s="6">
        <v>6.17</v>
      </c>
      <c r="K207" s="6">
        <v>6.44</v>
      </c>
      <c r="L207" s="6">
        <v>6.61</v>
      </c>
      <c r="M207" s="6">
        <v>6.8</v>
      </c>
    </row>
    <row r="208">
      <c r="A208" s="146">
        <v>43886.0</v>
      </c>
      <c r="B208" s="6">
        <v>5.21</v>
      </c>
      <c r="C208" s="6">
        <v>5.24</v>
      </c>
      <c r="D208" s="6">
        <v>5.27</v>
      </c>
      <c r="E208" s="6">
        <v>5.3</v>
      </c>
      <c r="F208" s="6">
        <v>5.43</v>
      </c>
      <c r="G208" s="6">
        <v>5.55</v>
      </c>
      <c r="H208" s="6">
        <v>5.76</v>
      </c>
      <c r="I208" s="6">
        <v>5.94</v>
      </c>
      <c r="J208" s="6">
        <v>6.16</v>
      </c>
      <c r="K208" s="6">
        <v>6.42</v>
      </c>
      <c r="L208" s="6">
        <v>6.59</v>
      </c>
      <c r="M208" s="6">
        <v>6.78</v>
      </c>
    </row>
    <row r="209">
      <c r="A209" s="146">
        <v>43882.0</v>
      </c>
      <c r="B209" s="6">
        <v>4.98</v>
      </c>
      <c r="C209" s="6">
        <v>5.06</v>
      </c>
      <c r="D209" s="6">
        <v>5.14</v>
      </c>
      <c r="E209" s="6">
        <v>5.21</v>
      </c>
      <c r="F209" s="6">
        <v>5.39</v>
      </c>
      <c r="G209" s="6">
        <v>5.5</v>
      </c>
      <c r="H209" s="6">
        <v>5.69</v>
      </c>
      <c r="I209" s="6">
        <v>5.86</v>
      </c>
      <c r="J209" s="6">
        <v>6.08</v>
      </c>
      <c r="K209" s="6">
        <v>6.33</v>
      </c>
      <c r="L209" s="6">
        <v>6.48</v>
      </c>
      <c r="M209" s="6">
        <v>6.66</v>
      </c>
    </row>
    <row r="210">
      <c r="A210" s="146">
        <v>43881.0</v>
      </c>
      <c r="B210" s="6">
        <v>5.08</v>
      </c>
      <c r="C210" s="6">
        <v>5.14</v>
      </c>
      <c r="D210" s="6">
        <v>5.2</v>
      </c>
      <c r="E210" s="6">
        <v>5.25</v>
      </c>
      <c r="F210" s="6">
        <v>5.4</v>
      </c>
      <c r="G210" s="6">
        <v>5.49</v>
      </c>
      <c r="H210" s="6">
        <v>5.65</v>
      </c>
      <c r="I210" s="6">
        <v>5.81</v>
      </c>
      <c r="J210" s="6">
        <v>6.03</v>
      </c>
      <c r="K210" s="6">
        <v>6.3</v>
      </c>
      <c r="L210" s="6">
        <v>6.47</v>
      </c>
      <c r="M210" s="6">
        <v>6.66</v>
      </c>
    </row>
    <row r="211">
      <c r="A211" s="146">
        <v>43880.0</v>
      </c>
      <c r="B211" s="6">
        <v>5.14</v>
      </c>
      <c r="C211" s="6">
        <v>5.18</v>
      </c>
      <c r="D211" s="6">
        <v>5.22</v>
      </c>
      <c r="E211" s="6">
        <v>5.26</v>
      </c>
      <c r="F211" s="6">
        <v>5.39</v>
      </c>
      <c r="G211" s="6">
        <v>5.49</v>
      </c>
      <c r="H211" s="6">
        <v>5.67</v>
      </c>
      <c r="I211" s="6">
        <v>5.84</v>
      </c>
      <c r="J211" s="6">
        <v>6.07</v>
      </c>
      <c r="K211" s="6">
        <v>6.35</v>
      </c>
      <c r="L211" s="6">
        <v>6.52</v>
      </c>
      <c r="M211" s="6">
        <v>6.72</v>
      </c>
    </row>
    <row r="212">
      <c r="A212" s="146">
        <v>43879.0</v>
      </c>
      <c r="B212" s="6">
        <v>5.16</v>
      </c>
      <c r="C212" s="6">
        <v>5.2</v>
      </c>
      <c r="D212" s="6">
        <v>5.24</v>
      </c>
      <c r="E212" s="6">
        <v>5.28</v>
      </c>
      <c r="F212" s="6">
        <v>5.42</v>
      </c>
      <c r="G212" s="6">
        <v>5.53</v>
      </c>
      <c r="H212" s="6">
        <v>5.73</v>
      </c>
      <c r="I212" s="6">
        <v>5.9</v>
      </c>
      <c r="J212" s="6">
        <v>6.12</v>
      </c>
      <c r="K212" s="6">
        <v>6.38</v>
      </c>
      <c r="L212" s="6">
        <v>6.55</v>
      </c>
      <c r="M212" s="6">
        <v>6.74</v>
      </c>
    </row>
    <row r="213">
      <c r="A213" s="146">
        <v>43878.0</v>
      </c>
      <c r="B213" s="6">
        <v>5.16</v>
      </c>
      <c r="C213" s="6">
        <v>5.19</v>
      </c>
      <c r="D213" s="6">
        <v>5.23</v>
      </c>
      <c r="E213" s="6">
        <v>5.27</v>
      </c>
      <c r="F213" s="6">
        <v>5.42</v>
      </c>
      <c r="G213" s="6">
        <v>5.53</v>
      </c>
      <c r="H213" s="6">
        <v>5.72</v>
      </c>
      <c r="I213" s="6">
        <v>5.89</v>
      </c>
      <c r="J213" s="6">
        <v>6.11</v>
      </c>
      <c r="K213" s="6">
        <v>6.38</v>
      </c>
      <c r="L213" s="6">
        <v>6.56</v>
      </c>
      <c r="M213" s="6">
        <v>6.75</v>
      </c>
    </row>
    <row r="214">
      <c r="A214" s="146">
        <v>43875.0</v>
      </c>
      <c r="B214" s="6">
        <v>5.16</v>
      </c>
      <c r="C214" s="6">
        <v>5.2</v>
      </c>
      <c r="D214" s="6">
        <v>5.23</v>
      </c>
      <c r="E214" s="6">
        <v>5.27</v>
      </c>
      <c r="F214" s="6">
        <v>5.41</v>
      </c>
      <c r="G214" s="6">
        <v>5.52</v>
      </c>
      <c r="H214" s="6">
        <v>5.71</v>
      </c>
      <c r="I214" s="6">
        <v>5.88</v>
      </c>
      <c r="J214" s="6">
        <v>6.12</v>
      </c>
      <c r="K214" s="6">
        <v>6.4</v>
      </c>
      <c r="L214" s="6">
        <v>6.56</v>
      </c>
      <c r="M214" s="6">
        <v>6.73</v>
      </c>
    </row>
    <row r="215">
      <c r="A215" s="146">
        <v>43874.0</v>
      </c>
      <c r="B215" s="6">
        <v>5.19</v>
      </c>
      <c r="C215" s="6">
        <v>5.23</v>
      </c>
      <c r="D215" s="6">
        <v>5.27</v>
      </c>
      <c r="E215" s="6">
        <v>5.3</v>
      </c>
      <c r="F215" s="6">
        <v>5.45</v>
      </c>
      <c r="G215" s="6">
        <v>5.55</v>
      </c>
      <c r="H215" s="6">
        <v>5.76</v>
      </c>
      <c r="I215" s="6">
        <v>5.94</v>
      </c>
      <c r="J215" s="6">
        <v>6.15</v>
      </c>
      <c r="K215" s="6">
        <v>6.4</v>
      </c>
      <c r="L215" s="6">
        <v>6.55</v>
      </c>
      <c r="M215" s="6">
        <v>6.72</v>
      </c>
    </row>
    <row r="216">
      <c r="A216" s="146">
        <v>43873.0</v>
      </c>
      <c r="B216" s="6">
        <v>5.24</v>
      </c>
      <c r="C216" s="6">
        <v>5.27</v>
      </c>
      <c r="D216" s="6">
        <v>5.31</v>
      </c>
      <c r="E216" s="6">
        <v>5.34</v>
      </c>
      <c r="F216" s="6">
        <v>5.46</v>
      </c>
      <c r="G216" s="6">
        <v>5.56</v>
      </c>
      <c r="H216" s="6">
        <v>5.77</v>
      </c>
      <c r="I216" s="6">
        <v>5.96</v>
      </c>
      <c r="J216" s="6">
        <v>6.18</v>
      </c>
      <c r="K216" s="6">
        <v>6.41</v>
      </c>
      <c r="L216" s="6">
        <v>6.55</v>
      </c>
      <c r="M216" s="6">
        <v>6.7</v>
      </c>
    </row>
    <row r="217">
      <c r="A217" s="146">
        <v>43872.0</v>
      </c>
      <c r="B217" s="6">
        <v>5.19</v>
      </c>
      <c r="C217" s="6">
        <v>5.23</v>
      </c>
      <c r="D217" s="6">
        <v>5.27</v>
      </c>
      <c r="E217" s="6">
        <v>5.3</v>
      </c>
      <c r="F217" s="6">
        <v>5.45</v>
      </c>
      <c r="G217" s="6">
        <v>5.59</v>
      </c>
      <c r="H217" s="6">
        <v>5.83</v>
      </c>
      <c r="I217" s="6">
        <v>6.02</v>
      </c>
      <c r="J217" s="6">
        <v>6.22</v>
      </c>
      <c r="K217" s="6">
        <v>6.43</v>
      </c>
      <c r="L217" s="6">
        <v>6.55</v>
      </c>
      <c r="M217" s="6">
        <v>6.67</v>
      </c>
    </row>
    <row r="218">
      <c r="A218" s="146">
        <v>43871.0</v>
      </c>
      <c r="B218" s="6">
        <v>5.13</v>
      </c>
      <c r="C218" s="6">
        <v>5.19</v>
      </c>
      <c r="D218" s="6">
        <v>5.25</v>
      </c>
      <c r="E218" s="6">
        <v>5.3</v>
      </c>
      <c r="F218" s="6">
        <v>5.47</v>
      </c>
      <c r="G218" s="6">
        <v>5.59</v>
      </c>
      <c r="H218" s="6">
        <v>5.83</v>
      </c>
      <c r="I218" s="6">
        <v>6.04</v>
      </c>
      <c r="J218" s="6">
        <v>6.25</v>
      </c>
      <c r="K218" s="6">
        <v>6.45</v>
      </c>
      <c r="L218" s="6">
        <v>6.55</v>
      </c>
      <c r="M218" s="6">
        <v>6.66</v>
      </c>
    </row>
    <row r="219">
      <c r="A219" s="146">
        <v>43868.0</v>
      </c>
      <c r="B219" s="6">
        <v>4.98</v>
      </c>
      <c r="C219" s="6">
        <v>5.07</v>
      </c>
      <c r="D219" s="6">
        <v>5.15</v>
      </c>
      <c r="E219" s="6">
        <v>5.23</v>
      </c>
      <c r="F219" s="6">
        <v>5.45</v>
      </c>
      <c r="G219" s="6">
        <v>5.61</v>
      </c>
      <c r="H219" s="6">
        <v>5.86</v>
      </c>
      <c r="I219" s="6">
        <v>6.06</v>
      </c>
      <c r="J219" s="6">
        <v>6.25</v>
      </c>
      <c r="K219" s="6">
        <v>6.43</v>
      </c>
      <c r="L219" s="6">
        <v>6.51</v>
      </c>
      <c r="M219" s="6">
        <v>6.59</v>
      </c>
    </row>
    <row r="220">
      <c r="A220" s="146">
        <v>43867.0</v>
      </c>
      <c r="B220" s="6">
        <v>5.01</v>
      </c>
      <c r="C220" s="6">
        <v>5.11</v>
      </c>
      <c r="D220" s="6">
        <v>5.21</v>
      </c>
      <c r="E220" s="6">
        <v>5.29</v>
      </c>
      <c r="F220" s="6">
        <v>5.5</v>
      </c>
      <c r="G220" s="6">
        <v>5.65</v>
      </c>
      <c r="H220" s="6">
        <v>5.9</v>
      </c>
      <c r="I220" s="6">
        <v>6.1</v>
      </c>
      <c r="J220" s="6">
        <v>6.3</v>
      </c>
      <c r="K220" s="6">
        <v>6.47</v>
      </c>
      <c r="L220" s="6">
        <v>6.55</v>
      </c>
      <c r="M220" s="6">
        <v>6.62</v>
      </c>
    </row>
    <row r="221">
      <c r="A221" s="146">
        <v>43866.0</v>
      </c>
      <c r="B221" s="6">
        <v>5.0</v>
      </c>
      <c r="C221" s="6">
        <v>5.1</v>
      </c>
      <c r="D221" s="6">
        <v>5.19</v>
      </c>
      <c r="E221" s="6">
        <v>5.28</v>
      </c>
      <c r="F221" s="6">
        <v>5.5</v>
      </c>
      <c r="G221" s="6">
        <v>5.64</v>
      </c>
      <c r="H221" s="6">
        <v>5.89</v>
      </c>
      <c r="I221" s="6">
        <v>6.09</v>
      </c>
      <c r="J221" s="6">
        <v>6.28</v>
      </c>
      <c r="K221" s="6">
        <v>6.44</v>
      </c>
      <c r="L221" s="6">
        <v>6.51</v>
      </c>
      <c r="M221" s="6">
        <v>6.58</v>
      </c>
    </row>
    <row r="222">
      <c r="A222" s="146">
        <v>43865.0</v>
      </c>
      <c r="B222" s="6">
        <v>5.06</v>
      </c>
      <c r="C222" s="6">
        <v>5.15</v>
      </c>
      <c r="D222" s="6">
        <v>5.24</v>
      </c>
      <c r="E222" s="6">
        <v>5.31</v>
      </c>
      <c r="F222" s="6">
        <v>5.52</v>
      </c>
      <c r="G222" s="6">
        <v>5.66</v>
      </c>
      <c r="H222" s="6">
        <v>5.91</v>
      </c>
      <c r="I222" s="6">
        <v>6.11</v>
      </c>
      <c r="J222" s="6">
        <v>6.31</v>
      </c>
      <c r="K222" s="6">
        <v>6.48</v>
      </c>
      <c r="L222" s="6">
        <v>6.57</v>
      </c>
      <c r="M222" s="6">
        <v>6.65</v>
      </c>
    </row>
    <row r="223">
      <c r="A223" s="146">
        <v>43864.0</v>
      </c>
      <c r="B223" s="6">
        <v>4.99</v>
      </c>
      <c r="C223" s="6">
        <v>5.1</v>
      </c>
      <c r="D223" s="6">
        <v>5.2</v>
      </c>
      <c r="E223" s="6">
        <v>5.28</v>
      </c>
      <c r="F223" s="6">
        <v>5.52</v>
      </c>
      <c r="G223" s="6">
        <v>5.69</v>
      </c>
      <c r="H223" s="6">
        <v>5.96</v>
      </c>
      <c r="I223" s="6">
        <v>6.17</v>
      </c>
      <c r="J223" s="6">
        <v>6.37</v>
      </c>
      <c r="K223" s="6">
        <v>6.54</v>
      </c>
      <c r="L223" s="6">
        <v>6.62</v>
      </c>
      <c r="M223" s="6">
        <v>6.71</v>
      </c>
    </row>
    <row r="224">
      <c r="A224" s="146">
        <v>43861.0</v>
      </c>
      <c r="B224" s="6">
        <v>4.97</v>
      </c>
      <c r="C224" s="6">
        <v>5.08</v>
      </c>
      <c r="D224" s="6">
        <v>5.18</v>
      </c>
      <c r="E224" s="6">
        <v>5.27</v>
      </c>
      <c r="F224" s="6">
        <v>5.51</v>
      </c>
      <c r="G224" s="6">
        <v>5.67</v>
      </c>
      <c r="H224" s="6">
        <v>5.95</v>
      </c>
      <c r="I224" s="6">
        <v>6.16</v>
      </c>
      <c r="J224" s="6">
        <v>6.36</v>
      </c>
      <c r="K224" s="6">
        <v>6.53</v>
      </c>
      <c r="L224" s="6">
        <v>6.62</v>
      </c>
      <c r="M224" s="6">
        <v>6.7</v>
      </c>
    </row>
    <row r="225">
      <c r="A225" s="146">
        <v>43860.0</v>
      </c>
      <c r="B225" s="6">
        <v>5.02</v>
      </c>
      <c r="C225" s="6">
        <v>5.12</v>
      </c>
      <c r="D225" s="6">
        <v>5.21</v>
      </c>
      <c r="E225" s="6">
        <v>5.29</v>
      </c>
      <c r="F225" s="6">
        <v>5.51</v>
      </c>
      <c r="G225" s="6">
        <v>5.65</v>
      </c>
      <c r="H225" s="6">
        <v>5.92</v>
      </c>
      <c r="I225" s="6">
        <v>6.14</v>
      </c>
      <c r="J225" s="6">
        <v>6.35</v>
      </c>
      <c r="K225" s="6">
        <v>6.55</v>
      </c>
      <c r="L225" s="6">
        <v>6.66</v>
      </c>
      <c r="M225" s="6">
        <v>6.77</v>
      </c>
    </row>
    <row r="226">
      <c r="A226" s="146">
        <v>43859.0</v>
      </c>
      <c r="B226" s="6">
        <v>5.19</v>
      </c>
      <c r="C226" s="6">
        <v>5.26</v>
      </c>
      <c r="D226" s="6">
        <v>5.32</v>
      </c>
      <c r="E226" s="6">
        <v>5.37</v>
      </c>
      <c r="F226" s="6">
        <v>5.53</v>
      </c>
      <c r="G226" s="6">
        <v>5.65</v>
      </c>
      <c r="H226" s="6">
        <v>5.89</v>
      </c>
      <c r="I226" s="6">
        <v>6.1</v>
      </c>
      <c r="J226" s="6">
        <v>6.32</v>
      </c>
      <c r="K226" s="6">
        <v>6.54</v>
      </c>
      <c r="L226" s="6">
        <v>6.66</v>
      </c>
      <c r="M226" s="6">
        <v>6.79</v>
      </c>
    </row>
    <row r="227">
      <c r="A227" s="146">
        <v>43858.0</v>
      </c>
      <c r="B227" s="6">
        <v>5.23</v>
      </c>
      <c r="C227" s="6">
        <v>5.29</v>
      </c>
      <c r="D227" s="6">
        <v>5.35</v>
      </c>
      <c r="E227" s="6">
        <v>5.4</v>
      </c>
      <c r="F227" s="6">
        <v>5.55</v>
      </c>
      <c r="G227" s="6">
        <v>5.67</v>
      </c>
      <c r="H227" s="6">
        <v>5.9</v>
      </c>
      <c r="I227" s="6">
        <v>6.11</v>
      </c>
      <c r="J227" s="6">
        <v>6.32</v>
      </c>
      <c r="K227" s="6">
        <v>6.54</v>
      </c>
      <c r="L227" s="6">
        <v>6.67</v>
      </c>
      <c r="M227" s="6">
        <v>6.8</v>
      </c>
    </row>
    <row r="228">
      <c r="A228" s="146">
        <v>43857.0</v>
      </c>
      <c r="B228" s="6">
        <v>5.45</v>
      </c>
      <c r="C228" s="6">
        <v>5.47</v>
      </c>
      <c r="D228" s="6">
        <v>5.49</v>
      </c>
      <c r="E228" s="6">
        <v>5.51</v>
      </c>
      <c r="F228" s="6">
        <v>5.58</v>
      </c>
      <c r="G228" s="6">
        <v>5.66</v>
      </c>
      <c r="H228" s="6">
        <v>5.91</v>
      </c>
      <c r="I228" s="6">
        <v>6.13</v>
      </c>
      <c r="J228" s="6">
        <v>6.35</v>
      </c>
      <c r="K228" s="6">
        <v>6.56</v>
      </c>
      <c r="L228" s="6">
        <v>6.68</v>
      </c>
      <c r="M228" s="6">
        <v>6.8</v>
      </c>
    </row>
    <row r="229">
      <c r="A229" s="146">
        <v>43854.0</v>
      </c>
      <c r="B229" s="6">
        <v>5.36</v>
      </c>
      <c r="C229" s="6">
        <v>5.4</v>
      </c>
      <c r="D229" s="6">
        <v>5.43</v>
      </c>
      <c r="E229" s="6">
        <v>5.45</v>
      </c>
      <c r="F229" s="6">
        <v>5.54</v>
      </c>
      <c r="G229" s="6">
        <v>5.63</v>
      </c>
      <c r="H229" s="6">
        <v>5.85</v>
      </c>
      <c r="I229" s="6">
        <v>6.05</v>
      </c>
      <c r="J229" s="6">
        <v>6.26</v>
      </c>
      <c r="K229" s="6">
        <v>6.47</v>
      </c>
      <c r="L229" s="6">
        <v>6.58</v>
      </c>
      <c r="M229" s="6">
        <v>6.7</v>
      </c>
    </row>
    <row r="230">
      <c r="A230" s="146">
        <v>43853.0</v>
      </c>
      <c r="B230" s="6">
        <v>5.36</v>
      </c>
      <c r="C230" s="6">
        <v>5.39</v>
      </c>
      <c r="D230" s="6">
        <v>5.42</v>
      </c>
      <c r="E230" s="6">
        <v>5.45</v>
      </c>
      <c r="F230" s="6">
        <v>5.56</v>
      </c>
      <c r="G230" s="6">
        <v>5.65</v>
      </c>
      <c r="H230" s="6">
        <v>5.86</v>
      </c>
      <c r="I230" s="6">
        <v>6.05</v>
      </c>
      <c r="J230" s="6">
        <v>6.25</v>
      </c>
      <c r="K230" s="6">
        <v>6.45</v>
      </c>
      <c r="L230" s="6">
        <v>6.56</v>
      </c>
      <c r="M230" s="6">
        <v>6.67</v>
      </c>
    </row>
    <row r="231">
      <c r="A231" s="146">
        <v>43852.0</v>
      </c>
      <c r="B231" s="6">
        <v>5.39</v>
      </c>
      <c r="C231" s="6">
        <v>5.4</v>
      </c>
      <c r="D231" s="6">
        <v>5.42</v>
      </c>
      <c r="E231" s="6">
        <v>5.44</v>
      </c>
      <c r="F231" s="6">
        <v>5.56</v>
      </c>
      <c r="G231" s="6">
        <v>5.68</v>
      </c>
      <c r="H231" s="6">
        <v>5.89</v>
      </c>
      <c r="I231" s="6">
        <v>6.06</v>
      </c>
      <c r="J231" s="6">
        <v>6.25</v>
      </c>
      <c r="K231" s="6">
        <v>6.44</v>
      </c>
      <c r="L231" s="6">
        <v>6.54</v>
      </c>
      <c r="M231" s="6">
        <v>6.65</v>
      </c>
    </row>
    <row r="232">
      <c r="A232" s="146">
        <v>43851.0</v>
      </c>
      <c r="B232" s="6">
        <v>5.34</v>
      </c>
      <c r="C232" s="6">
        <v>5.36</v>
      </c>
      <c r="D232" s="6">
        <v>5.39</v>
      </c>
      <c r="E232" s="6">
        <v>5.43</v>
      </c>
      <c r="F232" s="6">
        <v>5.55</v>
      </c>
      <c r="G232" s="6">
        <v>5.67</v>
      </c>
      <c r="H232" s="6">
        <v>5.89</v>
      </c>
      <c r="I232" s="6">
        <v>6.07</v>
      </c>
      <c r="J232" s="6">
        <v>6.26</v>
      </c>
      <c r="K232" s="6">
        <v>6.45</v>
      </c>
      <c r="L232" s="6">
        <v>6.55</v>
      </c>
      <c r="M232" s="6">
        <v>6.65</v>
      </c>
    </row>
    <row r="233">
      <c r="A233" s="146">
        <v>43850.0</v>
      </c>
      <c r="B233" s="6">
        <v>5.34</v>
      </c>
      <c r="C233" s="6">
        <v>5.36</v>
      </c>
      <c r="D233" s="6">
        <v>5.39</v>
      </c>
      <c r="E233" s="6">
        <v>5.42</v>
      </c>
      <c r="F233" s="6">
        <v>5.54</v>
      </c>
      <c r="G233" s="6">
        <v>5.66</v>
      </c>
      <c r="H233" s="6">
        <v>5.88</v>
      </c>
      <c r="I233" s="6">
        <v>6.07</v>
      </c>
      <c r="J233" s="6">
        <v>6.25</v>
      </c>
      <c r="K233" s="6">
        <v>6.44</v>
      </c>
      <c r="L233" s="6">
        <v>6.54</v>
      </c>
      <c r="M233" s="6">
        <v>6.65</v>
      </c>
    </row>
    <row r="234">
      <c r="A234" s="146">
        <v>43847.0</v>
      </c>
      <c r="B234" s="6">
        <v>5.3</v>
      </c>
      <c r="C234" s="6">
        <v>5.33</v>
      </c>
      <c r="D234" s="6">
        <v>5.37</v>
      </c>
      <c r="E234" s="6">
        <v>5.41</v>
      </c>
      <c r="F234" s="6">
        <v>5.56</v>
      </c>
      <c r="G234" s="6">
        <v>5.67</v>
      </c>
      <c r="H234" s="6">
        <v>5.88</v>
      </c>
      <c r="I234" s="6">
        <v>6.06</v>
      </c>
      <c r="J234" s="6">
        <v>6.25</v>
      </c>
      <c r="K234" s="6">
        <v>6.45</v>
      </c>
      <c r="L234" s="6">
        <v>6.56</v>
      </c>
      <c r="M234" s="6">
        <v>6.67</v>
      </c>
    </row>
    <row r="235">
      <c r="A235" s="146">
        <v>43846.0</v>
      </c>
      <c r="B235" s="6">
        <v>5.41</v>
      </c>
      <c r="C235" s="6">
        <v>5.42</v>
      </c>
      <c r="D235" s="6">
        <v>5.44</v>
      </c>
      <c r="E235" s="6">
        <v>5.46</v>
      </c>
      <c r="F235" s="6">
        <v>5.58</v>
      </c>
      <c r="G235" s="6">
        <v>5.7</v>
      </c>
      <c r="H235" s="6">
        <v>5.91</v>
      </c>
      <c r="I235" s="6">
        <v>6.09</v>
      </c>
      <c r="J235" s="6">
        <v>6.29</v>
      </c>
      <c r="K235" s="6">
        <v>6.5</v>
      </c>
      <c r="L235" s="6">
        <v>6.62</v>
      </c>
      <c r="M235" s="6">
        <v>6.75</v>
      </c>
    </row>
    <row r="236">
      <c r="A236" s="146">
        <v>43845.0</v>
      </c>
      <c r="B236" s="6">
        <v>5.36</v>
      </c>
      <c r="C236" s="6">
        <v>5.38</v>
      </c>
      <c r="D236" s="6">
        <v>5.41</v>
      </c>
      <c r="E236" s="6">
        <v>5.44</v>
      </c>
      <c r="F236" s="6">
        <v>5.58</v>
      </c>
      <c r="G236" s="6">
        <v>5.71</v>
      </c>
      <c r="H236" s="6">
        <v>5.93</v>
      </c>
      <c r="I236" s="6">
        <v>6.11</v>
      </c>
      <c r="J236" s="6">
        <v>6.3</v>
      </c>
      <c r="K236" s="6">
        <v>6.5</v>
      </c>
      <c r="L236" s="6">
        <v>6.63</v>
      </c>
      <c r="M236" s="6">
        <v>6.76</v>
      </c>
    </row>
    <row r="237">
      <c r="A237" s="146">
        <v>43844.0</v>
      </c>
      <c r="B237" s="6">
        <v>5.4</v>
      </c>
      <c r="C237" s="6">
        <v>5.41</v>
      </c>
      <c r="D237" s="6">
        <v>5.43</v>
      </c>
      <c r="E237" s="6">
        <v>5.46</v>
      </c>
      <c r="F237" s="6">
        <v>5.56</v>
      </c>
      <c r="G237" s="6">
        <v>5.68</v>
      </c>
      <c r="H237" s="6">
        <v>5.89</v>
      </c>
      <c r="I237" s="6">
        <v>6.06</v>
      </c>
      <c r="J237" s="6">
        <v>6.26</v>
      </c>
      <c r="K237" s="6">
        <v>6.47</v>
      </c>
      <c r="L237" s="6">
        <v>6.6</v>
      </c>
      <c r="M237" s="6">
        <v>6.73</v>
      </c>
    </row>
    <row r="238">
      <c r="A238" s="146">
        <v>43843.0</v>
      </c>
      <c r="B238" s="6">
        <v>5.47</v>
      </c>
      <c r="C238" s="6">
        <v>5.45</v>
      </c>
      <c r="D238" s="6">
        <v>5.45</v>
      </c>
      <c r="E238" s="6">
        <v>5.45</v>
      </c>
      <c r="F238" s="6">
        <v>5.54</v>
      </c>
      <c r="G238" s="6">
        <v>5.64</v>
      </c>
      <c r="H238" s="6">
        <v>5.84</v>
      </c>
      <c r="I238" s="6">
        <v>6.0</v>
      </c>
      <c r="J238" s="6">
        <v>6.18</v>
      </c>
      <c r="K238" s="6">
        <v>6.39</v>
      </c>
      <c r="L238" s="6">
        <v>6.52</v>
      </c>
      <c r="M238" s="6">
        <v>6.66</v>
      </c>
    </row>
    <row r="239">
      <c r="A239" s="146">
        <v>43840.0</v>
      </c>
      <c r="B239" s="6">
        <v>5.46</v>
      </c>
      <c r="C239" s="6">
        <v>5.46</v>
      </c>
      <c r="D239" s="6">
        <v>5.47</v>
      </c>
      <c r="E239" s="6">
        <v>5.48</v>
      </c>
      <c r="F239" s="6">
        <v>5.57</v>
      </c>
      <c r="G239" s="6">
        <v>5.69</v>
      </c>
      <c r="H239" s="6">
        <v>5.9</v>
      </c>
      <c r="I239" s="6">
        <v>6.07</v>
      </c>
      <c r="J239" s="6">
        <v>6.26</v>
      </c>
      <c r="K239" s="6">
        <v>6.48</v>
      </c>
      <c r="L239" s="6">
        <v>6.61</v>
      </c>
      <c r="M239" s="6">
        <v>6.75</v>
      </c>
    </row>
    <row r="240">
      <c r="A240" s="146">
        <v>43839.0</v>
      </c>
      <c r="B240" s="6">
        <v>5.45</v>
      </c>
      <c r="C240" s="6">
        <v>5.47</v>
      </c>
      <c r="D240" s="6">
        <v>5.49</v>
      </c>
      <c r="E240" s="6">
        <v>5.52</v>
      </c>
      <c r="F240" s="6">
        <v>5.63</v>
      </c>
      <c r="G240" s="6">
        <v>5.77</v>
      </c>
      <c r="H240" s="6">
        <v>6.02</v>
      </c>
      <c r="I240" s="6">
        <v>6.21</v>
      </c>
      <c r="J240" s="6">
        <v>6.42</v>
      </c>
      <c r="K240" s="6">
        <v>6.61</v>
      </c>
      <c r="L240" s="6">
        <v>6.71</v>
      </c>
      <c r="M240" s="6">
        <v>6.82</v>
      </c>
    </row>
    <row r="241">
      <c r="A241" s="146">
        <v>43838.0</v>
      </c>
      <c r="B241" s="6">
        <v>5.15</v>
      </c>
      <c r="C241" s="6">
        <v>5.22</v>
      </c>
      <c r="D241" s="6">
        <v>5.29</v>
      </c>
      <c r="E241" s="6">
        <v>5.37</v>
      </c>
      <c r="F241" s="6">
        <v>5.62</v>
      </c>
      <c r="G241" s="6">
        <v>5.79</v>
      </c>
      <c r="H241" s="6">
        <v>6.06</v>
      </c>
      <c r="I241" s="6">
        <v>6.26</v>
      </c>
      <c r="J241" s="6">
        <v>6.44</v>
      </c>
      <c r="K241" s="6">
        <v>6.6</v>
      </c>
      <c r="L241" s="6">
        <v>6.67</v>
      </c>
      <c r="M241" s="6">
        <v>6.74</v>
      </c>
    </row>
    <row r="242">
      <c r="A242" s="146">
        <v>43836.0</v>
      </c>
      <c r="B242" s="6">
        <v>5.03</v>
      </c>
      <c r="C242" s="6">
        <v>5.13</v>
      </c>
      <c r="D242" s="6">
        <v>5.23</v>
      </c>
      <c r="E242" s="6">
        <v>5.33</v>
      </c>
      <c r="F242" s="6">
        <v>5.62</v>
      </c>
      <c r="G242" s="6">
        <v>5.8</v>
      </c>
      <c r="H242" s="6">
        <v>6.07</v>
      </c>
      <c r="I242" s="6">
        <v>6.26</v>
      </c>
      <c r="J242" s="6">
        <v>6.43</v>
      </c>
      <c r="K242" s="6">
        <v>6.55</v>
      </c>
      <c r="L242" s="6">
        <v>6.61</v>
      </c>
      <c r="M242" s="6">
        <v>6.66</v>
      </c>
    </row>
    <row r="243">
      <c r="A243" s="146">
        <v>43833.0</v>
      </c>
      <c r="B243" s="6">
        <v>4.97</v>
      </c>
      <c r="C243" s="6">
        <v>5.08</v>
      </c>
      <c r="D243" s="6">
        <v>5.18</v>
      </c>
      <c r="E243" s="6">
        <v>5.27</v>
      </c>
      <c r="F243" s="6">
        <v>5.57</v>
      </c>
      <c r="G243" s="6">
        <v>5.76</v>
      </c>
      <c r="H243" s="6">
        <v>6.04</v>
      </c>
      <c r="I243" s="6">
        <v>6.24</v>
      </c>
      <c r="J243" s="6">
        <v>6.42</v>
      </c>
      <c r="K243" s="6">
        <v>6.56</v>
      </c>
      <c r="L243" s="6">
        <v>6.62</v>
      </c>
      <c r="M243" s="6">
        <v>6.67</v>
      </c>
    </row>
    <row r="244">
      <c r="A244" s="146">
        <v>43829.0</v>
      </c>
      <c r="B244" s="6">
        <v>4.79</v>
      </c>
      <c r="C244" s="6">
        <v>4.94</v>
      </c>
      <c r="D244" s="6">
        <v>5.08</v>
      </c>
      <c r="E244" s="6">
        <v>5.21</v>
      </c>
      <c r="F244" s="6">
        <v>5.61</v>
      </c>
      <c r="G244" s="6">
        <v>5.82</v>
      </c>
      <c r="H244" s="6">
        <v>6.1</v>
      </c>
      <c r="I244" s="6">
        <v>6.27</v>
      </c>
      <c r="J244" s="6">
        <v>6.41</v>
      </c>
      <c r="K244" s="6">
        <v>6.52</v>
      </c>
      <c r="L244" s="6">
        <v>6.56</v>
      </c>
      <c r="M244" s="6">
        <v>6.6</v>
      </c>
    </row>
    <row r="245">
      <c r="A245" s="146">
        <v>43826.0</v>
      </c>
      <c r="B245" s="6">
        <v>4.98</v>
      </c>
      <c r="C245" s="6">
        <v>5.09</v>
      </c>
      <c r="D245" s="6">
        <v>5.21</v>
      </c>
      <c r="E245" s="6">
        <v>5.32</v>
      </c>
      <c r="F245" s="6">
        <v>5.68</v>
      </c>
      <c r="G245" s="6">
        <v>5.89</v>
      </c>
      <c r="H245" s="6">
        <v>6.17</v>
      </c>
      <c r="I245" s="6">
        <v>6.33</v>
      </c>
      <c r="J245" s="6">
        <v>6.48</v>
      </c>
      <c r="K245" s="6">
        <v>6.59</v>
      </c>
      <c r="L245" s="6">
        <v>6.64</v>
      </c>
      <c r="M245" s="6">
        <v>6.68</v>
      </c>
    </row>
    <row r="246">
      <c r="A246" s="146">
        <v>43825.0</v>
      </c>
      <c r="B246" s="6">
        <v>5.31</v>
      </c>
      <c r="C246" s="6">
        <v>5.35</v>
      </c>
      <c r="D246" s="6">
        <v>5.4</v>
      </c>
      <c r="E246" s="6">
        <v>5.46</v>
      </c>
      <c r="F246" s="6">
        <v>5.67</v>
      </c>
      <c r="G246" s="6">
        <v>5.8</v>
      </c>
      <c r="H246" s="6">
        <v>6.05</v>
      </c>
      <c r="I246" s="6">
        <v>6.27</v>
      </c>
      <c r="J246" s="6">
        <v>6.48</v>
      </c>
      <c r="K246" s="6">
        <v>6.66</v>
      </c>
      <c r="L246" s="6">
        <v>6.75</v>
      </c>
      <c r="M246" s="6">
        <v>6.83</v>
      </c>
    </row>
    <row r="247">
      <c r="A247" s="146">
        <v>43824.0</v>
      </c>
      <c r="B247" s="6">
        <v>5.32</v>
      </c>
      <c r="C247" s="6">
        <v>5.35</v>
      </c>
      <c r="D247" s="6">
        <v>5.39</v>
      </c>
      <c r="E247" s="6">
        <v>5.43</v>
      </c>
      <c r="F247" s="6">
        <v>5.65</v>
      </c>
      <c r="G247" s="6">
        <v>5.81</v>
      </c>
      <c r="H247" s="6">
        <v>6.1</v>
      </c>
      <c r="I247" s="6">
        <v>6.31</v>
      </c>
      <c r="J247" s="6">
        <v>6.49</v>
      </c>
      <c r="K247" s="6">
        <v>6.66</v>
      </c>
      <c r="L247" s="6">
        <v>6.74</v>
      </c>
      <c r="M247" s="6">
        <v>6.82</v>
      </c>
    </row>
    <row r="248">
      <c r="A248" s="146">
        <v>43823.0</v>
      </c>
      <c r="B248" s="6">
        <v>5.39</v>
      </c>
      <c r="C248" s="6">
        <v>5.41</v>
      </c>
      <c r="D248" s="6">
        <v>5.44</v>
      </c>
      <c r="E248" s="6">
        <v>5.49</v>
      </c>
      <c r="F248" s="6">
        <v>5.68</v>
      </c>
      <c r="G248" s="6">
        <v>5.84</v>
      </c>
      <c r="H248" s="6">
        <v>6.11</v>
      </c>
      <c r="I248" s="6">
        <v>6.31</v>
      </c>
      <c r="J248" s="6">
        <v>6.5</v>
      </c>
      <c r="K248" s="6">
        <v>6.66</v>
      </c>
      <c r="L248" s="6">
        <v>6.74</v>
      </c>
      <c r="M248" s="6">
        <v>6.82</v>
      </c>
    </row>
    <row r="249">
      <c r="A249" s="146">
        <v>43822.0</v>
      </c>
      <c r="B249" s="6">
        <v>5.45</v>
      </c>
      <c r="C249" s="6">
        <v>5.46</v>
      </c>
      <c r="D249" s="6">
        <v>5.48</v>
      </c>
      <c r="E249" s="6">
        <v>5.52</v>
      </c>
      <c r="F249" s="6">
        <v>5.7</v>
      </c>
      <c r="G249" s="6">
        <v>5.86</v>
      </c>
      <c r="H249" s="6">
        <v>6.14</v>
      </c>
      <c r="I249" s="6">
        <v>6.35</v>
      </c>
      <c r="J249" s="6">
        <v>6.54</v>
      </c>
      <c r="K249" s="6">
        <v>6.7</v>
      </c>
      <c r="L249" s="6">
        <v>6.77</v>
      </c>
      <c r="M249" s="6">
        <v>6.83</v>
      </c>
    </row>
    <row r="250">
      <c r="A250" s="146">
        <v>43819.0</v>
      </c>
      <c r="B250" s="6">
        <v>5.45</v>
      </c>
      <c r="C250" s="6">
        <v>5.45</v>
      </c>
      <c r="D250" s="6">
        <v>5.47</v>
      </c>
      <c r="E250" s="6">
        <v>5.51</v>
      </c>
      <c r="F250" s="6">
        <v>5.7</v>
      </c>
      <c r="G250" s="6">
        <v>5.87</v>
      </c>
      <c r="H250" s="6">
        <v>6.16</v>
      </c>
      <c r="I250" s="6">
        <v>6.35</v>
      </c>
      <c r="J250" s="6">
        <v>6.53</v>
      </c>
      <c r="K250" s="6">
        <v>6.69</v>
      </c>
      <c r="L250" s="6">
        <v>6.77</v>
      </c>
      <c r="M250" s="6">
        <v>6.84</v>
      </c>
    </row>
    <row r="251">
      <c r="A251" s="146">
        <v>43818.0</v>
      </c>
      <c r="B251" s="6">
        <v>5.53</v>
      </c>
      <c r="C251" s="6">
        <v>5.52</v>
      </c>
      <c r="D251" s="6">
        <v>5.53</v>
      </c>
      <c r="E251" s="6">
        <v>5.55</v>
      </c>
      <c r="F251" s="6">
        <v>5.72</v>
      </c>
      <c r="G251" s="6">
        <v>5.88</v>
      </c>
      <c r="H251" s="6">
        <v>6.16</v>
      </c>
      <c r="I251" s="6">
        <v>6.36</v>
      </c>
      <c r="J251" s="6">
        <v>6.55</v>
      </c>
      <c r="K251" s="6">
        <v>6.71</v>
      </c>
      <c r="L251" s="6">
        <v>6.79</v>
      </c>
      <c r="M251" s="6">
        <v>6.86</v>
      </c>
    </row>
    <row r="252">
      <c r="A252" s="146">
        <v>43817.0</v>
      </c>
      <c r="B252" s="6">
        <v>5.62</v>
      </c>
      <c r="C252" s="6">
        <v>5.59</v>
      </c>
      <c r="D252" s="6">
        <v>5.58</v>
      </c>
      <c r="E252" s="6">
        <v>5.59</v>
      </c>
      <c r="F252" s="6">
        <v>5.7</v>
      </c>
      <c r="G252" s="6">
        <v>5.85</v>
      </c>
      <c r="H252" s="6">
        <v>6.12</v>
      </c>
      <c r="I252" s="6">
        <v>6.32</v>
      </c>
      <c r="J252" s="6">
        <v>6.52</v>
      </c>
      <c r="K252" s="6">
        <v>6.7</v>
      </c>
      <c r="L252" s="6">
        <v>6.79</v>
      </c>
      <c r="M252" s="6">
        <v>6.87</v>
      </c>
    </row>
    <row r="253">
      <c r="A253" s="146">
        <v>43816.0</v>
      </c>
      <c r="B253" s="6">
        <v>5.68</v>
      </c>
      <c r="C253" s="6">
        <v>5.63</v>
      </c>
      <c r="D253" s="6">
        <v>5.6</v>
      </c>
      <c r="E253" s="6">
        <v>5.6</v>
      </c>
      <c r="F253" s="6">
        <v>5.72</v>
      </c>
      <c r="G253" s="6">
        <v>5.87</v>
      </c>
      <c r="H253" s="6">
        <v>6.14</v>
      </c>
      <c r="I253" s="6">
        <v>6.33</v>
      </c>
      <c r="J253" s="6">
        <v>6.51</v>
      </c>
      <c r="K253" s="6">
        <v>6.67</v>
      </c>
      <c r="L253" s="6">
        <v>6.75</v>
      </c>
      <c r="M253" s="6">
        <v>6.83</v>
      </c>
    </row>
    <row r="254">
      <c r="A254" s="146">
        <v>43815.0</v>
      </c>
      <c r="B254" s="6">
        <v>5.64</v>
      </c>
      <c r="C254" s="6">
        <v>5.59</v>
      </c>
      <c r="D254" s="6">
        <v>5.56</v>
      </c>
      <c r="E254" s="6">
        <v>5.56</v>
      </c>
      <c r="F254" s="6">
        <v>5.7</v>
      </c>
      <c r="G254" s="6">
        <v>5.87</v>
      </c>
      <c r="H254" s="6">
        <v>6.15</v>
      </c>
      <c r="I254" s="6">
        <v>6.34</v>
      </c>
      <c r="J254" s="6">
        <v>6.52</v>
      </c>
      <c r="K254" s="6">
        <v>6.68</v>
      </c>
      <c r="L254" s="6">
        <v>6.76</v>
      </c>
      <c r="M254" s="6">
        <v>6.84</v>
      </c>
    </row>
    <row r="255">
      <c r="A255" s="146">
        <v>43812.0</v>
      </c>
      <c r="B255" s="6">
        <v>5.64</v>
      </c>
      <c r="C255" s="6">
        <v>5.58</v>
      </c>
      <c r="D255" s="6">
        <v>5.55</v>
      </c>
      <c r="E255" s="6">
        <v>5.56</v>
      </c>
      <c r="F255" s="6">
        <v>5.7</v>
      </c>
      <c r="G255" s="6">
        <v>5.88</v>
      </c>
      <c r="H255" s="6">
        <v>6.17</v>
      </c>
      <c r="I255" s="6">
        <v>6.36</v>
      </c>
      <c r="J255" s="6">
        <v>6.54</v>
      </c>
      <c r="K255" s="6">
        <v>6.69</v>
      </c>
      <c r="L255" s="6">
        <v>6.77</v>
      </c>
      <c r="M255" s="6">
        <v>6.83</v>
      </c>
    </row>
    <row r="256">
      <c r="A256" s="146">
        <v>43811.0</v>
      </c>
      <c r="B256" s="6">
        <v>5.71</v>
      </c>
      <c r="C256" s="6">
        <v>5.67</v>
      </c>
      <c r="D256" s="6">
        <v>5.64</v>
      </c>
      <c r="E256" s="6">
        <v>5.64</v>
      </c>
      <c r="F256" s="6">
        <v>5.71</v>
      </c>
      <c r="G256" s="6">
        <v>5.86</v>
      </c>
      <c r="H256" s="6">
        <v>6.13</v>
      </c>
      <c r="I256" s="6">
        <v>6.33</v>
      </c>
      <c r="J256" s="6">
        <v>6.53</v>
      </c>
      <c r="K256" s="6">
        <v>6.71</v>
      </c>
      <c r="L256" s="6">
        <v>6.8</v>
      </c>
      <c r="M256" s="6">
        <v>6.89</v>
      </c>
    </row>
    <row r="257">
      <c r="A257" s="146">
        <v>43810.0</v>
      </c>
      <c r="B257" s="6">
        <v>5.8</v>
      </c>
      <c r="C257" s="6">
        <v>5.76</v>
      </c>
      <c r="D257" s="6">
        <v>5.73</v>
      </c>
      <c r="E257" s="6">
        <v>5.72</v>
      </c>
      <c r="F257" s="6">
        <v>5.8</v>
      </c>
      <c r="G257" s="6">
        <v>5.94</v>
      </c>
      <c r="H257" s="6">
        <v>6.21</v>
      </c>
      <c r="I257" s="6">
        <v>6.39</v>
      </c>
      <c r="J257" s="6">
        <v>6.58</v>
      </c>
      <c r="K257" s="6">
        <v>6.75</v>
      </c>
      <c r="L257" s="6">
        <v>6.84</v>
      </c>
      <c r="M257" s="6">
        <v>6.92</v>
      </c>
    </row>
    <row r="258">
      <c r="A258" s="146">
        <v>43809.0</v>
      </c>
      <c r="B258" s="6">
        <v>5.86</v>
      </c>
      <c r="C258" s="6">
        <v>5.82</v>
      </c>
      <c r="D258" s="6">
        <v>5.79</v>
      </c>
      <c r="E258" s="6">
        <v>5.78</v>
      </c>
      <c r="F258" s="6">
        <v>5.82</v>
      </c>
      <c r="G258" s="6">
        <v>5.95</v>
      </c>
      <c r="H258" s="6">
        <v>6.2</v>
      </c>
      <c r="I258" s="6">
        <v>6.38</v>
      </c>
      <c r="J258" s="6">
        <v>6.56</v>
      </c>
      <c r="K258" s="6">
        <v>6.73</v>
      </c>
      <c r="L258" s="6">
        <v>6.81</v>
      </c>
      <c r="M258" s="6">
        <v>6.89</v>
      </c>
    </row>
    <row r="259">
      <c r="A259" s="146">
        <v>43808.0</v>
      </c>
      <c r="B259" s="6">
        <v>5.77</v>
      </c>
      <c r="C259" s="6">
        <v>5.74</v>
      </c>
      <c r="D259" s="6">
        <v>5.74</v>
      </c>
      <c r="E259" s="6">
        <v>5.74</v>
      </c>
      <c r="F259" s="6">
        <v>5.83</v>
      </c>
      <c r="G259" s="6">
        <v>5.96</v>
      </c>
      <c r="H259" s="6">
        <v>6.19</v>
      </c>
      <c r="I259" s="6">
        <v>6.37</v>
      </c>
      <c r="J259" s="6">
        <v>6.56</v>
      </c>
      <c r="K259" s="6">
        <v>6.74</v>
      </c>
      <c r="L259" s="6">
        <v>6.83</v>
      </c>
      <c r="M259" s="6">
        <v>6.91</v>
      </c>
    </row>
    <row r="260">
      <c r="A260" s="146">
        <v>43805.0</v>
      </c>
      <c r="B260" s="6">
        <v>5.82</v>
      </c>
      <c r="C260" s="6">
        <v>5.78</v>
      </c>
      <c r="D260" s="6">
        <v>5.76</v>
      </c>
      <c r="E260" s="6">
        <v>5.76</v>
      </c>
      <c r="F260" s="6">
        <v>5.83</v>
      </c>
      <c r="G260" s="6">
        <v>5.96</v>
      </c>
      <c r="H260" s="6">
        <v>6.19</v>
      </c>
      <c r="I260" s="6">
        <v>6.37</v>
      </c>
      <c r="J260" s="6">
        <v>6.55</v>
      </c>
      <c r="K260" s="6">
        <v>6.73</v>
      </c>
      <c r="L260" s="6">
        <v>6.83</v>
      </c>
      <c r="M260" s="6">
        <v>6.91</v>
      </c>
    </row>
    <row r="261">
      <c r="A261" s="146">
        <v>43804.0</v>
      </c>
      <c r="B261" s="6">
        <v>5.89</v>
      </c>
      <c r="C261" s="6">
        <v>5.84</v>
      </c>
      <c r="D261" s="6">
        <v>5.8</v>
      </c>
      <c r="E261" s="6">
        <v>5.79</v>
      </c>
      <c r="F261" s="6">
        <v>5.85</v>
      </c>
      <c r="G261" s="6">
        <v>5.98</v>
      </c>
      <c r="H261" s="6">
        <v>6.21</v>
      </c>
      <c r="I261" s="6">
        <v>6.38</v>
      </c>
      <c r="J261" s="6">
        <v>6.56</v>
      </c>
      <c r="K261" s="6">
        <v>6.74</v>
      </c>
      <c r="L261" s="6">
        <v>6.84</v>
      </c>
      <c r="M261" s="6">
        <v>6.91</v>
      </c>
    </row>
    <row r="262">
      <c r="A262" s="146">
        <v>43803.0</v>
      </c>
      <c r="B262" s="6">
        <v>5.89</v>
      </c>
      <c r="C262" s="6">
        <v>5.84</v>
      </c>
      <c r="D262" s="6">
        <v>5.8</v>
      </c>
      <c r="E262" s="6">
        <v>5.79</v>
      </c>
      <c r="F262" s="6">
        <v>5.85</v>
      </c>
      <c r="G262" s="6">
        <v>5.97</v>
      </c>
      <c r="H262" s="6">
        <v>6.2</v>
      </c>
      <c r="I262" s="6">
        <v>6.37</v>
      </c>
      <c r="J262" s="6">
        <v>6.55</v>
      </c>
      <c r="K262" s="6">
        <v>6.73</v>
      </c>
      <c r="L262" s="6">
        <v>6.82</v>
      </c>
      <c r="M262" s="6">
        <v>6.9</v>
      </c>
    </row>
    <row r="263">
      <c r="A263" s="146">
        <v>43802.0</v>
      </c>
      <c r="B263" s="6">
        <v>5.9</v>
      </c>
      <c r="C263" s="6">
        <v>5.83</v>
      </c>
      <c r="D263" s="6">
        <v>5.79</v>
      </c>
      <c r="E263" s="6">
        <v>5.78</v>
      </c>
      <c r="F263" s="6">
        <v>5.85</v>
      </c>
      <c r="G263" s="6">
        <v>5.99</v>
      </c>
      <c r="H263" s="6">
        <v>6.24</v>
      </c>
      <c r="I263" s="6">
        <v>6.4</v>
      </c>
      <c r="J263" s="6">
        <v>6.58</v>
      </c>
      <c r="K263" s="6">
        <v>6.75</v>
      </c>
      <c r="L263" s="6">
        <v>6.84</v>
      </c>
      <c r="M263" s="6">
        <v>6.91</v>
      </c>
    </row>
    <row r="264">
      <c r="A264" s="146">
        <v>43801.0</v>
      </c>
      <c r="B264" s="6">
        <v>5.94</v>
      </c>
      <c r="C264" s="6">
        <v>5.86</v>
      </c>
      <c r="D264" s="6">
        <v>5.81</v>
      </c>
      <c r="E264" s="6">
        <v>5.79</v>
      </c>
      <c r="F264" s="6">
        <v>5.85</v>
      </c>
      <c r="G264" s="6">
        <v>5.98</v>
      </c>
      <c r="H264" s="6">
        <v>6.24</v>
      </c>
      <c r="I264" s="6">
        <v>6.42</v>
      </c>
      <c r="J264" s="6">
        <v>6.6</v>
      </c>
      <c r="K264" s="6">
        <v>6.78</v>
      </c>
      <c r="L264" s="6">
        <v>6.87</v>
      </c>
      <c r="M264" s="6">
        <v>6.95</v>
      </c>
    </row>
    <row r="265">
      <c r="A265" s="146">
        <v>43798.0</v>
      </c>
      <c r="B265" s="6">
        <v>6.0</v>
      </c>
      <c r="C265" s="6">
        <v>5.9</v>
      </c>
      <c r="D265" s="6">
        <v>5.84</v>
      </c>
      <c r="E265" s="6">
        <v>5.8</v>
      </c>
      <c r="F265" s="6">
        <v>5.83</v>
      </c>
      <c r="G265" s="6">
        <v>5.97</v>
      </c>
      <c r="H265" s="6">
        <v>6.22</v>
      </c>
      <c r="I265" s="6">
        <v>6.4</v>
      </c>
      <c r="J265" s="6">
        <v>6.58</v>
      </c>
      <c r="K265" s="6">
        <v>6.76</v>
      </c>
      <c r="L265" s="6">
        <v>6.85</v>
      </c>
      <c r="M265" s="6">
        <v>6.92</v>
      </c>
    </row>
    <row r="266">
      <c r="A266" s="146">
        <v>43797.0</v>
      </c>
      <c r="B266" s="6">
        <v>6.03</v>
      </c>
      <c r="C266" s="6">
        <v>5.91</v>
      </c>
      <c r="D266" s="6">
        <v>5.84</v>
      </c>
      <c r="E266" s="6">
        <v>5.81</v>
      </c>
      <c r="F266" s="6">
        <v>5.83</v>
      </c>
      <c r="G266" s="6">
        <v>5.97</v>
      </c>
      <c r="H266" s="6">
        <v>6.22</v>
      </c>
      <c r="I266" s="6">
        <v>6.4</v>
      </c>
      <c r="J266" s="6">
        <v>6.58</v>
      </c>
      <c r="K266" s="6">
        <v>6.76</v>
      </c>
      <c r="L266" s="6">
        <v>6.85</v>
      </c>
      <c r="M266" s="6">
        <v>6.92</v>
      </c>
    </row>
    <row r="267">
      <c r="A267" s="146">
        <v>43796.0</v>
      </c>
      <c r="B267" s="6">
        <v>6.05</v>
      </c>
      <c r="C267" s="6">
        <v>5.92</v>
      </c>
      <c r="D267" s="6">
        <v>5.83</v>
      </c>
      <c r="E267" s="6">
        <v>5.79</v>
      </c>
      <c r="F267" s="6">
        <v>5.8</v>
      </c>
      <c r="G267" s="6">
        <v>5.93</v>
      </c>
      <c r="H267" s="6">
        <v>6.19</v>
      </c>
      <c r="I267" s="6">
        <v>6.37</v>
      </c>
      <c r="J267" s="6">
        <v>6.56</v>
      </c>
      <c r="K267" s="6">
        <v>6.73</v>
      </c>
      <c r="L267" s="6">
        <v>6.82</v>
      </c>
      <c r="M267" s="6">
        <v>6.89</v>
      </c>
    </row>
    <row r="268">
      <c r="A268" s="146">
        <v>43795.0</v>
      </c>
      <c r="B268" s="6">
        <v>6.1</v>
      </c>
      <c r="C268" s="6">
        <v>5.96</v>
      </c>
      <c r="D268" s="6">
        <v>5.87</v>
      </c>
      <c r="E268" s="6">
        <v>5.82</v>
      </c>
      <c r="F268" s="6">
        <v>5.8</v>
      </c>
      <c r="G268" s="6">
        <v>5.92</v>
      </c>
      <c r="H268" s="6">
        <v>6.18</v>
      </c>
      <c r="I268" s="6">
        <v>6.37</v>
      </c>
      <c r="J268" s="6">
        <v>6.56</v>
      </c>
      <c r="K268" s="6">
        <v>6.73</v>
      </c>
      <c r="L268" s="6">
        <v>6.81</v>
      </c>
      <c r="M268" s="6">
        <v>6.87</v>
      </c>
    </row>
    <row r="269">
      <c r="A269" s="146">
        <v>43794.0</v>
      </c>
      <c r="B269" s="6">
        <v>5.97</v>
      </c>
      <c r="C269" s="6">
        <v>5.85</v>
      </c>
      <c r="D269" s="6">
        <v>5.78</v>
      </c>
      <c r="E269" s="6">
        <v>5.74</v>
      </c>
      <c r="F269" s="6">
        <v>5.8</v>
      </c>
      <c r="G269" s="6">
        <v>5.94</v>
      </c>
      <c r="H269" s="6">
        <v>6.2</v>
      </c>
      <c r="I269" s="6">
        <v>6.37</v>
      </c>
      <c r="J269" s="6">
        <v>6.54</v>
      </c>
      <c r="K269" s="6">
        <v>6.69</v>
      </c>
      <c r="L269" s="6">
        <v>6.76</v>
      </c>
      <c r="M269" s="6">
        <v>6.82</v>
      </c>
    </row>
    <row r="270">
      <c r="A270" s="146">
        <v>43791.0</v>
      </c>
      <c r="B270" s="6">
        <v>6.03</v>
      </c>
      <c r="C270" s="6">
        <v>5.9</v>
      </c>
      <c r="D270" s="6">
        <v>5.81</v>
      </c>
      <c r="E270" s="6">
        <v>5.77</v>
      </c>
      <c r="F270" s="6">
        <v>5.79</v>
      </c>
      <c r="G270" s="6">
        <v>5.93</v>
      </c>
      <c r="H270" s="6">
        <v>6.17</v>
      </c>
      <c r="I270" s="6">
        <v>6.35</v>
      </c>
      <c r="J270" s="6">
        <v>6.52</v>
      </c>
      <c r="K270" s="6">
        <v>6.68</v>
      </c>
      <c r="L270" s="6">
        <v>6.75</v>
      </c>
      <c r="M270" s="6">
        <v>6.81</v>
      </c>
    </row>
    <row r="271">
      <c r="A271" s="146">
        <v>43790.0</v>
      </c>
      <c r="B271" s="6">
        <v>6.12</v>
      </c>
      <c r="C271" s="6">
        <v>5.97</v>
      </c>
      <c r="D271" s="6">
        <v>5.87</v>
      </c>
      <c r="E271" s="6">
        <v>5.81</v>
      </c>
      <c r="F271" s="6">
        <v>5.81</v>
      </c>
      <c r="G271" s="6">
        <v>5.94</v>
      </c>
      <c r="H271" s="6">
        <v>6.19</v>
      </c>
      <c r="I271" s="6">
        <v>6.37</v>
      </c>
      <c r="J271" s="6">
        <v>6.54</v>
      </c>
      <c r="K271" s="6">
        <v>6.67</v>
      </c>
      <c r="L271" s="6">
        <v>6.73</v>
      </c>
      <c r="M271" s="6">
        <v>6.78</v>
      </c>
    </row>
    <row r="272">
      <c r="A272" s="146">
        <v>43789.0</v>
      </c>
      <c r="B272" s="6">
        <v>6.08</v>
      </c>
      <c r="C272" s="6">
        <v>5.95</v>
      </c>
      <c r="D272" s="6">
        <v>5.86</v>
      </c>
      <c r="E272" s="6">
        <v>5.81</v>
      </c>
      <c r="F272" s="6">
        <v>5.82</v>
      </c>
      <c r="G272" s="6">
        <v>5.95</v>
      </c>
      <c r="H272" s="6">
        <v>6.2</v>
      </c>
      <c r="I272" s="6">
        <v>6.37</v>
      </c>
      <c r="J272" s="6">
        <v>6.53</v>
      </c>
      <c r="K272" s="6">
        <v>6.66</v>
      </c>
      <c r="L272" s="6">
        <v>6.73</v>
      </c>
      <c r="M272" s="6">
        <v>6.79</v>
      </c>
    </row>
    <row r="273">
      <c r="A273" s="146">
        <v>43788.0</v>
      </c>
      <c r="B273" s="6">
        <v>5.99</v>
      </c>
      <c r="C273" s="6">
        <v>5.9</v>
      </c>
      <c r="D273" s="6">
        <v>5.83</v>
      </c>
      <c r="E273" s="6">
        <v>5.8</v>
      </c>
      <c r="F273" s="6">
        <v>5.83</v>
      </c>
      <c r="G273" s="6">
        <v>5.96</v>
      </c>
      <c r="H273" s="6">
        <v>6.2</v>
      </c>
      <c r="I273" s="6">
        <v>6.38</v>
      </c>
      <c r="J273" s="6">
        <v>6.56</v>
      </c>
      <c r="K273" s="6">
        <v>6.71</v>
      </c>
      <c r="L273" s="6">
        <v>6.79</v>
      </c>
      <c r="M273" s="6">
        <v>6.87</v>
      </c>
    </row>
    <row r="274">
      <c r="A274" s="146">
        <v>43787.0</v>
      </c>
      <c r="B274" s="6">
        <v>5.94</v>
      </c>
      <c r="C274" s="6">
        <v>5.86</v>
      </c>
      <c r="D274" s="6">
        <v>5.81</v>
      </c>
      <c r="E274" s="6">
        <v>5.79</v>
      </c>
      <c r="F274" s="6">
        <v>5.84</v>
      </c>
      <c r="G274" s="6">
        <v>5.98</v>
      </c>
      <c r="H274" s="6">
        <v>6.24</v>
      </c>
      <c r="I274" s="6">
        <v>6.42</v>
      </c>
      <c r="J274" s="6">
        <v>6.61</v>
      </c>
      <c r="K274" s="6">
        <v>6.78</v>
      </c>
      <c r="L274" s="6">
        <v>6.86</v>
      </c>
      <c r="M274" s="6">
        <v>6.94</v>
      </c>
    </row>
    <row r="275">
      <c r="A275" s="146">
        <v>43784.0</v>
      </c>
      <c r="B275" s="6">
        <v>5.91</v>
      </c>
      <c r="C275" s="6">
        <v>5.84</v>
      </c>
      <c r="D275" s="6">
        <v>5.8</v>
      </c>
      <c r="E275" s="6">
        <v>5.78</v>
      </c>
      <c r="F275" s="6">
        <v>5.86</v>
      </c>
      <c r="G275" s="6">
        <v>6.0</v>
      </c>
      <c r="H275" s="6">
        <v>6.24</v>
      </c>
      <c r="I275" s="6">
        <v>6.41</v>
      </c>
      <c r="J275" s="6">
        <v>6.6</v>
      </c>
      <c r="K275" s="6">
        <v>6.78</v>
      </c>
      <c r="L275" s="6">
        <v>6.86</v>
      </c>
      <c r="M275" s="6">
        <v>6.93</v>
      </c>
    </row>
    <row r="276">
      <c r="A276" s="146">
        <v>43783.0</v>
      </c>
      <c r="B276" s="6">
        <v>6.01</v>
      </c>
      <c r="C276" s="6">
        <v>5.91</v>
      </c>
      <c r="D276" s="6">
        <v>5.86</v>
      </c>
      <c r="E276" s="6">
        <v>5.83</v>
      </c>
      <c r="F276" s="6">
        <v>5.89</v>
      </c>
      <c r="G276" s="6">
        <v>6.03</v>
      </c>
      <c r="H276" s="6">
        <v>6.27</v>
      </c>
      <c r="I276" s="6">
        <v>6.44</v>
      </c>
      <c r="J276" s="6">
        <v>6.63</v>
      </c>
      <c r="K276" s="6">
        <v>6.79</v>
      </c>
      <c r="L276" s="6">
        <v>6.88</v>
      </c>
      <c r="M276" s="6">
        <v>6.95</v>
      </c>
    </row>
    <row r="277">
      <c r="A277" s="146">
        <v>43782.0</v>
      </c>
      <c r="B277" s="6">
        <v>5.92</v>
      </c>
      <c r="C277" s="6">
        <v>5.86</v>
      </c>
      <c r="D277" s="6">
        <v>5.83</v>
      </c>
      <c r="E277" s="6">
        <v>5.82</v>
      </c>
      <c r="F277" s="6">
        <v>5.91</v>
      </c>
      <c r="G277" s="6">
        <v>6.06</v>
      </c>
      <c r="H277" s="6">
        <v>6.32</v>
      </c>
      <c r="I277" s="6">
        <v>6.51</v>
      </c>
      <c r="J277" s="6">
        <v>6.7</v>
      </c>
      <c r="K277" s="6">
        <v>6.86</v>
      </c>
      <c r="L277" s="6">
        <v>6.94</v>
      </c>
      <c r="M277" s="6">
        <v>7.0</v>
      </c>
    </row>
    <row r="278">
      <c r="A278" s="146">
        <v>43781.0</v>
      </c>
      <c r="B278" s="6">
        <v>5.95</v>
      </c>
      <c r="C278" s="6">
        <v>5.9</v>
      </c>
      <c r="D278" s="6">
        <v>5.86</v>
      </c>
      <c r="E278" s="6">
        <v>5.85</v>
      </c>
      <c r="F278" s="6">
        <v>5.9</v>
      </c>
      <c r="G278" s="6">
        <v>6.04</v>
      </c>
      <c r="H278" s="6">
        <v>6.26</v>
      </c>
      <c r="I278" s="6">
        <v>6.43</v>
      </c>
      <c r="J278" s="6">
        <v>6.63</v>
      </c>
      <c r="K278" s="6">
        <v>6.83</v>
      </c>
      <c r="L278" s="6">
        <v>6.94</v>
      </c>
      <c r="M278" s="6">
        <v>7.04</v>
      </c>
    </row>
    <row r="279">
      <c r="A279" s="146">
        <v>43780.0</v>
      </c>
      <c r="B279" s="6">
        <v>5.84</v>
      </c>
      <c r="C279" s="6">
        <v>5.82</v>
      </c>
      <c r="D279" s="6">
        <v>5.81</v>
      </c>
      <c r="E279" s="6">
        <v>5.8</v>
      </c>
      <c r="F279" s="6">
        <v>5.86</v>
      </c>
      <c r="G279" s="6">
        <v>5.99</v>
      </c>
      <c r="H279" s="6">
        <v>6.22</v>
      </c>
      <c r="I279" s="6">
        <v>6.4</v>
      </c>
      <c r="J279" s="6">
        <v>6.62</v>
      </c>
      <c r="K279" s="6">
        <v>6.83</v>
      </c>
      <c r="L279" s="6">
        <v>6.95</v>
      </c>
      <c r="M279" s="6">
        <v>7.08</v>
      </c>
    </row>
    <row r="280">
      <c r="A280" s="146">
        <v>43777.0</v>
      </c>
      <c r="B280" s="6">
        <v>5.74</v>
      </c>
      <c r="C280" s="6">
        <v>5.73</v>
      </c>
      <c r="D280" s="6">
        <v>5.73</v>
      </c>
      <c r="E280" s="6">
        <v>5.73</v>
      </c>
      <c r="F280" s="6">
        <v>5.8</v>
      </c>
      <c r="G280" s="6">
        <v>5.94</v>
      </c>
      <c r="H280" s="6">
        <v>6.16</v>
      </c>
      <c r="I280" s="6">
        <v>6.34</v>
      </c>
      <c r="J280" s="6">
        <v>6.55</v>
      </c>
      <c r="K280" s="6">
        <v>6.78</v>
      </c>
      <c r="L280" s="6">
        <v>6.91</v>
      </c>
      <c r="M280" s="6">
        <v>7.04</v>
      </c>
    </row>
    <row r="281">
      <c r="A281" s="146">
        <v>43776.0</v>
      </c>
      <c r="B281" s="6">
        <v>5.75</v>
      </c>
      <c r="C281" s="6">
        <v>5.75</v>
      </c>
      <c r="D281" s="6">
        <v>5.76</v>
      </c>
      <c r="E281" s="6">
        <v>5.76</v>
      </c>
      <c r="F281" s="6">
        <v>5.82</v>
      </c>
      <c r="G281" s="6">
        <v>5.94</v>
      </c>
      <c r="H281" s="6">
        <v>6.14</v>
      </c>
      <c r="I281" s="6">
        <v>6.3</v>
      </c>
      <c r="J281" s="6">
        <v>6.5</v>
      </c>
      <c r="K281" s="6">
        <v>6.74</v>
      </c>
      <c r="L281" s="6">
        <v>6.89</v>
      </c>
      <c r="M281" s="6">
        <v>7.04</v>
      </c>
    </row>
    <row r="282">
      <c r="A282" s="146">
        <v>43775.0</v>
      </c>
      <c r="B282" s="6">
        <v>5.77</v>
      </c>
      <c r="C282" s="6">
        <v>5.79</v>
      </c>
      <c r="D282" s="6">
        <v>5.8</v>
      </c>
      <c r="E282" s="6">
        <v>5.82</v>
      </c>
      <c r="F282" s="6">
        <v>5.9</v>
      </c>
      <c r="G282" s="6">
        <v>5.99</v>
      </c>
      <c r="H282" s="6">
        <v>6.16</v>
      </c>
      <c r="I282" s="6">
        <v>6.31</v>
      </c>
      <c r="J282" s="6">
        <v>6.5</v>
      </c>
      <c r="K282" s="6">
        <v>6.75</v>
      </c>
      <c r="L282" s="6">
        <v>6.9</v>
      </c>
      <c r="M282" s="6">
        <v>7.05</v>
      </c>
    </row>
    <row r="283">
      <c r="A283" s="146">
        <v>43774.0</v>
      </c>
      <c r="B283" s="6">
        <v>5.85</v>
      </c>
      <c r="C283" s="6">
        <v>5.86</v>
      </c>
      <c r="D283" s="6">
        <v>5.87</v>
      </c>
      <c r="E283" s="6">
        <v>5.88</v>
      </c>
      <c r="F283" s="6">
        <v>5.92</v>
      </c>
      <c r="G283" s="6">
        <v>6.0</v>
      </c>
      <c r="H283" s="6">
        <v>6.16</v>
      </c>
      <c r="I283" s="6">
        <v>6.31</v>
      </c>
      <c r="J283" s="6">
        <v>6.51</v>
      </c>
      <c r="K283" s="6">
        <v>6.74</v>
      </c>
      <c r="L283" s="6">
        <v>6.89</v>
      </c>
      <c r="M283" s="6">
        <v>7.06</v>
      </c>
    </row>
    <row r="284">
      <c r="A284" s="146">
        <v>43770.0</v>
      </c>
      <c r="B284" s="6">
        <v>5.89</v>
      </c>
      <c r="C284" s="6">
        <v>5.9</v>
      </c>
      <c r="D284" s="6">
        <v>5.9</v>
      </c>
      <c r="E284" s="6">
        <v>5.91</v>
      </c>
      <c r="F284" s="6">
        <v>5.95</v>
      </c>
      <c r="G284" s="6">
        <v>6.02</v>
      </c>
      <c r="H284" s="6">
        <v>6.17</v>
      </c>
      <c r="I284" s="6">
        <v>6.32</v>
      </c>
      <c r="J284" s="6">
        <v>6.51</v>
      </c>
      <c r="K284" s="6">
        <v>6.74</v>
      </c>
      <c r="L284" s="6">
        <v>6.89</v>
      </c>
      <c r="M284" s="6">
        <v>7.06</v>
      </c>
    </row>
    <row r="285">
      <c r="A285" s="146">
        <v>43769.0</v>
      </c>
      <c r="B285" s="6">
        <v>5.97</v>
      </c>
      <c r="C285" s="6">
        <v>5.97</v>
      </c>
      <c r="D285" s="6">
        <v>5.97</v>
      </c>
      <c r="E285" s="6">
        <v>5.97</v>
      </c>
      <c r="F285" s="6">
        <v>5.99</v>
      </c>
      <c r="G285" s="6">
        <v>6.06</v>
      </c>
      <c r="H285" s="6">
        <v>6.24</v>
      </c>
      <c r="I285" s="6">
        <v>6.4</v>
      </c>
      <c r="J285" s="6">
        <v>6.59</v>
      </c>
      <c r="K285" s="6">
        <v>6.81</v>
      </c>
      <c r="L285" s="6">
        <v>6.96</v>
      </c>
      <c r="M285" s="6">
        <v>7.14</v>
      </c>
    </row>
    <row r="286">
      <c r="A286" s="146">
        <v>43768.0</v>
      </c>
      <c r="B286" s="6">
        <v>5.94</v>
      </c>
      <c r="C286" s="6">
        <v>5.95</v>
      </c>
      <c r="D286" s="6">
        <v>5.96</v>
      </c>
      <c r="E286" s="6">
        <v>5.96</v>
      </c>
      <c r="F286" s="6">
        <v>6.0</v>
      </c>
      <c r="G286" s="6">
        <v>6.07</v>
      </c>
      <c r="H286" s="6">
        <v>6.23</v>
      </c>
      <c r="I286" s="6">
        <v>6.38</v>
      </c>
      <c r="J286" s="6">
        <v>6.56</v>
      </c>
      <c r="K286" s="6">
        <v>6.77</v>
      </c>
      <c r="L286" s="6">
        <v>6.92</v>
      </c>
      <c r="M286" s="6">
        <v>7.09</v>
      </c>
    </row>
    <row r="287">
      <c r="A287" s="146">
        <v>43767.0</v>
      </c>
      <c r="B287" s="6">
        <v>5.96</v>
      </c>
      <c r="C287" s="6">
        <v>5.97</v>
      </c>
      <c r="D287" s="6">
        <v>5.98</v>
      </c>
      <c r="E287" s="6">
        <v>5.98</v>
      </c>
      <c r="F287" s="6">
        <v>6.01</v>
      </c>
      <c r="G287" s="6">
        <v>6.07</v>
      </c>
      <c r="H287" s="6">
        <v>6.21</v>
      </c>
      <c r="I287" s="6">
        <v>6.34</v>
      </c>
      <c r="J287" s="6">
        <v>6.53</v>
      </c>
      <c r="K287" s="6">
        <v>6.73</v>
      </c>
      <c r="L287" s="6">
        <v>6.87</v>
      </c>
      <c r="M287" s="6">
        <v>7.06</v>
      </c>
    </row>
    <row r="288">
      <c r="A288" s="146">
        <v>43766.0</v>
      </c>
      <c r="B288" s="6">
        <v>5.96</v>
      </c>
      <c r="C288" s="6">
        <v>5.97</v>
      </c>
      <c r="D288" s="6">
        <v>5.98</v>
      </c>
      <c r="E288" s="6">
        <v>5.98</v>
      </c>
      <c r="F288" s="6">
        <v>6.01</v>
      </c>
      <c r="G288" s="6">
        <v>6.06</v>
      </c>
      <c r="H288" s="6">
        <v>6.19</v>
      </c>
      <c r="I288" s="6">
        <v>6.33</v>
      </c>
      <c r="J288" s="6">
        <v>6.5</v>
      </c>
      <c r="K288" s="6">
        <v>6.71</v>
      </c>
      <c r="L288" s="6">
        <v>6.87</v>
      </c>
      <c r="M288" s="6">
        <v>7.08</v>
      </c>
    </row>
    <row r="289">
      <c r="A289" s="146">
        <v>43763.0</v>
      </c>
      <c r="B289" s="6">
        <v>6.0</v>
      </c>
      <c r="C289" s="6">
        <v>6.0</v>
      </c>
      <c r="D289" s="6">
        <v>6.01</v>
      </c>
      <c r="E289" s="6">
        <v>6.02</v>
      </c>
      <c r="F289" s="6">
        <v>6.05</v>
      </c>
      <c r="G289" s="6">
        <v>6.09</v>
      </c>
      <c r="H289" s="6">
        <v>6.21</v>
      </c>
      <c r="I289" s="6">
        <v>6.34</v>
      </c>
      <c r="J289" s="6">
        <v>6.53</v>
      </c>
      <c r="K289" s="6">
        <v>6.74</v>
      </c>
      <c r="L289" s="6">
        <v>6.89</v>
      </c>
      <c r="M289" s="6">
        <v>7.1</v>
      </c>
    </row>
    <row r="290">
      <c r="A290" s="146">
        <v>43762.0</v>
      </c>
      <c r="B290" s="6">
        <v>6.08</v>
      </c>
      <c r="C290" s="6">
        <v>6.09</v>
      </c>
      <c r="D290" s="6">
        <v>6.09</v>
      </c>
      <c r="E290" s="6">
        <v>6.09</v>
      </c>
      <c r="F290" s="6">
        <v>6.11</v>
      </c>
      <c r="G290" s="6">
        <v>6.16</v>
      </c>
      <c r="H290" s="6">
        <v>6.3</v>
      </c>
      <c r="I290" s="6">
        <v>6.44</v>
      </c>
      <c r="J290" s="6">
        <v>6.62</v>
      </c>
      <c r="K290" s="6">
        <v>6.83</v>
      </c>
      <c r="L290" s="6">
        <v>6.99</v>
      </c>
      <c r="M290" s="6">
        <v>7.22</v>
      </c>
    </row>
    <row r="291">
      <c r="A291" s="146">
        <v>43761.0</v>
      </c>
      <c r="B291" s="6">
        <v>6.08</v>
      </c>
      <c r="C291" s="6">
        <v>6.09</v>
      </c>
      <c r="D291" s="6">
        <v>6.1</v>
      </c>
      <c r="E291" s="6">
        <v>6.1</v>
      </c>
      <c r="F291" s="6">
        <v>6.12</v>
      </c>
      <c r="G291" s="6">
        <v>6.16</v>
      </c>
      <c r="H291" s="6">
        <v>6.28</v>
      </c>
      <c r="I291" s="6">
        <v>6.41</v>
      </c>
      <c r="J291" s="6">
        <v>6.58</v>
      </c>
      <c r="K291" s="6">
        <v>6.81</v>
      </c>
      <c r="L291" s="6">
        <v>6.98</v>
      </c>
      <c r="M291" s="6">
        <v>7.22</v>
      </c>
    </row>
    <row r="292">
      <c r="A292" s="146">
        <v>43760.0</v>
      </c>
      <c r="B292" s="6">
        <v>6.06</v>
      </c>
      <c r="C292" s="6">
        <v>6.07</v>
      </c>
      <c r="D292" s="6">
        <v>6.08</v>
      </c>
      <c r="E292" s="6">
        <v>6.09</v>
      </c>
      <c r="F292" s="6">
        <v>6.13</v>
      </c>
      <c r="G292" s="6">
        <v>6.17</v>
      </c>
      <c r="H292" s="6">
        <v>6.28</v>
      </c>
      <c r="I292" s="6">
        <v>6.41</v>
      </c>
      <c r="J292" s="6">
        <v>6.59</v>
      </c>
      <c r="K292" s="6">
        <v>6.82</v>
      </c>
      <c r="L292" s="6">
        <v>7.0</v>
      </c>
      <c r="M292" s="6">
        <v>7.26</v>
      </c>
    </row>
    <row r="293">
      <c r="A293" s="146">
        <v>43759.0</v>
      </c>
      <c r="B293" s="6">
        <v>6.08</v>
      </c>
      <c r="C293" s="6">
        <v>6.09</v>
      </c>
      <c r="D293" s="6">
        <v>6.1</v>
      </c>
      <c r="E293" s="6">
        <v>6.11</v>
      </c>
      <c r="F293" s="6">
        <v>6.15</v>
      </c>
      <c r="G293" s="6">
        <v>6.2</v>
      </c>
      <c r="H293" s="6">
        <v>6.32</v>
      </c>
      <c r="I293" s="6">
        <v>6.45</v>
      </c>
      <c r="J293" s="6">
        <v>6.64</v>
      </c>
      <c r="K293" s="6">
        <v>6.88</v>
      </c>
      <c r="L293" s="6">
        <v>7.07</v>
      </c>
      <c r="M293" s="6">
        <v>7.33</v>
      </c>
    </row>
    <row r="294">
      <c r="A294" s="146">
        <v>43756.0</v>
      </c>
      <c r="B294" s="6">
        <v>6.07</v>
      </c>
      <c r="C294" s="6">
        <v>6.08</v>
      </c>
      <c r="D294" s="6">
        <v>6.1</v>
      </c>
      <c r="E294" s="6">
        <v>6.11</v>
      </c>
      <c r="F294" s="6">
        <v>6.17</v>
      </c>
      <c r="G294" s="6">
        <v>6.24</v>
      </c>
      <c r="H294" s="6">
        <v>6.37</v>
      </c>
      <c r="I294" s="6">
        <v>6.5</v>
      </c>
      <c r="J294" s="6">
        <v>6.69</v>
      </c>
      <c r="K294" s="6">
        <v>6.93</v>
      </c>
      <c r="L294" s="6">
        <v>7.13</v>
      </c>
      <c r="M294" s="6">
        <v>7.41</v>
      </c>
    </row>
    <row r="295">
      <c r="A295" s="146">
        <v>43755.0</v>
      </c>
      <c r="B295" s="6">
        <v>6.26</v>
      </c>
      <c r="C295" s="6">
        <v>6.27</v>
      </c>
      <c r="D295" s="6">
        <v>6.27</v>
      </c>
      <c r="E295" s="6">
        <v>6.27</v>
      </c>
      <c r="F295" s="6">
        <v>6.31</v>
      </c>
      <c r="G295" s="6">
        <v>6.36</v>
      </c>
      <c r="H295" s="6">
        <v>6.47</v>
      </c>
      <c r="I295" s="6">
        <v>6.59</v>
      </c>
      <c r="J295" s="6">
        <v>6.77</v>
      </c>
      <c r="K295" s="6">
        <v>7.0</v>
      </c>
      <c r="L295" s="6">
        <v>7.19</v>
      </c>
      <c r="M295" s="6">
        <v>7.48</v>
      </c>
    </row>
    <row r="296">
      <c r="A296" s="146">
        <v>43754.0</v>
      </c>
      <c r="B296" s="6">
        <v>6.3</v>
      </c>
      <c r="C296" s="6">
        <v>6.3</v>
      </c>
      <c r="D296" s="6">
        <v>6.31</v>
      </c>
      <c r="E296" s="6">
        <v>6.31</v>
      </c>
      <c r="F296" s="6">
        <v>6.34</v>
      </c>
      <c r="G296" s="6">
        <v>6.38</v>
      </c>
      <c r="H296" s="6">
        <v>6.49</v>
      </c>
      <c r="I296" s="6">
        <v>6.61</v>
      </c>
      <c r="J296" s="6">
        <v>6.79</v>
      </c>
      <c r="K296" s="6">
        <v>7.03</v>
      </c>
      <c r="L296" s="6">
        <v>7.24</v>
      </c>
      <c r="M296" s="6">
        <v>7.55</v>
      </c>
    </row>
    <row r="297">
      <c r="A297" s="146">
        <v>43753.0</v>
      </c>
      <c r="B297" s="6">
        <v>6.33</v>
      </c>
      <c r="C297" s="6">
        <v>6.33</v>
      </c>
      <c r="D297" s="6">
        <v>6.32</v>
      </c>
      <c r="E297" s="6">
        <v>6.32</v>
      </c>
      <c r="F297" s="6">
        <v>6.32</v>
      </c>
      <c r="G297" s="6">
        <v>6.36</v>
      </c>
      <c r="H297" s="6">
        <v>6.47</v>
      </c>
      <c r="I297" s="6">
        <v>6.6</v>
      </c>
      <c r="J297" s="6">
        <v>6.79</v>
      </c>
      <c r="K297" s="6">
        <v>7.04</v>
      </c>
      <c r="L297" s="6">
        <v>7.26</v>
      </c>
      <c r="M297" s="6">
        <v>7.58</v>
      </c>
    </row>
    <row r="298">
      <c r="A298" s="146">
        <v>43752.0</v>
      </c>
      <c r="B298" s="6">
        <v>6.27</v>
      </c>
      <c r="C298" s="6">
        <v>6.31</v>
      </c>
      <c r="D298" s="6">
        <v>6.34</v>
      </c>
      <c r="E298" s="6">
        <v>6.35</v>
      </c>
      <c r="F298" s="6">
        <v>6.37</v>
      </c>
      <c r="G298" s="6">
        <v>6.39</v>
      </c>
      <c r="H298" s="6">
        <v>6.47</v>
      </c>
      <c r="I298" s="6">
        <v>6.59</v>
      </c>
      <c r="J298" s="6">
        <v>6.78</v>
      </c>
      <c r="K298" s="6">
        <v>7.11</v>
      </c>
      <c r="L298" s="6">
        <v>7.38</v>
      </c>
      <c r="M298" s="6">
        <v>7.74</v>
      </c>
    </row>
    <row r="299">
      <c r="A299" s="146">
        <v>43749.0</v>
      </c>
      <c r="B299" s="6">
        <v>6.34</v>
      </c>
      <c r="C299" s="6">
        <v>6.34</v>
      </c>
      <c r="D299" s="6">
        <v>6.35</v>
      </c>
      <c r="E299" s="6">
        <v>6.35</v>
      </c>
      <c r="F299" s="6">
        <v>6.36</v>
      </c>
      <c r="G299" s="6">
        <v>6.4</v>
      </c>
      <c r="H299" s="6">
        <v>6.5</v>
      </c>
      <c r="I299" s="6">
        <v>6.62</v>
      </c>
      <c r="J299" s="6">
        <v>6.82</v>
      </c>
      <c r="K299" s="6">
        <v>7.14</v>
      </c>
      <c r="L299" s="6">
        <v>7.4</v>
      </c>
      <c r="M299" s="6">
        <v>7.77</v>
      </c>
    </row>
    <row r="300">
      <c r="A300" s="146">
        <v>43748.0</v>
      </c>
      <c r="B300" s="6">
        <v>6.32</v>
      </c>
      <c r="C300" s="6">
        <v>6.32</v>
      </c>
      <c r="D300" s="6">
        <v>6.33</v>
      </c>
      <c r="E300" s="6">
        <v>6.33</v>
      </c>
      <c r="F300" s="6">
        <v>6.35</v>
      </c>
      <c r="G300" s="6">
        <v>6.39</v>
      </c>
      <c r="H300" s="6">
        <v>6.5</v>
      </c>
      <c r="I300" s="6">
        <v>6.64</v>
      </c>
      <c r="J300" s="6">
        <v>6.85</v>
      </c>
      <c r="K300" s="6">
        <v>7.19</v>
      </c>
      <c r="L300" s="6">
        <v>7.46</v>
      </c>
      <c r="M300" s="6">
        <v>7.82</v>
      </c>
    </row>
    <row r="301">
      <c r="A301" s="146">
        <v>43747.0</v>
      </c>
      <c r="B301" s="6">
        <v>6.4</v>
      </c>
      <c r="C301" s="6">
        <v>6.4</v>
      </c>
      <c r="D301" s="6">
        <v>6.4</v>
      </c>
      <c r="E301" s="6">
        <v>6.41</v>
      </c>
      <c r="F301" s="6">
        <v>6.48</v>
      </c>
      <c r="G301" s="6">
        <v>6.53</v>
      </c>
      <c r="H301" s="6">
        <v>6.63</v>
      </c>
      <c r="I301" s="6">
        <v>6.75</v>
      </c>
      <c r="J301" s="6">
        <v>6.96</v>
      </c>
      <c r="K301" s="6">
        <v>7.28</v>
      </c>
      <c r="L301" s="6">
        <v>7.54</v>
      </c>
      <c r="M301" s="6">
        <v>7.89</v>
      </c>
    </row>
    <row r="302">
      <c r="A302" s="146">
        <v>43746.0</v>
      </c>
      <c r="B302" s="6">
        <v>6.48</v>
      </c>
      <c r="C302" s="6">
        <v>6.48</v>
      </c>
      <c r="D302" s="6">
        <v>6.49</v>
      </c>
      <c r="E302" s="6">
        <v>6.5</v>
      </c>
      <c r="F302" s="6">
        <v>6.52</v>
      </c>
      <c r="G302" s="6">
        <v>6.56</v>
      </c>
      <c r="H302" s="6">
        <v>6.66</v>
      </c>
      <c r="I302" s="6">
        <v>6.78</v>
      </c>
      <c r="J302" s="6">
        <v>6.99</v>
      </c>
      <c r="K302" s="6">
        <v>7.32</v>
      </c>
      <c r="L302" s="6">
        <v>7.57</v>
      </c>
      <c r="M302" s="6">
        <v>7.91</v>
      </c>
    </row>
    <row r="303">
      <c r="A303" s="146">
        <v>43745.0</v>
      </c>
      <c r="B303" s="6">
        <v>6.43</v>
      </c>
      <c r="C303" s="6">
        <v>6.44</v>
      </c>
      <c r="D303" s="6">
        <v>6.45</v>
      </c>
      <c r="E303" s="6">
        <v>6.46</v>
      </c>
      <c r="F303" s="6">
        <v>6.51</v>
      </c>
      <c r="G303" s="6">
        <v>6.56</v>
      </c>
      <c r="H303" s="6">
        <v>6.65</v>
      </c>
      <c r="I303" s="6">
        <v>6.77</v>
      </c>
      <c r="J303" s="6">
        <v>6.97</v>
      </c>
      <c r="K303" s="6">
        <v>7.3</v>
      </c>
      <c r="L303" s="6">
        <v>7.55</v>
      </c>
      <c r="M303" s="6">
        <v>7.87</v>
      </c>
    </row>
    <row r="304">
      <c r="A304" s="146">
        <v>43742.0</v>
      </c>
      <c r="B304" s="6">
        <v>6.4</v>
      </c>
      <c r="C304" s="6">
        <v>6.42</v>
      </c>
      <c r="D304" s="6">
        <v>6.44</v>
      </c>
      <c r="E304" s="6">
        <v>6.46</v>
      </c>
      <c r="F304" s="6">
        <v>6.54</v>
      </c>
      <c r="G304" s="6">
        <v>6.6</v>
      </c>
      <c r="H304" s="6">
        <v>6.72</v>
      </c>
      <c r="I304" s="6">
        <v>6.85</v>
      </c>
      <c r="J304" s="6">
        <v>7.06</v>
      </c>
      <c r="K304" s="6">
        <v>7.39</v>
      </c>
      <c r="L304" s="6">
        <v>7.63</v>
      </c>
      <c r="M304" s="6">
        <v>7.94</v>
      </c>
    </row>
    <row r="305">
      <c r="A305" s="146">
        <v>43741.0</v>
      </c>
      <c r="B305" s="6">
        <v>6.46</v>
      </c>
      <c r="C305" s="6">
        <v>6.47</v>
      </c>
      <c r="D305" s="6">
        <v>6.49</v>
      </c>
      <c r="E305" s="6">
        <v>6.51</v>
      </c>
      <c r="F305" s="6">
        <v>6.6</v>
      </c>
      <c r="G305" s="6">
        <v>6.67</v>
      </c>
      <c r="H305" s="6">
        <v>6.8</v>
      </c>
      <c r="I305" s="6">
        <v>6.93</v>
      </c>
      <c r="J305" s="6">
        <v>7.15</v>
      </c>
      <c r="K305" s="6">
        <v>7.47</v>
      </c>
      <c r="L305" s="6">
        <v>7.71</v>
      </c>
      <c r="M305" s="6">
        <v>8.0</v>
      </c>
    </row>
    <row r="306">
      <c r="A306" s="146">
        <v>43740.0</v>
      </c>
      <c r="B306" s="6">
        <v>6.45</v>
      </c>
      <c r="C306" s="6">
        <v>6.47</v>
      </c>
      <c r="D306" s="6">
        <v>6.48</v>
      </c>
      <c r="E306" s="6">
        <v>6.51</v>
      </c>
      <c r="F306" s="6">
        <v>6.6</v>
      </c>
      <c r="G306" s="6">
        <v>6.67</v>
      </c>
      <c r="H306" s="6">
        <v>6.8</v>
      </c>
      <c r="I306" s="6">
        <v>6.95</v>
      </c>
      <c r="J306" s="6">
        <v>7.16</v>
      </c>
      <c r="K306" s="6">
        <v>7.49</v>
      </c>
      <c r="L306" s="6">
        <v>7.73</v>
      </c>
      <c r="M306" s="6">
        <v>8.02</v>
      </c>
    </row>
    <row r="307">
      <c r="A307" s="146">
        <v>43739.0</v>
      </c>
      <c r="B307" s="6">
        <v>6.53</v>
      </c>
      <c r="C307" s="6">
        <v>6.52</v>
      </c>
      <c r="D307" s="6">
        <v>6.52</v>
      </c>
      <c r="E307" s="6">
        <v>6.53</v>
      </c>
      <c r="F307" s="6">
        <v>6.6</v>
      </c>
      <c r="G307" s="6">
        <v>6.68</v>
      </c>
      <c r="H307" s="6">
        <v>6.81</v>
      </c>
      <c r="I307" s="6">
        <v>6.94</v>
      </c>
      <c r="J307" s="6">
        <v>7.16</v>
      </c>
      <c r="K307" s="6">
        <v>7.48</v>
      </c>
      <c r="L307" s="6">
        <v>7.72</v>
      </c>
      <c r="M307" s="6">
        <v>8.02</v>
      </c>
    </row>
    <row r="308">
      <c r="A308" s="146">
        <v>43738.0</v>
      </c>
      <c r="B308" s="6">
        <v>6.56</v>
      </c>
      <c r="C308" s="6">
        <v>6.54</v>
      </c>
      <c r="D308" s="6">
        <v>6.53</v>
      </c>
      <c r="E308" s="6">
        <v>6.53</v>
      </c>
      <c r="F308" s="6">
        <v>6.6</v>
      </c>
      <c r="G308" s="6">
        <v>6.67</v>
      </c>
      <c r="H308" s="6">
        <v>6.8</v>
      </c>
      <c r="I308" s="6">
        <v>6.93</v>
      </c>
      <c r="J308" s="6">
        <v>7.15</v>
      </c>
      <c r="K308" s="6">
        <v>7.47</v>
      </c>
      <c r="L308" s="6">
        <v>7.72</v>
      </c>
      <c r="M308" s="6">
        <v>8.02</v>
      </c>
    </row>
    <row r="309">
      <c r="A309" s="146">
        <v>43735.0</v>
      </c>
      <c r="B309" s="6">
        <v>6.49</v>
      </c>
      <c r="C309" s="6">
        <v>6.5</v>
      </c>
      <c r="D309" s="6">
        <v>6.51</v>
      </c>
      <c r="E309" s="6">
        <v>6.53</v>
      </c>
      <c r="F309" s="6">
        <v>6.6</v>
      </c>
      <c r="G309" s="6">
        <v>6.66</v>
      </c>
      <c r="H309" s="6">
        <v>6.78</v>
      </c>
      <c r="I309" s="6">
        <v>6.92</v>
      </c>
      <c r="J309" s="6">
        <v>7.14</v>
      </c>
      <c r="K309" s="6">
        <v>7.45</v>
      </c>
      <c r="L309" s="6">
        <v>7.69</v>
      </c>
      <c r="M309" s="6">
        <v>7.99</v>
      </c>
    </row>
    <row r="310">
      <c r="A310" s="146">
        <v>43734.0</v>
      </c>
      <c r="B310" s="6">
        <v>6.58</v>
      </c>
      <c r="C310" s="6">
        <v>6.55</v>
      </c>
      <c r="D310" s="6">
        <v>6.53</v>
      </c>
      <c r="E310" s="6">
        <v>6.53</v>
      </c>
      <c r="F310" s="6">
        <v>6.62</v>
      </c>
      <c r="G310" s="6">
        <v>6.68</v>
      </c>
      <c r="H310" s="6">
        <v>6.79</v>
      </c>
      <c r="I310" s="6">
        <v>6.92</v>
      </c>
      <c r="J310" s="6">
        <v>7.13</v>
      </c>
      <c r="K310" s="6">
        <v>7.45</v>
      </c>
      <c r="L310" s="6">
        <v>7.69</v>
      </c>
      <c r="M310" s="6">
        <v>8.0</v>
      </c>
    </row>
    <row r="311">
      <c r="A311" s="146">
        <v>43733.0</v>
      </c>
      <c r="B311" s="6">
        <v>6.49</v>
      </c>
      <c r="C311" s="6">
        <v>6.5</v>
      </c>
      <c r="D311" s="6">
        <v>6.51</v>
      </c>
      <c r="E311" s="6">
        <v>6.54</v>
      </c>
      <c r="F311" s="6">
        <v>6.64</v>
      </c>
      <c r="G311" s="6">
        <v>6.7</v>
      </c>
      <c r="H311" s="6">
        <v>6.79</v>
      </c>
      <c r="I311" s="6">
        <v>6.92</v>
      </c>
      <c r="J311" s="6">
        <v>7.13</v>
      </c>
      <c r="K311" s="6">
        <v>7.46</v>
      </c>
      <c r="L311" s="6">
        <v>7.7</v>
      </c>
      <c r="M311" s="6">
        <v>7.99</v>
      </c>
    </row>
    <row r="312">
      <c r="A312" s="146">
        <v>43732.0</v>
      </c>
      <c r="B312" s="6">
        <v>6.56</v>
      </c>
      <c r="C312" s="6">
        <v>6.55</v>
      </c>
      <c r="D312" s="6">
        <v>6.55</v>
      </c>
      <c r="E312" s="6">
        <v>6.56</v>
      </c>
      <c r="F312" s="6">
        <v>6.64</v>
      </c>
      <c r="G312" s="6">
        <v>6.7</v>
      </c>
      <c r="H312" s="6">
        <v>6.81</v>
      </c>
      <c r="I312" s="6">
        <v>6.93</v>
      </c>
      <c r="J312" s="6">
        <v>7.14</v>
      </c>
      <c r="K312" s="6">
        <v>7.46</v>
      </c>
      <c r="L312" s="6">
        <v>7.7</v>
      </c>
      <c r="M312" s="6">
        <v>7.98</v>
      </c>
    </row>
    <row r="313">
      <c r="A313" s="146">
        <v>43731.0</v>
      </c>
      <c r="B313" s="6">
        <v>6.61</v>
      </c>
      <c r="C313" s="6">
        <v>6.61</v>
      </c>
      <c r="D313" s="6">
        <v>6.61</v>
      </c>
      <c r="E313" s="6">
        <v>6.62</v>
      </c>
      <c r="F313" s="6">
        <v>6.66</v>
      </c>
      <c r="G313" s="6">
        <v>6.69</v>
      </c>
      <c r="H313" s="6">
        <v>6.78</v>
      </c>
      <c r="I313" s="6">
        <v>6.92</v>
      </c>
      <c r="J313" s="6">
        <v>7.14</v>
      </c>
      <c r="K313" s="6">
        <v>7.46</v>
      </c>
      <c r="L313" s="6">
        <v>7.69</v>
      </c>
      <c r="M313" s="6">
        <v>7.97</v>
      </c>
    </row>
    <row r="314">
      <c r="A314" s="146">
        <v>43728.0</v>
      </c>
      <c r="B314" s="6">
        <v>6.57</v>
      </c>
      <c r="C314" s="6">
        <v>6.57</v>
      </c>
      <c r="D314" s="6">
        <v>6.57</v>
      </c>
      <c r="E314" s="6">
        <v>6.57</v>
      </c>
      <c r="F314" s="6">
        <v>6.61</v>
      </c>
      <c r="G314" s="6">
        <v>6.65</v>
      </c>
      <c r="H314" s="6">
        <v>6.78</v>
      </c>
      <c r="I314" s="6">
        <v>6.92</v>
      </c>
      <c r="J314" s="6">
        <v>7.13</v>
      </c>
      <c r="K314" s="6">
        <v>7.45</v>
      </c>
      <c r="L314" s="6">
        <v>7.69</v>
      </c>
      <c r="M314" s="6">
        <v>7.97</v>
      </c>
    </row>
    <row r="315">
      <c r="A315" s="146">
        <v>43727.0</v>
      </c>
      <c r="B315" s="6">
        <v>6.67</v>
      </c>
      <c r="C315" s="6">
        <v>6.65</v>
      </c>
      <c r="D315" s="6">
        <v>6.63</v>
      </c>
      <c r="E315" s="6">
        <v>6.62</v>
      </c>
      <c r="F315" s="6">
        <v>6.62</v>
      </c>
      <c r="G315" s="6">
        <v>6.67</v>
      </c>
      <c r="H315" s="6">
        <v>6.78</v>
      </c>
      <c r="I315" s="6">
        <v>6.92</v>
      </c>
      <c r="J315" s="6">
        <v>7.14</v>
      </c>
      <c r="K315" s="6">
        <v>7.46</v>
      </c>
      <c r="L315" s="6">
        <v>7.7</v>
      </c>
      <c r="M315" s="6">
        <v>7.97</v>
      </c>
    </row>
    <row r="316">
      <c r="A316" s="146">
        <v>43726.0</v>
      </c>
      <c r="B316" s="6">
        <v>6.67</v>
      </c>
      <c r="C316" s="6">
        <v>6.64</v>
      </c>
      <c r="D316" s="6">
        <v>6.63</v>
      </c>
      <c r="E316" s="6">
        <v>6.62</v>
      </c>
      <c r="F316" s="6">
        <v>6.65</v>
      </c>
      <c r="G316" s="6">
        <v>6.7</v>
      </c>
      <c r="H316" s="6">
        <v>6.82</v>
      </c>
      <c r="I316" s="6">
        <v>6.95</v>
      </c>
      <c r="J316" s="6">
        <v>7.15</v>
      </c>
      <c r="K316" s="6">
        <v>7.47</v>
      </c>
      <c r="L316" s="6">
        <v>7.71</v>
      </c>
      <c r="M316" s="6">
        <v>7.99</v>
      </c>
    </row>
    <row r="317">
      <c r="A317" s="146">
        <v>43725.0</v>
      </c>
      <c r="B317" s="6">
        <v>6.76</v>
      </c>
      <c r="C317" s="6">
        <v>6.7</v>
      </c>
      <c r="D317" s="6">
        <v>6.66</v>
      </c>
      <c r="E317" s="6">
        <v>6.64</v>
      </c>
      <c r="F317" s="6">
        <v>6.67</v>
      </c>
      <c r="G317" s="6">
        <v>6.71</v>
      </c>
      <c r="H317" s="6">
        <v>6.82</v>
      </c>
      <c r="I317" s="6">
        <v>6.95</v>
      </c>
      <c r="J317" s="6">
        <v>7.17</v>
      </c>
      <c r="K317" s="6">
        <v>7.5</v>
      </c>
      <c r="L317" s="6">
        <v>7.74</v>
      </c>
      <c r="M317" s="6">
        <v>8.03</v>
      </c>
    </row>
    <row r="318">
      <c r="A318" s="146">
        <v>43724.0</v>
      </c>
      <c r="B318" s="6">
        <v>6.74</v>
      </c>
      <c r="C318" s="6">
        <v>6.69</v>
      </c>
      <c r="D318" s="6">
        <v>6.66</v>
      </c>
      <c r="E318" s="6">
        <v>6.64</v>
      </c>
      <c r="F318" s="6">
        <v>6.66</v>
      </c>
      <c r="G318" s="6">
        <v>6.69</v>
      </c>
      <c r="H318" s="6">
        <v>6.79</v>
      </c>
      <c r="I318" s="6">
        <v>6.92</v>
      </c>
      <c r="J318" s="6">
        <v>7.14</v>
      </c>
      <c r="K318" s="6">
        <v>7.47</v>
      </c>
      <c r="L318" s="6">
        <v>7.72</v>
      </c>
      <c r="M318" s="6">
        <v>8.01</v>
      </c>
    </row>
    <row r="319">
      <c r="A319" s="146">
        <v>43721.0</v>
      </c>
      <c r="B319" s="6">
        <v>6.66</v>
      </c>
      <c r="C319" s="6">
        <v>6.63</v>
      </c>
      <c r="D319" s="6">
        <v>6.61</v>
      </c>
      <c r="E319" s="6">
        <v>6.61</v>
      </c>
      <c r="F319" s="6">
        <v>6.64</v>
      </c>
      <c r="G319" s="6">
        <v>6.68</v>
      </c>
      <c r="H319" s="6">
        <v>6.78</v>
      </c>
      <c r="I319" s="6">
        <v>6.9</v>
      </c>
      <c r="J319" s="6">
        <v>7.12</v>
      </c>
      <c r="K319" s="6">
        <v>7.45</v>
      </c>
      <c r="L319" s="6">
        <v>7.7</v>
      </c>
      <c r="M319" s="6">
        <v>8.02</v>
      </c>
    </row>
    <row r="320">
      <c r="A320" s="146">
        <v>43720.0</v>
      </c>
      <c r="B320" s="6">
        <v>6.68</v>
      </c>
      <c r="C320" s="6">
        <v>6.67</v>
      </c>
      <c r="D320" s="6">
        <v>6.66</v>
      </c>
      <c r="E320" s="6">
        <v>6.65</v>
      </c>
      <c r="F320" s="6">
        <v>6.64</v>
      </c>
      <c r="G320" s="6">
        <v>6.67</v>
      </c>
      <c r="H320" s="6">
        <v>6.77</v>
      </c>
      <c r="I320" s="6">
        <v>6.91</v>
      </c>
      <c r="J320" s="6">
        <v>7.12</v>
      </c>
      <c r="K320" s="6">
        <v>7.45</v>
      </c>
      <c r="L320" s="6">
        <v>7.69</v>
      </c>
      <c r="M320" s="6">
        <v>7.99</v>
      </c>
    </row>
    <row r="321">
      <c r="A321" s="146">
        <v>43719.0</v>
      </c>
      <c r="B321" s="6">
        <v>6.68</v>
      </c>
      <c r="C321" s="6">
        <v>6.66</v>
      </c>
      <c r="D321" s="6">
        <v>6.65</v>
      </c>
      <c r="E321" s="6">
        <v>6.65</v>
      </c>
      <c r="F321" s="6">
        <v>6.67</v>
      </c>
      <c r="G321" s="6">
        <v>6.7</v>
      </c>
      <c r="H321" s="6">
        <v>6.81</v>
      </c>
      <c r="I321" s="6">
        <v>6.95</v>
      </c>
      <c r="J321" s="6">
        <v>7.15</v>
      </c>
      <c r="K321" s="6">
        <v>7.47</v>
      </c>
      <c r="L321" s="6">
        <v>7.71</v>
      </c>
      <c r="M321" s="6">
        <v>8.01</v>
      </c>
    </row>
    <row r="322">
      <c r="A322" s="146">
        <v>43718.0</v>
      </c>
      <c r="B322" s="6">
        <v>6.75</v>
      </c>
      <c r="C322" s="6">
        <v>6.72</v>
      </c>
      <c r="D322" s="6">
        <v>6.7</v>
      </c>
      <c r="E322" s="6">
        <v>6.69</v>
      </c>
      <c r="F322" s="6">
        <v>6.68</v>
      </c>
      <c r="G322" s="6">
        <v>6.71</v>
      </c>
      <c r="H322" s="6">
        <v>6.81</v>
      </c>
      <c r="I322" s="6">
        <v>6.94</v>
      </c>
      <c r="J322" s="6">
        <v>7.15</v>
      </c>
      <c r="K322" s="6">
        <v>7.48</v>
      </c>
      <c r="L322" s="6">
        <v>7.72</v>
      </c>
      <c r="M322" s="6">
        <v>8.02</v>
      </c>
    </row>
    <row r="323">
      <c r="A323" s="146">
        <v>43717.0</v>
      </c>
      <c r="B323" s="6">
        <v>6.65</v>
      </c>
      <c r="C323" s="6">
        <v>6.64</v>
      </c>
      <c r="D323" s="6">
        <v>6.63</v>
      </c>
      <c r="E323" s="6">
        <v>6.63</v>
      </c>
      <c r="F323" s="6">
        <v>6.65</v>
      </c>
      <c r="G323" s="6">
        <v>6.69</v>
      </c>
      <c r="H323" s="6">
        <v>6.8</v>
      </c>
      <c r="I323" s="6">
        <v>6.94</v>
      </c>
      <c r="J323" s="6">
        <v>7.16</v>
      </c>
      <c r="K323" s="6">
        <v>7.47</v>
      </c>
      <c r="L323" s="6">
        <v>7.71</v>
      </c>
      <c r="M323" s="6">
        <v>7.99</v>
      </c>
    </row>
    <row r="324">
      <c r="A324" s="146">
        <v>43714.0</v>
      </c>
      <c r="B324" s="6">
        <v>6.66</v>
      </c>
      <c r="C324" s="6">
        <v>6.66</v>
      </c>
      <c r="D324" s="6">
        <v>6.66</v>
      </c>
      <c r="E324" s="6">
        <v>6.66</v>
      </c>
      <c r="F324" s="6">
        <v>6.66</v>
      </c>
      <c r="G324" s="6">
        <v>6.69</v>
      </c>
      <c r="H324" s="6">
        <v>6.8</v>
      </c>
      <c r="I324" s="6">
        <v>6.93</v>
      </c>
      <c r="J324" s="6">
        <v>7.15</v>
      </c>
      <c r="K324" s="6">
        <v>7.46</v>
      </c>
      <c r="L324" s="6">
        <v>7.7</v>
      </c>
      <c r="M324" s="6">
        <v>7.99</v>
      </c>
    </row>
    <row r="325">
      <c r="A325" s="146">
        <v>43713.0</v>
      </c>
      <c r="B325" s="6">
        <v>6.72</v>
      </c>
      <c r="C325" s="6">
        <v>6.7</v>
      </c>
      <c r="D325" s="6">
        <v>6.68</v>
      </c>
      <c r="E325" s="6">
        <v>6.67</v>
      </c>
      <c r="F325" s="6">
        <v>6.68</v>
      </c>
      <c r="G325" s="6">
        <v>6.71</v>
      </c>
      <c r="H325" s="6">
        <v>6.79</v>
      </c>
      <c r="I325" s="6">
        <v>6.92</v>
      </c>
      <c r="J325" s="6">
        <v>7.15</v>
      </c>
      <c r="K325" s="6">
        <v>7.47</v>
      </c>
      <c r="L325" s="6">
        <v>7.7</v>
      </c>
      <c r="M325" s="6">
        <v>7.97</v>
      </c>
    </row>
    <row r="326">
      <c r="A326" s="146">
        <v>43712.0</v>
      </c>
      <c r="B326" s="6">
        <v>6.7</v>
      </c>
      <c r="C326" s="6">
        <v>6.69</v>
      </c>
      <c r="D326" s="6">
        <v>6.68</v>
      </c>
      <c r="E326" s="6">
        <v>6.68</v>
      </c>
      <c r="F326" s="6">
        <v>6.69</v>
      </c>
      <c r="G326" s="6">
        <v>6.71</v>
      </c>
      <c r="H326" s="6">
        <v>6.79</v>
      </c>
      <c r="I326" s="6">
        <v>6.91</v>
      </c>
      <c r="J326" s="6">
        <v>7.13</v>
      </c>
      <c r="K326" s="6">
        <v>7.43</v>
      </c>
      <c r="L326" s="6">
        <v>7.65</v>
      </c>
      <c r="M326" s="6">
        <v>7.92</v>
      </c>
    </row>
    <row r="327">
      <c r="A327" s="146">
        <v>43711.0</v>
      </c>
      <c r="B327" s="6">
        <v>6.74</v>
      </c>
      <c r="C327" s="6">
        <v>6.73</v>
      </c>
      <c r="D327" s="6">
        <v>6.73</v>
      </c>
      <c r="E327" s="6">
        <v>6.72</v>
      </c>
      <c r="F327" s="6">
        <v>6.74</v>
      </c>
      <c r="G327" s="6">
        <v>6.77</v>
      </c>
      <c r="H327" s="6">
        <v>6.87</v>
      </c>
      <c r="I327" s="6">
        <v>7.0</v>
      </c>
      <c r="J327" s="6">
        <v>7.21</v>
      </c>
      <c r="K327" s="6">
        <v>7.49</v>
      </c>
      <c r="L327" s="6">
        <v>7.69</v>
      </c>
      <c r="M327" s="6">
        <v>7.95</v>
      </c>
    </row>
    <row r="328">
      <c r="A328" s="146">
        <v>43710.0</v>
      </c>
      <c r="B328" s="6">
        <v>6.67</v>
      </c>
      <c r="C328" s="6">
        <v>6.68</v>
      </c>
      <c r="D328" s="6">
        <v>6.69</v>
      </c>
      <c r="E328" s="6">
        <v>6.7</v>
      </c>
      <c r="F328" s="6">
        <v>6.74</v>
      </c>
      <c r="G328" s="6">
        <v>6.77</v>
      </c>
      <c r="H328" s="6">
        <v>6.88</v>
      </c>
      <c r="I328" s="6">
        <v>7.01</v>
      </c>
      <c r="J328" s="6">
        <v>7.21</v>
      </c>
      <c r="K328" s="6">
        <v>7.48</v>
      </c>
      <c r="L328" s="6">
        <v>7.67</v>
      </c>
      <c r="M328" s="6">
        <v>7.91</v>
      </c>
    </row>
    <row r="329">
      <c r="A329" s="146">
        <v>43707.0</v>
      </c>
      <c r="B329" s="6">
        <v>6.69</v>
      </c>
      <c r="C329" s="6">
        <v>6.7</v>
      </c>
      <c r="D329" s="6">
        <v>6.71</v>
      </c>
      <c r="E329" s="6">
        <v>6.72</v>
      </c>
      <c r="F329" s="6">
        <v>6.76</v>
      </c>
      <c r="G329" s="6">
        <v>6.79</v>
      </c>
      <c r="H329" s="6">
        <v>6.89</v>
      </c>
      <c r="I329" s="6">
        <v>7.01</v>
      </c>
      <c r="J329" s="6">
        <v>7.22</v>
      </c>
      <c r="K329" s="6">
        <v>7.48</v>
      </c>
      <c r="L329" s="6">
        <v>7.66</v>
      </c>
      <c r="M329" s="6">
        <v>7.88</v>
      </c>
    </row>
    <row r="330">
      <c r="A330" s="146">
        <v>43706.0</v>
      </c>
      <c r="B330" s="6">
        <v>6.75</v>
      </c>
      <c r="C330" s="6">
        <v>6.76</v>
      </c>
      <c r="D330" s="6">
        <v>6.77</v>
      </c>
      <c r="E330" s="6">
        <v>6.79</v>
      </c>
      <c r="F330" s="6">
        <v>6.83</v>
      </c>
      <c r="G330" s="6">
        <v>6.87</v>
      </c>
      <c r="H330" s="6">
        <v>6.98</v>
      </c>
      <c r="I330" s="6">
        <v>7.09</v>
      </c>
      <c r="J330" s="6">
        <v>7.27</v>
      </c>
      <c r="K330" s="6">
        <v>7.5</v>
      </c>
      <c r="L330" s="6">
        <v>7.67</v>
      </c>
      <c r="M330" s="6">
        <v>7.89</v>
      </c>
    </row>
    <row r="331">
      <c r="A331" s="146">
        <v>43705.0</v>
      </c>
      <c r="B331" s="6">
        <v>6.77</v>
      </c>
      <c r="C331" s="6">
        <v>6.78</v>
      </c>
      <c r="D331" s="6">
        <v>6.8</v>
      </c>
      <c r="E331" s="6">
        <v>6.81</v>
      </c>
      <c r="F331" s="6">
        <v>6.87</v>
      </c>
      <c r="G331" s="6">
        <v>6.91</v>
      </c>
      <c r="H331" s="6">
        <v>7.0</v>
      </c>
      <c r="I331" s="6">
        <v>7.1</v>
      </c>
      <c r="J331" s="6">
        <v>7.27</v>
      </c>
      <c r="K331" s="6">
        <v>7.51</v>
      </c>
      <c r="L331" s="6">
        <v>7.68</v>
      </c>
      <c r="M331" s="6">
        <v>7.89</v>
      </c>
    </row>
    <row r="332">
      <c r="A332" s="146">
        <v>43704.0</v>
      </c>
      <c r="B332" s="6">
        <v>6.79</v>
      </c>
      <c r="C332" s="6">
        <v>6.81</v>
      </c>
      <c r="D332" s="6">
        <v>6.83</v>
      </c>
      <c r="E332" s="6">
        <v>6.85</v>
      </c>
      <c r="F332" s="6">
        <v>6.89</v>
      </c>
      <c r="G332" s="6">
        <v>6.92</v>
      </c>
      <c r="H332" s="6">
        <v>7.02</v>
      </c>
      <c r="I332" s="6">
        <v>7.14</v>
      </c>
      <c r="J332" s="6">
        <v>7.31</v>
      </c>
      <c r="K332" s="6">
        <v>7.54</v>
      </c>
      <c r="L332" s="6">
        <v>7.7</v>
      </c>
      <c r="M332" s="6">
        <v>7.91</v>
      </c>
    </row>
    <row r="333">
      <c r="A333" s="146">
        <v>43703.0</v>
      </c>
      <c r="B333" s="6">
        <v>6.74</v>
      </c>
      <c r="C333" s="6">
        <v>6.77</v>
      </c>
      <c r="D333" s="6">
        <v>6.79</v>
      </c>
      <c r="E333" s="6">
        <v>6.82</v>
      </c>
      <c r="F333" s="6">
        <v>6.88</v>
      </c>
      <c r="G333" s="6">
        <v>6.92</v>
      </c>
      <c r="H333" s="6">
        <v>7.03</v>
      </c>
      <c r="I333" s="6">
        <v>7.15</v>
      </c>
      <c r="J333" s="6">
        <v>7.31</v>
      </c>
      <c r="K333" s="6">
        <v>7.52</v>
      </c>
      <c r="L333" s="6">
        <v>7.67</v>
      </c>
      <c r="M333" s="6">
        <v>7.86</v>
      </c>
    </row>
    <row r="334">
      <c r="A334" s="146">
        <v>43700.0</v>
      </c>
      <c r="B334" s="6">
        <v>6.75</v>
      </c>
      <c r="C334" s="6">
        <v>6.77</v>
      </c>
      <c r="D334" s="6">
        <v>6.8</v>
      </c>
      <c r="E334" s="6">
        <v>6.82</v>
      </c>
      <c r="F334" s="6">
        <v>6.88</v>
      </c>
      <c r="G334" s="6">
        <v>6.93</v>
      </c>
      <c r="H334" s="6">
        <v>7.03</v>
      </c>
      <c r="I334" s="6">
        <v>7.13</v>
      </c>
      <c r="J334" s="6">
        <v>7.29</v>
      </c>
      <c r="K334" s="6">
        <v>7.51</v>
      </c>
      <c r="L334" s="6">
        <v>7.66</v>
      </c>
      <c r="M334" s="6">
        <v>7.85</v>
      </c>
    </row>
    <row r="335">
      <c r="A335" s="146">
        <v>43699.0</v>
      </c>
      <c r="B335" s="6">
        <v>6.76</v>
      </c>
      <c r="C335" s="6">
        <v>6.78</v>
      </c>
      <c r="D335" s="6">
        <v>6.8</v>
      </c>
      <c r="E335" s="6">
        <v>6.82</v>
      </c>
      <c r="F335" s="6">
        <v>6.88</v>
      </c>
      <c r="G335" s="6">
        <v>6.93</v>
      </c>
      <c r="H335" s="6">
        <v>7.03</v>
      </c>
      <c r="I335" s="6">
        <v>7.13</v>
      </c>
      <c r="J335" s="6">
        <v>7.29</v>
      </c>
      <c r="K335" s="6">
        <v>7.49</v>
      </c>
      <c r="L335" s="6">
        <v>7.64</v>
      </c>
      <c r="M335" s="6">
        <v>7.82</v>
      </c>
    </row>
    <row r="336">
      <c r="A336" s="146">
        <v>43698.0</v>
      </c>
      <c r="B336" s="6">
        <v>6.71</v>
      </c>
      <c r="C336" s="6">
        <v>6.74</v>
      </c>
      <c r="D336" s="6">
        <v>6.77</v>
      </c>
      <c r="E336" s="6">
        <v>6.8</v>
      </c>
      <c r="F336" s="6">
        <v>6.91</v>
      </c>
      <c r="G336" s="6">
        <v>6.96</v>
      </c>
      <c r="H336" s="6">
        <v>7.05</v>
      </c>
      <c r="I336" s="6">
        <v>7.15</v>
      </c>
      <c r="J336" s="6">
        <v>7.3</v>
      </c>
      <c r="K336" s="6">
        <v>7.51</v>
      </c>
      <c r="L336" s="6">
        <v>7.66</v>
      </c>
      <c r="M336" s="6">
        <v>7.84</v>
      </c>
    </row>
    <row r="337">
      <c r="A337" s="146">
        <v>43697.0</v>
      </c>
      <c r="B337" s="6">
        <v>6.77</v>
      </c>
      <c r="C337" s="6">
        <v>6.8</v>
      </c>
      <c r="D337" s="6">
        <v>6.84</v>
      </c>
      <c r="E337" s="6">
        <v>6.87</v>
      </c>
      <c r="F337" s="6">
        <v>6.97</v>
      </c>
      <c r="G337" s="6">
        <v>7.03</v>
      </c>
      <c r="H337" s="6">
        <v>7.11</v>
      </c>
      <c r="I337" s="6">
        <v>7.21</v>
      </c>
      <c r="J337" s="6">
        <v>7.37</v>
      </c>
      <c r="K337" s="6">
        <v>7.59</v>
      </c>
      <c r="L337" s="6">
        <v>7.74</v>
      </c>
      <c r="M337" s="6">
        <v>7.91</v>
      </c>
    </row>
    <row r="338">
      <c r="A338" s="146">
        <v>43696.0</v>
      </c>
      <c r="B338" s="6">
        <v>6.73</v>
      </c>
      <c r="C338" s="6">
        <v>6.79</v>
      </c>
      <c r="D338" s="6">
        <v>6.84</v>
      </c>
      <c r="E338" s="6">
        <v>6.89</v>
      </c>
      <c r="F338" s="6">
        <v>7.02</v>
      </c>
      <c r="G338" s="6">
        <v>7.07</v>
      </c>
      <c r="H338" s="6">
        <v>7.16</v>
      </c>
      <c r="I338" s="6">
        <v>7.26</v>
      </c>
      <c r="J338" s="6">
        <v>7.42</v>
      </c>
      <c r="K338" s="6">
        <v>7.63</v>
      </c>
      <c r="L338" s="6">
        <v>7.77</v>
      </c>
      <c r="M338" s="6">
        <v>7.94</v>
      </c>
    </row>
    <row r="339">
      <c r="A339" s="146">
        <v>43693.0</v>
      </c>
      <c r="B339" s="6">
        <v>6.76</v>
      </c>
      <c r="C339" s="6">
        <v>6.78</v>
      </c>
      <c r="D339" s="6">
        <v>6.81</v>
      </c>
      <c r="E339" s="6">
        <v>6.84</v>
      </c>
      <c r="F339" s="6">
        <v>6.95</v>
      </c>
      <c r="G339" s="6">
        <v>7.03</v>
      </c>
      <c r="H339" s="6">
        <v>7.15</v>
      </c>
      <c r="I339" s="6">
        <v>7.25</v>
      </c>
      <c r="J339" s="6">
        <v>7.4</v>
      </c>
      <c r="K339" s="6">
        <v>7.6</v>
      </c>
      <c r="L339" s="6">
        <v>7.74</v>
      </c>
      <c r="M339" s="6">
        <v>7.91</v>
      </c>
    </row>
    <row r="340">
      <c r="A340" s="146">
        <v>43692.0</v>
      </c>
      <c r="B340" s="6">
        <v>6.77</v>
      </c>
      <c r="C340" s="6">
        <v>6.8</v>
      </c>
      <c r="D340" s="6">
        <v>6.83</v>
      </c>
      <c r="E340" s="6">
        <v>6.86</v>
      </c>
      <c r="F340" s="6">
        <v>6.97</v>
      </c>
      <c r="G340" s="6">
        <v>7.04</v>
      </c>
      <c r="H340" s="6">
        <v>7.16</v>
      </c>
      <c r="I340" s="6">
        <v>7.27</v>
      </c>
      <c r="J340" s="6">
        <v>7.43</v>
      </c>
      <c r="K340" s="6">
        <v>7.64</v>
      </c>
      <c r="L340" s="6">
        <v>7.78</v>
      </c>
      <c r="M340" s="6">
        <v>7.94</v>
      </c>
    </row>
    <row r="341">
      <c r="A341" s="146">
        <v>43691.0</v>
      </c>
      <c r="B341" s="6">
        <v>6.75</v>
      </c>
      <c r="C341" s="6">
        <v>6.78</v>
      </c>
      <c r="D341" s="6">
        <v>6.81</v>
      </c>
      <c r="E341" s="6">
        <v>6.84</v>
      </c>
      <c r="F341" s="6">
        <v>6.97</v>
      </c>
      <c r="G341" s="6">
        <v>7.06</v>
      </c>
      <c r="H341" s="6">
        <v>7.17</v>
      </c>
      <c r="I341" s="6">
        <v>7.27</v>
      </c>
      <c r="J341" s="6">
        <v>7.41</v>
      </c>
      <c r="K341" s="6">
        <v>7.62</v>
      </c>
      <c r="L341" s="6">
        <v>7.76</v>
      </c>
      <c r="M341" s="6">
        <v>7.92</v>
      </c>
    </row>
    <row r="342">
      <c r="A342" s="146">
        <v>43690.0</v>
      </c>
      <c r="B342" s="6">
        <v>6.77</v>
      </c>
      <c r="C342" s="6">
        <v>6.79</v>
      </c>
      <c r="D342" s="6">
        <v>6.82</v>
      </c>
      <c r="E342" s="6">
        <v>6.85</v>
      </c>
      <c r="F342" s="6">
        <v>6.96</v>
      </c>
      <c r="G342" s="6">
        <v>7.04</v>
      </c>
      <c r="H342" s="6">
        <v>7.16</v>
      </c>
      <c r="I342" s="6">
        <v>7.25</v>
      </c>
      <c r="J342" s="6">
        <v>7.39</v>
      </c>
      <c r="K342" s="6">
        <v>7.59</v>
      </c>
      <c r="L342" s="6">
        <v>7.73</v>
      </c>
      <c r="M342" s="6">
        <v>7.91</v>
      </c>
    </row>
    <row r="343">
      <c r="A343" s="146">
        <v>43689.0</v>
      </c>
      <c r="B343" s="6">
        <v>6.71</v>
      </c>
      <c r="C343" s="6">
        <v>6.74</v>
      </c>
      <c r="D343" s="6">
        <v>6.77</v>
      </c>
      <c r="E343" s="6">
        <v>6.81</v>
      </c>
      <c r="F343" s="6">
        <v>6.96</v>
      </c>
      <c r="G343" s="6">
        <v>7.04</v>
      </c>
      <c r="H343" s="6">
        <v>7.16</v>
      </c>
      <c r="I343" s="6">
        <v>7.27</v>
      </c>
      <c r="J343" s="6">
        <v>7.41</v>
      </c>
      <c r="K343" s="6">
        <v>7.61</v>
      </c>
      <c r="L343" s="6">
        <v>7.76</v>
      </c>
      <c r="M343" s="6">
        <v>7.94</v>
      </c>
    </row>
    <row r="344">
      <c r="A344" s="146">
        <v>43686.0</v>
      </c>
      <c r="B344" s="6">
        <v>6.7</v>
      </c>
      <c r="C344" s="6">
        <v>6.75</v>
      </c>
      <c r="D344" s="6">
        <v>6.79</v>
      </c>
      <c r="E344" s="6">
        <v>6.83</v>
      </c>
      <c r="F344" s="6">
        <v>6.93</v>
      </c>
      <c r="G344" s="6">
        <v>7.01</v>
      </c>
      <c r="H344" s="6">
        <v>7.13</v>
      </c>
      <c r="I344" s="6">
        <v>7.24</v>
      </c>
      <c r="J344" s="6">
        <v>7.39</v>
      </c>
      <c r="K344" s="6">
        <v>7.59</v>
      </c>
      <c r="L344" s="6">
        <v>7.74</v>
      </c>
      <c r="M344" s="6">
        <v>7.93</v>
      </c>
    </row>
    <row r="345">
      <c r="A345" s="146">
        <v>43685.0</v>
      </c>
      <c r="B345" s="6">
        <v>6.76</v>
      </c>
      <c r="C345" s="6">
        <v>6.79</v>
      </c>
      <c r="D345" s="6">
        <v>6.81</v>
      </c>
      <c r="E345" s="6">
        <v>6.84</v>
      </c>
      <c r="F345" s="6">
        <v>6.94</v>
      </c>
      <c r="G345" s="6">
        <v>7.02</v>
      </c>
      <c r="H345" s="6">
        <v>7.13</v>
      </c>
      <c r="I345" s="6">
        <v>7.23</v>
      </c>
      <c r="J345" s="6">
        <v>7.37</v>
      </c>
      <c r="K345" s="6">
        <v>7.57</v>
      </c>
      <c r="L345" s="6">
        <v>7.72</v>
      </c>
      <c r="M345" s="6">
        <v>7.91</v>
      </c>
    </row>
    <row r="346">
      <c r="A346" s="146">
        <v>43684.0</v>
      </c>
      <c r="B346" s="6">
        <v>6.76</v>
      </c>
      <c r="C346" s="6">
        <v>6.78</v>
      </c>
      <c r="D346" s="6">
        <v>6.81</v>
      </c>
      <c r="E346" s="6">
        <v>6.84</v>
      </c>
      <c r="F346" s="6">
        <v>6.94</v>
      </c>
      <c r="G346" s="6">
        <v>7.01</v>
      </c>
      <c r="H346" s="6">
        <v>7.11</v>
      </c>
      <c r="I346" s="6">
        <v>7.22</v>
      </c>
      <c r="J346" s="6">
        <v>7.39</v>
      </c>
      <c r="K346" s="6">
        <v>7.62</v>
      </c>
      <c r="L346" s="6">
        <v>7.78</v>
      </c>
      <c r="M346" s="6">
        <v>7.97</v>
      </c>
    </row>
    <row r="347">
      <c r="A347" s="146">
        <v>43683.0</v>
      </c>
      <c r="B347" s="6">
        <v>6.79</v>
      </c>
      <c r="C347" s="6">
        <v>6.81</v>
      </c>
      <c r="D347" s="6">
        <v>6.83</v>
      </c>
      <c r="E347" s="6">
        <v>6.85</v>
      </c>
      <c r="F347" s="6">
        <v>6.94</v>
      </c>
      <c r="G347" s="6">
        <v>7.01</v>
      </c>
      <c r="H347" s="6">
        <v>7.14</v>
      </c>
      <c r="I347" s="6">
        <v>7.25</v>
      </c>
      <c r="J347" s="6">
        <v>7.42</v>
      </c>
      <c r="K347" s="6">
        <v>7.65</v>
      </c>
      <c r="L347" s="6">
        <v>7.81</v>
      </c>
      <c r="M347" s="6">
        <v>7.99</v>
      </c>
    </row>
    <row r="348">
      <c r="A348" s="146">
        <v>43682.0</v>
      </c>
      <c r="B348" s="6">
        <v>6.75</v>
      </c>
      <c r="C348" s="6">
        <v>6.77</v>
      </c>
      <c r="D348" s="6">
        <v>6.79</v>
      </c>
      <c r="E348" s="6">
        <v>6.82</v>
      </c>
      <c r="F348" s="6">
        <v>6.92</v>
      </c>
      <c r="G348" s="6">
        <v>7.02</v>
      </c>
      <c r="H348" s="6">
        <v>7.17</v>
      </c>
      <c r="I348" s="6">
        <v>7.3</v>
      </c>
      <c r="J348" s="6">
        <v>7.47</v>
      </c>
      <c r="K348" s="6">
        <v>7.69</v>
      </c>
      <c r="L348" s="6">
        <v>7.84</v>
      </c>
      <c r="M348" s="6">
        <v>8.01</v>
      </c>
    </row>
    <row r="349">
      <c r="A349" s="146">
        <v>43679.0</v>
      </c>
      <c r="B349" s="6">
        <v>6.64</v>
      </c>
      <c r="C349" s="6">
        <v>6.67</v>
      </c>
      <c r="D349" s="6">
        <v>6.71</v>
      </c>
      <c r="E349" s="6">
        <v>6.75</v>
      </c>
      <c r="F349" s="6">
        <v>6.96</v>
      </c>
      <c r="G349" s="6">
        <v>7.1</v>
      </c>
      <c r="H349" s="6">
        <v>7.27</v>
      </c>
      <c r="I349" s="6">
        <v>7.39</v>
      </c>
      <c r="J349" s="6">
        <v>7.56</v>
      </c>
      <c r="K349" s="6">
        <v>7.79</v>
      </c>
      <c r="L349" s="6">
        <v>7.95</v>
      </c>
      <c r="M349" s="6">
        <v>8.13</v>
      </c>
    </row>
    <row r="350">
      <c r="A350" s="146">
        <v>43678.0</v>
      </c>
      <c r="B350" s="6">
        <v>6.63</v>
      </c>
      <c r="C350" s="6">
        <v>6.66</v>
      </c>
      <c r="D350" s="6">
        <v>6.69</v>
      </c>
      <c r="E350" s="6">
        <v>6.73</v>
      </c>
      <c r="F350" s="6">
        <v>6.87</v>
      </c>
      <c r="G350" s="6">
        <v>6.97</v>
      </c>
      <c r="H350" s="6">
        <v>7.13</v>
      </c>
      <c r="I350" s="6">
        <v>7.25</v>
      </c>
      <c r="J350" s="6">
        <v>7.43</v>
      </c>
      <c r="K350" s="6">
        <v>7.67</v>
      </c>
      <c r="L350" s="6">
        <v>7.84</v>
      </c>
      <c r="M350" s="6">
        <v>8.04</v>
      </c>
    </row>
    <row r="351">
      <c r="A351" s="146">
        <v>43677.0</v>
      </c>
      <c r="B351" s="6">
        <v>6.66</v>
      </c>
      <c r="C351" s="6">
        <v>6.68</v>
      </c>
      <c r="D351" s="6">
        <v>6.71</v>
      </c>
      <c r="E351" s="6">
        <v>6.75</v>
      </c>
      <c r="F351" s="6">
        <v>6.88</v>
      </c>
      <c r="G351" s="6">
        <v>6.97</v>
      </c>
      <c r="H351" s="6">
        <v>7.1</v>
      </c>
      <c r="I351" s="6">
        <v>7.21</v>
      </c>
      <c r="J351" s="6">
        <v>7.39</v>
      </c>
      <c r="K351" s="6">
        <v>7.63</v>
      </c>
      <c r="L351" s="6">
        <v>7.8</v>
      </c>
      <c r="M351" s="6">
        <v>8.0</v>
      </c>
    </row>
    <row r="352">
      <c r="A352" s="146">
        <v>43676.0</v>
      </c>
      <c r="B352" s="6">
        <v>6.7</v>
      </c>
      <c r="C352" s="6">
        <v>6.72</v>
      </c>
      <c r="D352" s="6">
        <v>6.74</v>
      </c>
      <c r="E352" s="6">
        <v>6.77</v>
      </c>
      <c r="F352" s="6">
        <v>6.88</v>
      </c>
      <c r="G352" s="6">
        <v>6.97</v>
      </c>
      <c r="H352" s="6">
        <v>7.12</v>
      </c>
      <c r="I352" s="6">
        <v>7.25</v>
      </c>
      <c r="J352" s="6">
        <v>7.43</v>
      </c>
      <c r="K352" s="6">
        <v>7.68</v>
      </c>
      <c r="L352" s="6">
        <v>7.85</v>
      </c>
      <c r="M352" s="6">
        <v>8.02</v>
      </c>
    </row>
    <row r="353">
      <c r="A353" s="146">
        <v>43675.0</v>
      </c>
      <c r="B353" s="6">
        <v>6.65</v>
      </c>
      <c r="C353" s="6">
        <v>6.68</v>
      </c>
      <c r="D353" s="6">
        <v>6.71</v>
      </c>
      <c r="E353" s="6">
        <v>6.76</v>
      </c>
      <c r="F353" s="6">
        <v>6.92</v>
      </c>
      <c r="G353" s="6">
        <v>7.01</v>
      </c>
      <c r="H353" s="6">
        <v>7.11</v>
      </c>
      <c r="I353" s="6">
        <v>7.22</v>
      </c>
      <c r="J353" s="6">
        <v>7.4</v>
      </c>
      <c r="K353" s="6">
        <v>7.63</v>
      </c>
      <c r="L353" s="6">
        <v>7.79</v>
      </c>
      <c r="M353" s="6">
        <v>7.96</v>
      </c>
    </row>
    <row r="354">
      <c r="A354" s="146">
        <v>43672.0</v>
      </c>
      <c r="B354" s="6">
        <v>6.8</v>
      </c>
      <c r="C354" s="6">
        <v>6.81</v>
      </c>
      <c r="D354" s="6">
        <v>6.83</v>
      </c>
      <c r="E354" s="6">
        <v>6.85</v>
      </c>
      <c r="F354" s="6">
        <v>6.94</v>
      </c>
      <c r="G354" s="6">
        <v>7.01</v>
      </c>
      <c r="H354" s="6">
        <v>7.12</v>
      </c>
      <c r="I354" s="6">
        <v>7.22</v>
      </c>
      <c r="J354" s="6">
        <v>7.38</v>
      </c>
      <c r="K354" s="6">
        <v>7.6</v>
      </c>
      <c r="L354" s="6">
        <v>7.74</v>
      </c>
      <c r="M354" s="6">
        <v>7.91</v>
      </c>
    </row>
    <row r="355">
      <c r="A355" s="146">
        <v>43671.0</v>
      </c>
      <c r="B355" s="6">
        <v>6.77</v>
      </c>
      <c r="C355" s="6">
        <v>6.79</v>
      </c>
      <c r="D355" s="6">
        <v>6.8</v>
      </c>
      <c r="E355" s="6">
        <v>6.82</v>
      </c>
      <c r="F355" s="6">
        <v>6.88</v>
      </c>
      <c r="G355" s="6">
        <v>6.93</v>
      </c>
      <c r="H355" s="6">
        <v>7.04</v>
      </c>
      <c r="I355" s="6">
        <v>7.15</v>
      </c>
      <c r="J355" s="6">
        <v>7.31</v>
      </c>
      <c r="K355" s="6">
        <v>7.52</v>
      </c>
      <c r="L355" s="6">
        <v>7.65</v>
      </c>
      <c r="M355" s="6">
        <v>7.79</v>
      </c>
    </row>
    <row r="356">
      <c r="A356" s="146">
        <v>43670.0</v>
      </c>
      <c r="B356" s="6">
        <v>6.85</v>
      </c>
      <c r="C356" s="6">
        <v>6.86</v>
      </c>
      <c r="D356" s="6">
        <v>6.88</v>
      </c>
      <c r="E356" s="6">
        <v>6.89</v>
      </c>
      <c r="F356" s="6">
        <v>6.94</v>
      </c>
      <c r="G356" s="6">
        <v>6.99</v>
      </c>
      <c r="H356" s="6">
        <v>7.09</v>
      </c>
      <c r="I356" s="6">
        <v>7.19</v>
      </c>
      <c r="J356" s="6">
        <v>7.34</v>
      </c>
      <c r="K356" s="6">
        <v>7.53</v>
      </c>
      <c r="L356" s="6">
        <v>7.65</v>
      </c>
      <c r="M356" s="6">
        <v>7.77</v>
      </c>
    </row>
    <row r="357">
      <c r="A357" s="146">
        <v>43669.0</v>
      </c>
      <c r="B357" s="6">
        <v>6.86</v>
      </c>
      <c r="C357" s="6">
        <v>6.87</v>
      </c>
      <c r="D357" s="6">
        <v>6.89</v>
      </c>
      <c r="E357" s="6">
        <v>6.91</v>
      </c>
      <c r="F357" s="6">
        <v>6.97</v>
      </c>
      <c r="G357" s="6">
        <v>7.03</v>
      </c>
      <c r="H357" s="6">
        <v>7.14</v>
      </c>
      <c r="I357" s="6">
        <v>7.24</v>
      </c>
      <c r="J357" s="6">
        <v>7.37</v>
      </c>
      <c r="K357" s="6">
        <v>7.53</v>
      </c>
      <c r="L357" s="6">
        <v>7.63</v>
      </c>
      <c r="M357" s="6">
        <v>7.74</v>
      </c>
    </row>
    <row r="358">
      <c r="A358" s="146">
        <v>43668.0</v>
      </c>
      <c r="B358" s="6">
        <v>6.91</v>
      </c>
      <c r="C358" s="6">
        <v>6.93</v>
      </c>
      <c r="D358" s="6">
        <v>6.94</v>
      </c>
      <c r="E358" s="6">
        <v>6.96</v>
      </c>
      <c r="F358" s="6">
        <v>7.02</v>
      </c>
      <c r="G358" s="6">
        <v>7.07</v>
      </c>
      <c r="H358" s="6">
        <v>7.17</v>
      </c>
      <c r="I358" s="6">
        <v>7.26</v>
      </c>
      <c r="J358" s="6">
        <v>7.38</v>
      </c>
      <c r="K358" s="6">
        <v>7.53</v>
      </c>
      <c r="L358" s="6">
        <v>7.63</v>
      </c>
      <c r="M358" s="6">
        <v>7.73</v>
      </c>
    </row>
    <row r="359">
      <c r="A359" s="146">
        <v>43665.0</v>
      </c>
      <c r="B359" s="6">
        <v>6.92</v>
      </c>
      <c r="C359" s="6">
        <v>6.94</v>
      </c>
      <c r="D359" s="6">
        <v>6.96</v>
      </c>
      <c r="E359" s="6">
        <v>6.97</v>
      </c>
      <c r="F359" s="6">
        <v>7.04</v>
      </c>
      <c r="G359" s="6">
        <v>7.1</v>
      </c>
      <c r="H359" s="6">
        <v>7.21</v>
      </c>
      <c r="I359" s="6">
        <v>7.31</v>
      </c>
      <c r="J359" s="6">
        <v>7.43</v>
      </c>
      <c r="K359" s="6">
        <v>7.58</v>
      </c>
      <c r="L359" s="6">
        <v>7.68</v>
      </c>
      <c r="M359" s="6">
        <v>7.77</v>
      </c>
    </row>
    <row r="360">
      <c r="A360" s="146">
        <v>43664.0</v>
      </c>
      <c r="B360" s="6">
        <v>6.93</v>
      </c>
      <c r="C360" s="6">
        <v>6.95</v>
      </c>
      <c r="D360" s="6">
        <v>6.97</v>
      </c>
      <c r="E360" s="6">
        <v>6.99</v>
      </c>
      <c r="F360" s="6">
        <v>7.06</v>
      </c>
      <c r="G360" s="6">
        <v>7.13</v>
      </c>
      <c r="H360" s="6">
        <v>7.25</v>
      </c>
      <c r="I360" s="6">
        <v>7.35</v>
      </c>
      <c r="J360" s="6">
        <v>7.47</v>
      </c>
      <c r="K360" s="6">
        <v>7.63</v>
      </c>
      <c r="L360" s="6">
        <v>7.73</v>
      </c>
      <c r="M360" s="6">
        <v>7.84</v>
      </c>
    </row>
    <row r="361">
      <c r="A361" s="146">
        <v>43663.0</v>
      </c>
      <c r="B361" s="6">
        <v>6.93</v>
      </c>
      <c r="C361" s="6">
        <v>6.95</v>
      </c>
      <c r="D361" s="6">
        <v>6.97</v>
      </c>
      <c r="E361" s="6">
        <v>6.99</v>
      </c>
      <c r="F361" s="6">
        <v>7.06</v>
      </c>
      <c r="G361" s="6">
        <v>7.13</v>
      </c>
      <c r="H361" s="6">
        <v>7.25</v>
      </c>
      <c r="I361" s="6">
        <v>7.35</v>
      </c>
      <c r="J361" s="6">
        <v>7.46</v>
      </c>
      <c r="K361" s="6">
        <v>7.59</v>
      </c>
      <c r="L361" s="6">
        <v>7.67</v>
      </c>
      <c r="M361" s="6">
        <v>7.76</v>
      </c>
    </row>
    <row r="362">
      <c r="A362" s="146">
        <v>43662.0</v>
      </c>
      <c r="B362" s="6">
        <v>6.92</v>
      </c>
      <c r="C362" s="6">
        <v>6.94</v>
      </c>
      <c r="D362" s="6">
        <v>6.96</v>
      </c>
      <c r="E362" s="6">
        <v>6.99</v>
      </c>
      <c r="F362" s="6">
        <v>7.1</v>
      </c>
      <c r="G362" s="6">
        <v>7.17</v>
      </c>
      <c r="H362" s="6">
        <v>7.27</v>
      </c>
      <c r="I362" s="6">
        <v>7.35</v>
      </c>
      <c r="J362" s="6">
        <v>7.45</v>
      </c>
      <c r="K362" s="6">
        <v>7.59</v>
      </c>
      <c r="L362" s="6">
        <v>7.67</v>
      </c>
      <c r="M362" s="6">
        <v>7.77</v>
      </c>
    </row>
    <row r="363">
      <c r="A363" s="146">
        <v>43661.0</v>
      </c>
      <c r="B363" s="6">
        <v>6.91</v>
      </c>
      <c r="C363" s="6">
        <v>6.93</v>
      </c>
      <c r="D363" s="6">
        <v>6.95</v>
      </c>
      <c r="E363" s="6">
        <v>6.98</v>
      </c>
      <c r="F363" s="6">
        <v>7.08</v>
      </c>
      <c r="G363" s="6">
        <v>7.15</v>
      </c>
      <c r="H363" s="6">
        <v>7.25</v>
      </c>
      <c r="I363" s="6">
        <v>7.33</v>
      </c>
      <c r="J363" s="6">
        <v>7.45</v>
      </c>
      <c r="K363" s="6">
        <v>7.58</v>
      </c>
      <c r="L363" s="6">
        <v>7.67</v>
      </c>
      <c r="M363" s="6">
        <v>7.76</v>
      </c>
    </row>
    <row r="364">
      <c r="A364" s="146">
        <v>43658.0</v>
      </c>
      <c r="B364" s="6">
        <v>6.96</v>
      </c>
      <c r="C364" s="6">
        <v>6.97</v>
      </c>
      <c r="D364" s="6">
        <v>6.99</v>
      </c>
      <c r="E364" s="6">
        <v>7.01</v>
      </c>
      <c r="F364" s="6">
        <v>7.08</v>
      </c>
      <c r="G364" s="6">
        <v>7.15</v>
      </c>
      <c r="H364" s="6">
        <v>7.26</v>
      </c>
      <c r="I364" s="6">
        <v>7.34</v>
      </c>
      <c r="J364" s="6">
        <v>7.44</v>
      </c>
      <c r="K364" s="6">
        <v>7.57</v>
      </c>
      <c r="L364" s="6">
        <v>7.66</v>
      </c>
      <c r="M364" s="6">
        <v>7.75</v>
      </c>
    </row>
    <row r="365">
      <c r="A365" s="146">
        <v>43657.0</v>
      </c>
      <c r="B365" s="6">
        <v>6.96</v>
      </c>
      <c r="C365" s="6">
        <v>6.97</v>
      </c>
      <c r="D365" s="6">
        <v>6.98</v>
      </c>
      <c r="E365" s="6">
        <v>6.99</v>
      </c>
      <c r="F365" s="6">
        <v>7.04</v>
      </c>
      <c r="G365" s="6">
        <v>7.09</v>
      </c>
      <c r="H365" s="6">
        <v>7.2</v>
      </c>
      <c r="I365" s="6">
        <v>7.29</v>
      </c>
      <c r="J365" s="6">
        <v>7.4</v>
      </c>
      <c r="K365" s="6">
        <v>7.53</v>
      </c>
      <c r="L365" s="6">
        <v>7.61</v>
      </c>
      <c r="M365" s="6">
        <v>7.71</v>
      </c>
    </row>
    <row r="366">
      <c r="A366" s="146">
        <v>43656.0</v>
      </c>
      <c r="B366" s="6">
        <v>6.97</v>
      </c>
      <c r="C366" s="6">
        <v>6.98</v>
      </c>
      <c r="D366" s="6">
        <v>6.99</v>
      </c>
      <c r="E366" s="6">
        <v>7.01</v>
      </c>
      <c r="F366" s="6">
        <v>7.06</v>
      </c>
      <c r="G366" s="6">
        <v>7.11</v>
      </c>
      <c r="H366" s="6">
        <v>7.21</v>
      </c>
      <c r="I366" s="6">
        <v>7.29</v>
      </c>
      <c r="J366" s="6">
        <v>7.4</v>
      </c>
      <c r="K366" s="6">
        <v>7.54</v>
      </c>
      <c r="L366" s="6">
        <v>7.63</v>
      </c>
      <c r="M366" s="6">
        <v>7.72</v>
      </c>
    </row>
    <row r="367">
      <c r="A367" s="146">
        <v>43655.0</v>
      </c>
      <c r="B367" s="6">
        <v>6.97</v>
      </c>
      <c r="C367" s="6">
        <v>6.99</v>
      </c>
      <c r="D367" s="6">
        <v>7.01</v>
      </c>
      <c r="E367" s="6">
        <v>7.02</v>
      </c>
      <c r="F367" s="6">
        <v>7.09</v>
      </c>
      <c r="G367" s="6">
        <v>7.15</v>
      </c>
      <c r="H367" s="6">
        <v>7.25</v>
      </c>
      <c r="I367" s="6">
        <v>7.33</v>
      </c>
      <c r="J367" s="6">
        <v>7.43</v>
      </c>
      <c r="K367" s="6">
        <v>7.56</v>
      </c>
      <c r="L367" s="6">
        <v>7.63</v>
      </c>
      <c r="M367" s="6">
        <v>7.71</v>
      </c>
    </row>
    <row r="368">
      <c r="A368" s="146">
        <v>43654.0</v>
      </c>
      <c r="B368" s="6">
        <v>6.95</v>
      </c>
      <c r="C368" s="6">
        <v>6.98</v>
      </c>
      <c r="D368" s="6">
        <v>7.0</v>
      </c>
      <c r="E368" s="6">
        <v>7.02</v>
      </c>
      <c r="F368" s="6">
        <v>7.1</v>
      </c>
      <c r="G368" s="6">
        <v>7.15</v>
      </c>
      <c r="H368" s="6">
        <v>7.24</v>
      </c>
      <c r="I368" s="6">
        <v>7.32</v>
      </c>
      <c r="J368" s="6">
        <v>7.43</v>
      </c>
      <c r="K368" s="6">
        <v>7.55</v>
      </c>
      <c r="L368" s="6">
        <v>7.62</v>
      </c>
      <c r="M368" s="6">
        <v>7.68</v>
      </c>
    </row>
    <row r="369">
      <c r="A369" s="146">
        <v>43651.0</v>
      </c>
      <c r="B369" s="6">
        <v>6.94</v>
      </c>
      <c r="C369" s="6">
        <v>6.96</v>
      </c>
      <c r="D369" s="6">
        <v>6.99</v>
      </c>
      <c r="E369" s="6">
        <v>7.01</v>
      </c>
      <c r="F369" s="6">
        <v>7.1</v>
      </c>
      <c r="G369" s="6">
        <v>7.18</v>
      </c>
      <c r="H369" s="6">
        <v>7.3</v>
      </c>
      <c r="I369" s="6">
        <v>7.37</v>
      </c>
      <c r="J369" s="6">
        <v>7.44</v>
      </c>
      <c r="K369" s="6">
        <v>7.53</v>
      </c>
      <c r="L369" s="6">
        <v>7.58</v>
      </c>
      <c r="M369" s="6">
        <v>7.63</v>
      </c>
    </row>
    <row r="370">
      <c r="A370" s="146">
        <v>43650.0</v>
      </c>
      <c r="B370" s="6">
        <v>6.96</v>
      </c>
      <c r="C370" s="6">
        <v>6.98</v>
      </c>
      <c r="D370" s="6">
        <v>7.0</v>
      </c>
      <c r="E370" s="6">
        <v>7.03</v>
      </c>
      <c r="F370" s="6">
        <v>7.13</v>
      </c>
      <c r="G370" s="6">
        <v>7.19</v>
      </c>
      <c r="H370" s="6">
        <v>7.27</v>
      </c>
      <c r="I370" s="6">
        <v>7.34</v>
      </c>
      <c r="J370" s="6">
        <v>7.43</v>
      </c>
      <c r="K370" s="6">
        <v>7.53</v>
      </c>
      <c r="L370" s="6">
        <v>7.58</v>
      </c>
      <c r="M370" s="6">
        <v>7.63</v>
      </c>
    </row>
    <row r="371">
      <c r="A371" s="146">
        <v>43649.0</v>
      </c>
      <c r="B371" s="6">
        <v>6.93</v>
      </c>
      <c r="C371" s="6">
        <v>6.96</v>
      </c>
      <c r="D371" s="6">
        <v>7.0</v>
      </c>
      <c r="E371" s="6">
        <v>7.03</v>
      </c>
      <c r="F371" s="6">
        <v>7.15</v>
      </c>
      <c r="G371" s="6">
        <v>7.22</v>
      </c>
      <c r="H371" s="6">
        <v>7.3</v>
      </c>
      <c r="I371" s="6">
        <v>7.37</v>
      </c>
      <c r="J371" s="6">
        <v>7.47</v>
      </c>
      <c r="K371" s="6">
        <v>7.57</v>
      </c>
      <c r="L371" s="6">
        <v>7.62</v>
      </c>
      <c r="M371" s="6">
        <v>7.67</v>
      </c>
    </row>
    <row r="372">
      <c r="A372" s="146">
        <v>43648.0</v>
      </c>
      <c r="B372" s="6">
        <v>6.92</v>
      </c>
      <c r="C372" s="6">
        <v>6.95</v>
      </c>
      <c r="D372" s="6">
        <v>6.98</v>
      </c>
      <c r="E372" s="6">
        <v>7.02</v>
      </c>
      <c r="F372" s="6">
        <v>7.14</v>
      </c>
      <c r="G372" s="6">
        <v>7.21</v>
      </c>
      <c r="H372" s="6">
        <v>7.3</v>
      </c>
      <c r="I372" s="6">
        <v>7.37</v>
      </c>
      <c r="J372" s="6">
        <v>7.46</v>
      </c>
      <c r="K372" s="6">
        <v>7.55</v>
      </c>
      <c r="L372" s="6">
        <v>7.6</v>
      </c>
      <c r="M372" s="6">
        <v>7.64</v>
      </c>
    </row>
    <row r="373">
      <c r="A373" s="146">
        <v>43647.0</v>
      </c>
      <c r="B373" s="6">
        <v>6.99</v>
      </c>
      <c r="C373" s="6">
        <v>7.01</v>
      </c>
      <c r="D373" s="6">
        <v>7.04</v>
      </c>
      <c r="E373" s="6">
        <v>7.06</v>
      </c>
      <c r="F373" s="6">
        <v>7.15</v>
      </c>
      <c r="G373" s="6">
        <v>7.22</v>
      </c>
      <c r="H373" s="6">
        <v>7.31</v>
      </c>
      <c r="I373" s="6">
        <v>7.38</v>
      </c>
      <c r="J373" s="6">
        <v>7.45</v>
      </c>
      <c r="K373" s="6">
        <v>7.54</v>
      </c>
      <c r="L373" s="6">
        <v>7.58</v>
      </c>
      <c r="M373" s="6">
        <v>7.61</v>
      </c>
    </row>
    <row r="374">
      <c r="A374" s="146">
        <v>43644.0</v>
      </c>
      <c r="B374" s="6">
        <v>6.93</v>
      </c>
      <c r="C374" s="6">
        <v>6.97</v>
      </c>
      <c r="D374" s="6">
        <v>7.01</v>
      </c>
      <c r="E374" s="6">
        <v>7.05</v>
      </c>
      <c r="F374" s="6">
        <v>7.18</v>
      </c>
      <c r="G374" s="6">
        <v>7.25</v>
      </c>
      <c r="H374" s="6">
        <v>7.35</v>
      </c>
      <c r="I374" s="6">
        <v>7.41</v>
      </c>
      <c r="J374" s="6">
        <v>7.49</v>
      </c>
      <c r="K374" s="6">
        <v>7.56</v>
      </c>
      <c r="L374" s="6">
        <v>7.59</v>
      </c>
      <c r="M374" s="6">
        <v>7.62</v>
      </c>
    </row>
    <row r="375">
      <c r="A375" s="146">
        <v>43643.0</v>
      </c>
      <c r="B375" s="6">
        <v>6.96</v>
      </c>
      <c r="C375" s="6">
        <v>7.0</v>
      </c>
      <c r="D375" s="6">
        <v>7.03</v>
      </c>
      <c r="E375" s="6">
        <v>7.06</v>
      </c>
      <c r="F375" s="6">
        <v>7.17</v>
      </c>
      <c r="G375" s="6">
        <v>7.25</v>
      </c>
      <c r="H375" s="6">
        <v>7.36</v>
      </c>
      <c r="I375" s="6">
        <v>7.43</v>
      </c>
      <c r="J375" s="6">
        <v>7.5</v>
      </c>
      <c r="K375" s="6">
        <v>7.58</v>
      </c>
      <c r="L375" s="6">
        <v>7.62</v>
      </c>
      <c r="M375" s="6">
        <v>7.65</v>
      </c>
    </row>
    <row r="376">
      <c r="A376" s="146">
        <v>43642.0</v>
      </c>
      <c r="B376" s="6">
        <v>6.99</v>
      </c>
      <c r="C376" s="6">
        <v>7.01</v>
      </c>
      <c r="D376" s="6">
        <v>7.04</v>
      </c>
      <c r="E376" s="6">
        <v>7.07</v>
      </c>
      <c r="F376" s="6">
        <v>7.2</v>
      </c>
      <c r="G376" s="6">
        <v>7.27</v>
      </c>
      <c r="H376" s="6">
        <v>7.36</v>
      </c>
      <c r="I376" s="6">
        <v>7.42</v>
      </c>
      <c r="J376" s="6">
        <v>7.51</v>
      </c>
      <c r="K376" s="6">
        <v>7.6</v>
      </c>
      <c r="L376" s="6">
        <v>7.65</v>
      </c>
      <c r="M376" s="6">
        <v>7.71</v>
      </c>
    </row>
    <row r="377">
      <c r="A377" s="146">
        <v>43641.0</v>
      </c>
      <c r="B377" s="6">
        <v>7.03</v>
      </c>
      <c r="C377" s="6">
        <v>7.03</v>
      </c>
      <c r="D377" s="6">
        <v>7.04</v>
      </c>
      <c r="E377" s="6">
        <v>7.06</v>
      </c>
      <c r="F377" s="6">
        <v>7.15</v>
      </c>
      <c r="G377" s="6">
        <v>7.22</v>
      </c>
      <c r="H377" s="6">
        <v>7.33</v>
      </c>
      <c r="I377" s="6">
        <v>7.41</v>
      </c>
      <c r="J377" s="6">
        <v>7.5</v>
      </c>
      <c r="K377" s="6">
        <v>7.6</v>
      </c>
      <c r="L377" s="6">
        <v>7.65</v>
      </c>
      <c r="M377" s="6">
        <v>7.71</v>
      </c>
    </row>
    <row r="378">
      <c r="A378" s="146">
        <v>43640.0</v>
      </c>
      <c r="B378" s="6">
        <v>6.99</v>
      </c>
      <c r="C378" s="6">
        <v>7.0</v>
      </c>
      <c r="D378" s="6">
        <v>7.03</v>
      </c>
      <c r="E378" s="6">
        <v>7.05</v>
      </c>
      <c r="F378" s="6">
        <v>7.16</v>
      </c>
      <c r="G378" s="6">
        <v>7.23</v>
      </c>
      <c r="H378" s="6">
        <v>7.32</v>
      </c>
      <c r="I378" s="6">
        <v>7.39</v>
      </c>
      <c r="J378" s="6">
        <v>7.49</v>
      </c>
      <c r="K378" s="6">
        <v>7.59</v>
      </c>
      <c r="L378" s="6">
        <v>7.65</v>
      </c>
      <c r="M378" s="6">
        <v>7.7</v>
      </c>
    </row>
    <row r="379">
      <c r="A379" s="146">
        <v>43637.0</v>
      </c>
      <c r="B379" s="6">
        <v>7.0</v>
      </c>
      <c r="C379" s="6">
        <v>7.02</v>
      </c>
      <c r="D379" s="6">
        <v>7.04</v>
      </c>
      <c r="E379" s="6">
        <v>7.07</v>
      </c>
      <c r="F379" s="6">
        <v>7.16</v>
      </c>
      <c r="G379" s="6">
        <v>7.24</v>
      </c>
      <c r="H379" s="6">
        <v>7.37</v>
      </c>
      <c r="I379" s="6">
        <v>7.45</v>
      </c>
      <c r="J379" s="6">
        <v>7.53</v>
      </c>
      <c r="K379" s="6">
        <v>7.62</v>
      </c>
      <c r="L379" s="6">
        <v>7.69</v>
      </c>
      <c r="M379" s="6">
        <v>7.76</v>
      </c>
    </row>
    <row r="380">
      <c r="A380" s="146">
        <v>43636.0</v>
      </c>
      <c r="B380" s="6">
        <v>7.0</v>
      </c>
      <c r="C380" s="6">
        <v>7.02</v>
      </c>
      <c r="D380" s="6">
        <v>7.03</v>
      </c>
      <c r="E380" s="6">
        <v>7.05</v>
      </c>
      <c r="F380" s="6">
        <v>7.14</v>
      </c>
      <c r="G380" s="6">
        <v>7.19</v>
      </c>
      <c r="H380" s="6">
        <v>7.29</v>
      </c>
      <c r="I380" s="6">
        <v>7.37</v>
      </c>
      <c r="J380" s="6">
        <v>7.44</v>
      </c>
      <c r="K380" s="6">
        <v>7.54</v>
      </c>
      <c r="L380" s="6">
        <v>7.6</v>
      </c>
      <c r="M380" s="6">
        <v>7.67</v>
      </c>
    </row>
    <row r="381">
      <c r="A381" s="146">
        <v>43635.0</v>
      </c>
      <c r="B381" s="6">
        <v>7.08</v>
      </c>
      <c r="C381" s="6">
        <v>7.07</v>
      </c>
      <c r="D381" s="6">
        <v>7.07</v>
      </c>
      <c r="E381" s="6">
        <v>7.09</v>
      </c>
      <c r="F381" s="6">
        <v>7.19</v>
      </c>
      <c r="G381" s="6">
        <v>7.27</v>
      </c>
      <c r="H381" s="6">
        <v>7.36</v>
      </c>
      <c r="I381" s="6">
        <v>7.43</v>
      </c>
      <c r="J381" s="6">
        <v>7.52</v>
      </c>
      <c r="K381" s="6">
        <v>7.62</v>
      </c>
      <c r="L381" s="6">
        <v>7.68</v>
      </c>
      <c r="M381" s="6">
        <v>7.75</v>
      </c>
    </row>
    <row r="382">
      <c r="A382" s="146">
        <v>43634.0</v>
      </c>
      <c r="B382" s="6">
        <v>7.04</v>
      </c>
      <c r="C382" s="6">
        <v>7.07</v>
      </c>
      <c r="D382" s="6">
        <v>7.1</v>
      </c>
      <c r="E382" s="6">
        <v>7.12</v>
      </c>
      <c r="F382" s="6">
        <v>7.23</v>
      </c>
      <c r="G382" s="6">
        <v>7.31</v>
      </c>
      <c r="H382" s="6">
        <v>7.44</v>
      </c>
      <c r="I382" s="6">
        <v>7.53</v>
      </c>
      <c r="J382" s="6">
        <v>7.62</v>
      </c>
      <c r="K382" s="6">
        <v>7.72</v>
      </c>
      <c r="L382" s="6">
        <v>7.78</v>
      </c>
      <c r="M382" s="6">
        <v>7.83</v>
      </c>
    </row>
    <row r="383">
      <c r="A383" s="146">
        <v>43633.0</v>
      </c>
      <c r="B383" s="6">
        <v>7.12</v>
      </c>
      <c r="C383" s="6">
        <v>7.14</v>
      </c>
      <c r="D383" s="6">
        <v>7.15</v>
      </c>
      <c r="E383" s="6">
        <v>7.17</v>
      </c>
      <c r="F383" s="6">
        <v>7.25</v>
      </c>
      <c r="G383" s="6">
        <v>7.34</v>
      </c>
      <c r="H383" s="6">
        <v>7.49</v>
      </c>
      <c r="I383" s="6">
        <v>7.59</v>
      </c>
      <c r="J383" s="6">
        <v>7.69</v>
      </c>
      <c r="K383" s="6">
        <v>7.81</v>
      </c>
      <c r="L383" s="6">
        <v>7.9</v>
      </c>
      <c r="M383" s="6">
        <v>8.0</v>
      </c>
    </row>
    <row r="384">
      <c r="A384" s="146">
        <v>43630.0</v>
      </c>
      <c r="B384" s="6">
        <v>7.22</v>
      </c>
      <c r="C384" s="6">
        <v>7.24</v>
      </c>
      <c r="D384" s="6">
        <v>7.25</v>
      </c>
      <c r="E384" s="6">
        <v>7.26</v>
      </c>
      <c r="F384" s="6">
        <v>7.3</v>
      </c>
      <c r="G384" s="6">
        <v>7.37</v>
      </c>
      <c r="H384" s="6">
        <v>7.5</v>
      </c>
      <c r="I384" s="6">
        <v>7.61</v>
      </c>
      <c r="J384" s="6">
        <v>7.73</v>
      </c>
      <c r="K384" s="6">
        <v>7.87</v>
      </c>
      <c r="L384" s="6">
        <v>7.97</v>
      </c>
      <c r="M384" s="6">
        <v>8.08</v>
      </c>
    </row>
    <row r="385">
      <c r="A385" s="146">
        <v>43629.0</v>
      </c>
      <c r="B385" s="6">
        <v>7.26</v>
      </c>
      <c r="C385" s="6">
        <v>7.27</v>
      </c>
      <c r="D385" s="6">
        <v>7.29</v>
      </c>
      <c r="E385" s="6">
        <v>7.3</v>
      </c>
      <c r="F385" s="6">
        <v>7.34</v>
      </c>
      <c r="G385" s="6">
        <v>7.41</v>
      </c>
      <c r="H385" s="6">
        <v>7.54</v>
      </c>
      <c r="I385" s="6">
        <v>7.65</v>
      </c>
      <c r="J385" s="6">
        <v>7.77</v>
      </c>
      <c r="K385" s="6">
        <v>7.92</v>
      </c>
      <c r="L385" s="6">
        <v>8.03</v>
      </c>
      <c r="M385" s="6">
        <v>8.16</v>
      </c>
    </row>
    <row r="386">
      <c r="A386" s="146">
        <v>43627.0</v>
      </c>
      <c r="B386" s="6">
        <v>7.31</v>
      </c>
      <c r="C386" s="6">
        <v>7.32</v>
      </c>
      <c r="D386" s="6">
        <v>7.32</v>
      </c>
      <c r="E386" s="6">
        <v>7.33</v>
      </c>
      <c r="F386" s="6">
        <v>7.36</v>
      </c>
      <c r="G386" s="6">
        <v>7.41</v>
      </c>
      <c r="H386" s="6">
        <v>7.52</v>
      </c>
      <c r="I386" s="6">
        <v>7.62</v>
      </c>
      <c r="J386" s="6">
        <v>7.73</v>
      </c>
      <c r="K386" s="6">
        <v>7.89</v>
      </c>
      <c r="L386" s="6">
        <v>8.0</v>
      </c>
      <c r="M386" s="6">
        <v>8.12</v>
      </c>
    </row>
    <row r="387">
      <c r="A387" s="146">
        <v>43626.0</v>
      </c>
      <c r="B387" s="6">
        <v>7.3</v>
      </c>
      <c r="C387" s="6">
        <v>7.31</v>
      </c>
      <c r="D387" s="6">
        <v>7.32</v>
      </c>
      <c r="E387" s="6">
        <v>7.33</v>
      </c>
      <c r="F387" s="6">
        <v>7.36</v>
      </c>
      <c r="G387" s="6">
        <v>7.41</v>
      </c>
      <c r="H387" s="6">
        <v>7.53</v>
      </c>
      <c r="I387" s="6">
        <v>7.64</v>
      </c>
      <c r="J387" s="6">
        <v>7.75</v>
      </c>
      <c r="K387" s="6">
        <v>7.91</v>
      </c>
      <c r="L387" s="6">
        <v>8.03</v>
      </c>
      <c r="M387" s="6">
        <v>8.17</v>
      </c>
    </row>
    <row r="388">
      <c r="A388" s="146">
        <v>43623.0</v>
      </c>
      <c r="B388" s="6">
        <v>7.33</v>
      </c>
      <c r="C388" s="6">
        <v>7.33</v>
      </c>
      <c r="D388" s="6">
        <v>7.34</v>
      </c>
      <c r="E388" s="6">
        <v>7.34</v>
      </c>
      <c r="F388" s="6">
        <v>7.37</v>
      </c>
      <c r="G388" s="6">
        <v>7.43</v>
      </c>
      <c r="H388" s="6">
        <v>7.57</v>
      </c>
      <c r="I388" s="6">
        <v>7.68</v>
      </c>
      <c r="J388" s="6">
        <v>7.79</v>
      </c>
      <c r="K388" s="6">
        <v>7.96</v>
      </c>
      <c r="L388" s="6">
        <v>8.08</v>
      </c>
      <c r="M388" s="6">
        <v>8.22</v>
      </c>
    </row>
    <row r="389">
      <c r="A389" s="146">
        <v>43622.0</v>
      </c>
      <c r="B389" s="6">
        <v>7.35</v>
      </c>
      <c r="C389" s="6">
        <v>7.36</v>
      </c>
      <c r="D389" s="6">
        <v>7.37</v>
      </c>
      <c r="E389" s="6">
        <v>7.37</v>
      </c>
      <c r="F389" s="6">
        <v>7.39</v>
      </c>
      <c r="G389" s="6">
        <v>7.46</v>
      </c>
      <c r="H389" s="6">
        <v>7.58</v>
      </c>
      <c r="I389" s="6">
        <v>7.69</v>
      </c>
      <c r="J389" s="6">
        <v>7.82</v>
      </c>
      <c r="K389" s="6">
        <v>8.0</v>
      </c>
      <c r="L389" s="6">
        <v>8.13</v>
      </c>
      <c r="M389" s="6">
        <v>8.27</v>
      </c>
    </row>
    <row r="390">
      <c r="A390" s="146">
        <v>43621.0</v>
      </c>
      <c r="B390" s="6">
        <v>7.34</v>
      </c>
      <c r="C390" s="6">
        <v>7.36</v>
      </c>
      <c r="D390" s="6">
        <v>7.37</v>
      </c>
      <c r="E390" s="6">
        <v>7.38</v>
      </c>
      <c r="F390" s="6">
        <v>7.4</v>
      </c>
      <c r="G390" s="6">
        <v>7.48</v>
      </c>
      <c r="H390" s="6">
        <v>7.63</v>
      </c>
      <c r="I390" s="6">
        <v>7.75</v>
      </c>
      <c r="J390" s="6">
        <v>7.9</v>
      </c>
      <c r="K390" s="6">
        <v>8.07</v>
      </c>
      <c r="L390" s="6">
        <v>8.18</v>
      </c>
      <c r="M390" s="6">
        <v>8.31</v>
      </c>
    </row>
    <row r="391">
      <c r="A391" s="146">
        <v>43620.0</v>
      </c>
      <c r="B391" s="6">
        <v>7.35</v>
      </c>
      <c r="C391" s="6">
        <v>7.36</v>
      </c>
      <c r="D391" s="6">
        <v>7.38</v>
      </c>
      <c r="E391" s="6">
        <v>7.39</v>
      </c>
      <c r="F391" s="6">
        <v>7.45</v>
      </c>
      <c r="G391" s="6">
        <v>7.53</v>
      </c>
      <c r="H391" s="6">
        <v>7.7</v>
      </c>
      <c r="I391" s="6">
        <v>7.82</v>
      </c>
      <c r="J391" s="6">
        <v>7.94</v>
      </c>
      <c r="K391" s="6">
        <v>8.11</v>
      </c>
      <c r="L391" s="6">
        <v>8.23</v>
      </c>
      <c r="M391" s="6">
        <v>8.37</v>
      </c>
    </row>
    <row r="392">
      <c r="A392" s="146">
        <v>43619.0</v>
      </c>
      <c r="B392" s="6">
        <v>7.3</v>
      </c>
      <c r="C392" s="6">
        <v>7.32</v>
      </c>
      <c r="D392" s="6">
        <v>7.34</v>
      </c>
      <c r="E392" s="6">
        <v>7.37</v>
      </c>
      <c r="F392" s="6">
        <v>7.46</v>
      </c>
      <c r="G392" s="6">
        <v>7.56</v>
      </c>
      <c r="H392" s="6">
        <v>7.73</v>
      </c>
      <c r="I392" s="6">
        <v>7.86</v>
      </c>
      <c r="J392" s="6">
        <v>8.01</v>
      </c>
      <c r="K392" s="6">
        <v>8.2</v>
      </c>
      <c r="L392" s="6">
        <v>8.32</v>
      </c>
      <c r="M392" s="6">
        <v>8.46</v>
      </c>
    </row>
    <row r="393">
      <c r="A393" s="146">
        <v>43616.0</v>
      </c>
      <c r="B393" s="6">
        <v>7.3</v>
      </c>
      <c r="C393" s="6">
        <v>7.32</v>
      </c>
      <c r="D393" s="6">
        <v>7.34</v>
      </c>
      <c r="E393" s="6">
        <v>7.35</v>
      </c>
      <c r="F393" s="6">
        <v>7.41</v>
      </c>
      <c r="G393" s="6">
        <v>7.52</v>
      </c>
      <c r="H393" s="6">
        <v>7.71</v>
      </c>
      <c r="I393" s="6">
        <v>7.84</v>
      </c>
      <c r="J393" s="6">
        <v>7.99</v>
      </c>
      <c r="K393" s="6">
        <v>8.18</v>
      </c>
      <c r="L393" s="6">
        <v>8.3</v>
      </c>
      <c r="M393" s="6">
        <v>8.44</v>
      </c>
    </row>
    <row r="394">
      <c r="A394" s="146">
        <v>43615.0</v>
      </c>
      <c r="B394" s="6">
        <v>7.25</v>
      </c>
      <c r="C394" s="6">
        <v>7.28</v>
      </c>
      <c r="D394" s="6">
        <v>7.3</v>
      </c>
      <c r="E394" s="6">
        <v>7.33</v>
      </c>
      <c r="F394" s="6">
        <v>7.44</v>
      </c>
      <c r="G394" s="6">
        <v>7.55</v>
      </c>
      <c r="H394" s="6">
        <v>7.71</v>
      </c>
      <c r="I394" s="6">
        <v>7.84</v>
      </c>
      <c r="J394" s="6">
        <v>8.0</v>
      </c>
      <c r="K394" s="6">
        <v>8.17</v>
      </c>
      <c r="L394" s="6">
        <v>8.29</v>
      </c>
      <c r="M394" s="6">
        <v>8.41</v>
      </c>
    </row>
    <row r="395">
      <c r="A395" s="146">
        <v>43614.0</v>
      </c>
      <c r="B395" s="6">
        <v>7.3</v>
      </c>
      <c r="C395" s="6">
        <v>7.33</v>
      </c>
      <c r="D395" s="6">
        <v>7.35</v>
      </c>
      <c r="E395" s="6">
        <v>7.37</v>
      </c>
      <c r="F395" s="6">
        <v>7.46</v>
      </c>
      <c r="G395" s="6">
        <v>7.58</v>
      </c>
      <c r="H395" s="6">
        <v>7.77</v>
      </c>
      <c r="I395" s="6">
        <v>7.91</v>
      </c>
      <c r="J395" s="6">
        <v>8.07</v>
      </c>
      <c r="K395" s="6">
        <v>8.24</v>
      </c>
      <c r="L395" s="6">
        <v>8.35</v>
      </c>
      <c r="M395" s="6">
        <v>8.45</v>
      </c>
    </row>
    <row r="396">
      <c r="A396" s="146">
        <v>43613.0</v>
      </c>
      <c r="B396" s="6">
        <v>7.11</v>
      </c>
      <c r="C396" s="6">
        <v>7.16</v>
      </c>
      <c r="D396" s="6">
        <v>7.21</v>
      </c>
      <c r="E396" s="6">
        <v>7.26</v>
      </c>
      <c r="F396" s="6">
        <v>7.42</v>
      </c>
      <c r="G396" s="6">
        <v>7.56</v>
      </c>
      <c r="H396" s="6">
        <v>7.75</v>
      </c>
      <c r="I396" s="6">
        <v>7.88</v>
      </c>
      <c r="J396" s="6">
        <v>8.03</v>
      </c>
      <c r="K396" s="6">
        <v>8.18</v>
      </c>
      <c r="L396" s="6">
        <v>8.27</v>
      </c>
      <c r="M396" s="6">
        <v>8.35</v>
      </c>
    </row>
    <row r="397">
      <c r="A397" s="146">
        <v>43612.0</v>
      </c>
      <c r="B397" s="6">
        <v>7.13</v>
      </c>
      <c r="C397" s="6">
        <v>7.17</v>
      </c>
      <c r="D397" s="6">
        <v>7.22</v>
      </c>
      <c r="E397" s="6">
        <v>7.26</v>
      </c>
      <c r="F397" s="6">
        <v>7.42</v>
      </c>
      <c r="G397" s="6">
        <v>7.56</v>
      </c>
      <c r="H397" s="6">
        <v>7.76</v>
      </c>
      <c r="I397" s="6">
        <v>7.89</v>
      </c>
      <c r="J397" s="6">
        <v>8.03</v>
      </c>
      <c r="K397" s="6">
        <v>8.17</v>
      </c>
      <c r="L397" s="6">
        <v>8.25</v>
      </c>
      <c r="M397" s="6">
        <v>8.32</v>
      </c>
    </row>
    <row r="398">
      <c r="A398" s="146">
        <v>43609.0</v>
      </c>
      <c r="B398" s="6">
        <v>7.07</v>
      </c>
      <c r="C398" s="6">
        <v>7.12</v>
      </c>
      <c r="D398" s="6">
        <v>7.18</v>
      </c>
      <c r="E398" s="6">
        <v>7.23</v>
      </c>
      <c r="F398" s="6">
        <v>7.41</v>
      </c>
      <c r="G398" s="6">
        <v>7.56</v>
      </c>
      <c r="H398" s="6">
        <v>7.76</v>
      </c>
      <c r="I398" s="6">
        <v>7.89</v>
      </c>
      <c r="J398" s="6">
        <v>8.04</v>
      </c>
      <c r="K398" s="6">
        <v>8.2</v>
      </c>
      <c r="L398" s="6">
        <v>8.27</v>
      </c>
      <c r="M398" s="6">
        <v>8.34</v>
      </c>
    </row>
    <row r="399">
      <c r="A399" s="146">
        <v>43608.0</v>
      </c>
      <c r="B399" s="6">
        <v>7.06</v>
      </c>
      <c r="C399" s="6">
        <v>7.12</v>
      </c>
      <c r="D399" s="6">
        <v>7.18</v>
      </c>
      <c r="E399" s="6">
        <v>7.23</v>
      </c>
      <c r="F399" s="6">
        <v>7.42</v>
      </c>
      <c r="G399" s="6">
        <v>7.58</v>
      </c>
      <c r="H399" s="6">
        <v>7.78</v>
      </c>
      <c r="I399" s="6">
        <v>7.9</v>
      </c>
      <c r="J399" s="6">
        <v>8.05</v>
      </c>
      <c r="K399" s="6">
        <v>8.19</v>
      </c>
      <c r="L399" s="6">
        <v>8.27</v>
      </c>
      <c r="M399" s="6">
        <v>8.33</v>
      </c>
    </row>
    <row r="400">
      <c r="A400" s="146">
        <v>43607.0</v>
      </c>
      <c r="B400" s="6">
        <v>7.0</v>
      </c>
      <c r="C400" s="6">
        <v>7.07</v>
      </c>
      <c r="D400" s="6">
        <v>7.13</v>
      </c>
      <c r="E400" s="6">
        <v>7.18</v>
      </c>
      <c r="F400" s="6">
        <v>7.37</v>
      </c>
      <c r="G400" s="6">
        <v>7.51</v>
      </c>
      <c r="H400" s="6">
        <v>7.71</v>
      </c>
      <c r="I400" s="6">
        <v>7.84</v>
      </c>
      <c r="J400" s="6">
        <v>7.98</v>
      </c>
      <c r="K400" s="6">
        <v>8.13</v>
      </c>
      <c r="L400" s="6">
        <v>8.21</v>
      </c>
      <c r="M400" s="6">
        <v>8.28</v>
      </c>
    </row>
    <row r="401">
      <c r="A401" s="146">
        <v>43606.0</v>
      </c>
      <c r="B401" s="6">
        <v>6.94</v>
      </c>
      <c r="C401" s="6">
        <v>7.03</v>
      </c>
      <c r="D401" s="6">
        <v>7.11</v>
      </c>
      <c r="E401" s="6">
        <v>7.18</v>
      </c>
      <c r="F401" s="6">
        <v>7.42</v>
      </c>
      <c r="G401" s="6">
        <v>7.6</v>
      </c>
      <c r="H401" s="6">
        <v>7.81</v>
      </c>
      <c r="I401" s="6">
        <v>7.92</v>
      </c>
      <c r="J401" s="6">
        <v>8.05</v>
      </c>
      <c r="K401" s="6">
        <v>8.19</v>
      </c>
      <c r="L401" s="6">
        <v>8.26</v>
      </c>
      <c r="M401" s="6">
        <v>8.32</v>
      </c>
    </row>
    <row r="402">
      <c r="A402" s="146">
        <v>43605.0</v>
      </c>
      <c r="B402" s="6">
        <v>6.89</v>
      </c>
      <c r="C402" s="6">
        <v>6.99</v>
      </c>
      <c r="D402" s="6">
        <v>7.07</v>
      </c>
      <c r="E402" s="6">
        <v>7.15</v>
      </c>
      <c r="F402" s="6">
        <v>7.41</v>
      </c>
      <c r="G402" s="6">
        <v>7.61</v>
      </c>
      <c r="H402" s="6">
        <v>7.85</v>
      </c>
      <c r="I402" s="6">
        <v>7.99</v>
      </c>
      <c r="J402" s="6">
        <v>8.13</v>
      </c>
      <c r="K402" s="6">
        <v>8.25</v>
      </c>
      <c r="L402" s="6">
        <v>8.31</v>
      </c>
      <c r="M402" s="6">
        <v>8.36</v>
      </c>
    </row>
    <row r="403">
      <c r="A403" s="146">
        <v>43602.0</v>
      </c>
      <c r="B403" s="6">
        <v>6.92</v>
      </c>
      <c r="C403" s="6">
        <v>7.01</v>
      </c>
      <c r="D403" s="6">
        <v>7.09</v>
      </c>
      <c r="E403" s="6">
        <v>7.16</v>
      </c>
      <c r="F403" s="6">
        <v>7.43</v>
      </c>
      <c r="G403" s="6">
        <v>7.64</v>
      </c>
      <c r="H403" s="6">
        <v>7.88</v>
      </c>
      <c r="I403" s="6">
        <v>8.02</v>
      </c>
      <c r="J403" s="6">
        <v>8.17</v>
      </c>
      <c r="K403" s="6">
        <v>8.32</v>
      </c>
      <c r="L403" s="6">
        <v>8.4</v>
      </c>
      <c r="M403" s="6">
        <v>8.46</v>
      </c>
    </row>
    <row r="404">
      <c r="A404" s="146">
        <v>43601.0</v>
      </c>
      <c r="B404" s="6">
        <v>7.12</v>
      </c>
      <c r="C404" s="6">
        <v>7.18</v>
      </c>
      <c r="D404" s="6">
        <v>7.24</v>
      </c>
      <c r="E404" s="6">
        <v>7.3</v>
      </c>
      <c r="F404" s="6">
        <v>7.52</v>
      </c>
      <c r="G404" s="6">
        <v>7.68</v>
      </c>
      <c r="H404" s="6">
        <v>7.89</v>
      </c>
      <c r="I404" s="6">
        <v>8.04</v>
      </c>
      <c r="J404" s="6">
        <v>8.21</v>
      </c>
      <c r="K404" s="6">
        <v>8.39</v>
      </c>
      <c r="L404" s="6">
        <v>8.49</v>
      </c>
      <c r="M404" s="6">
        <v>8.57</v>
      </c>
    </row>
    <row r="405">
      <c r="A405" s="146">
        <v>43600.0</v>
      </c>
      <c r="B405" s="6">
        <v>7.18</v>
      </c>
      <c r="C405" s="6">
        <v>7.24</v>
      </c>
      <c r="D405" s="6">
        <v>7.3</v>
      </c>
      <c r="E405" s="6">
        <v>7.36</v>
      </c>
      <c r="F405" s="6">
        <v>7.57</v>
      </c>
      <c r="G405" s="6">
        <v>7.71</v>
      </c>
      <c r="H405" s="6">
        <v>7.91</v>
      </c>
      <c r="I405" s="6">
        <v>8.06</v>
      </c>
      <c r="J405" s="6">
        <v>8.26</v>
      </c>
      <c r="K405" s="6">
        <v>8.48</v>
      </c>
      <c r="L405" s="6">
        <v>8.59</v>
      </c>
      <c r="M405" s="6">
        <v>8.69</v>
      </c>
    </row>
    <row r="406">
      <c r="A406" s="146">
        <v>43599.0</v>
      </c>
      <c r="B406" s="6">
        <v>7.24</v>
      </c>
      <c r="C406" s="6">
        <v>7.29</v>
      </c>
      <c r="D406" s="6">
        <v>7.35</v>
      </c>
      <c r="E406" s="6">
        <v>7.4</v>
      </c>
      <c r="F406" s="6">
        <v>7.6</v>
      </c>
      <c r="G406" s="6">
        <v>7.75</v>
      </c>
      <c r="H406" s="6">
        <v>7.95</v>
      </c>
      <c r="I406" s="6">
        <v>8.09</v>
      </c>
      <c r="J406" s="6">
        <v>8.28</v>
      </c>
      <c r="K406" s="6">
        <v>8.47</v>
      </c>
      <c r="L406" s="6">
        <v>8.59</v>
      </c>
      <c r="M406" s="6">
        <v>8.69</v>
      </c>
    </row>
    <row r="407">
      <c r="A407" s="146">
        <v>43598.0</v>
      </c>
      <c r="B407" s="6">
        <v>7.25</v>
      </c>
      <c r="C407" s="6">
        <v>7.31</v>
      </c>
      <c r="D407" s="6">
        <v>7.36</v>
      </c>
      <c r="E407" s="6">
        <v>7.42</v>
      </c>
      <c r="F407" s="6">
        <v>7.62</v>
      </c>
      <c r="G407" s="6">
        <v>7.76</v>
      </c>
      <c r="H407" s="6">
        <v>7.96</v>
      </c>
      <c r="I407" s="6">
        <v>8.1</v>
      </c>
      <c r="J407" s="6">
        <v>8.28</v>
      </c>
      <c r="K407" s="6">
        <v>8.46</v>
      </c>
      <c r="L407" s="6">
        <v>8.57</v>
      </c>
      <c r="M407" s="6">
        <v>8.66</v>
      </c>
    </row>
    <row r="408">
      <c r="A408" s="146">
        <v>43595.0</v>
      </c>
      <c r="B408" s="6">
        <v>7.22</v>
      </c>
      <c r="C408" s="6">
        <v>7.29</v>
      </c>
      <c r="D408" s="6">
        <v>7.36</v>
      </c>
      <c r="E408" s="6">
        <v>7.42</v>
      </c>
      <c r="F408" s="6">
        <v>7.64</v>
      </c>
      <c r="G408" s="6">
        <v>7.79</v>
      </c>
      <c r="H408" s="6">
        <v>7.98</v>
      </c>
      <c r="I408" s="6">
        <v>8.12</v>
      </c>
      <c r="J408" s="6">
        <v>8.28</v>
      </c>
      <c r="K408" s="6">
        <v>8.45</v>
      </c>
      <c r="L408" s="6">
        <v>8.55</v>
      </c>
      <c r="M408" s="6">
        <v>8.63</v>
      </c>
    </row>
    <row r="409">
      <c r="A409" s="146">
        <v>43593.0</v>
      </c>
      <c r="B409" s="6">
        <v>7.23</v>
      </c>
      <c r="C409" s="6">
        <v>7.29</v>
      </c>
      <c r="D409" s="6">
        <v>7.35</v>
      </c>
      <c r="E409" s="6">
        <v>7.41</v>
      </c>
      <c r="F409" s="6">
        <v>7.61</v>
      </c>
      <c r="G409" s="6">
        <v>7.76</v>
      </c>
      <c r="H409" s="6">
        <v>7.93</v>
      </c>
      <c r="I409" s="6">
        <v>8.06</v>
      </c>
      <c r="J409" s="6">
        <v>8.23</v>
      </c>
      <c r="K409" s="6">
        <v>8.41</v>
      </c>
      <c r="L409" s="6">
        <v>8.5</v>
      </c>
      <c r="M409" s="6">
        <v>8.58</v>
      </c>
    </row>
    <row r="410">
      <c r="A410" s="146">
        <v>43592.0</v>
      </c>
      <c r="B410" s="6">
        <v>7.21</v>
      </c>
      <c r="C410" s="6">
        <v>7.27</v>
      </c>
      <c r="D410" s="6">
        <v>7.33</v>
      </c>
      <c r="E410" s="6">
        <v>7.39</v>
      </c>
      <c r="F410" s="6">
        <v>7.62</v>
      </c>
      <c r="G410" s="6">
        <v>7.78</v>
      </c>
      <c r="H410" s="6">
        <v>7.97</v>
      </c>
      <c r="I410" s="6">
        <v>8.09</v>
      </c>
      <c r="J410" s="6">
        <v>8.26</v>
      </c>
      <c r="K410" s="6">
        <v>8.44</v>
      </c>
      <c r="L410" s="6">
        <v>8.55</v>
      </c>
      <c r="M410" s="6">
        <v>8.65</v>
      </c>
    </row>
    <row r="411">
      <c r="A411" s="146">
        <v>43591.0</v>
      </c>
      <c r="B411" s="6">
        <v>7.31</v>
      </c>
      <c r="C411" s="6">
        <v>7.35</v>
      </c>
      <c r="D411" s="6">
        <v>7.4</v>
      </c>
      <c r="E411" s="6">
        <v>7.45</v>
      </c>
      <c r="F411" s="6">
        <v>7.63</v>
      </c>
      <c r="G411" s="6">
        <v>7.77</v>
      </c>
      <c r="H411" s="6">
        <v>7.95</v>
      </c>
      <c r="I411" s="6">
        <v>8.09</v>
      </c>
      <c r="J411" s="6">
        <v>8.27</v>
      </c>
      <c r="K411" s="6">
        <v>8.48</v>
      </c>
      <c r="L411" s="6">
        <v>8.61</v>
      </c>
      <c r="M411" s="6">
        <v>8.75</v>
      </c>
    </row>
    <row r="412">
      <c r="A412" s="146">
        <v>43588.0</v>
      </c>
      <c r="B412" s="6">
        <v>7.23</v>
      </c>
      <c r="C412" s="6">
        <v>7.28</v>
      </c>
      <c r="D412" s="6">
        <v>7.33</v>
      </c>
      <c r="E412" s="6">
        <v>7.39</v>
      </c>
      <c r="F412" s="6">
        <v>7.61</v>
      </c>
      <c r="G412" s="6">
        <v>7.77</v>
      </c>
      <c r="H412" s="6">
        <v>7.93</v>
      </c>
      <c r="I412" s="6">
        <v>8.05</v>
      </c>
      <c r="J412" s="6">
        <v>8.24</v>
      </c>
      <c r="K412" s="6">
        <v>8.5</v>
      </c>
      <c r="L412" s="6">
        <v>8.67</v>
      </c>
      <c r="M412" s="6">
        <v>8.86</v>
      </c>
    </row>
    <row r="413">
      <c r="A413" s="146">
        <v>43587.0</v>
      </c>
      <c r="B413" s="6">
        <v>7.24</v>
      </c>
      <c r="C413" s="6">
        <v>7.28</v>
      </c>
      <c r="D413" s="6">
        <v>7.33</v>
      </c>
      <c r="E413" s="6">
        <v>7.38</v>
      </c>
      <c r="F413" s="6">
        <v>7.59</v>
      </c>
      <c r="G413" s="6">
        <v>7.74</v>
      </c>
      <c r="H413" s="6">
        <v>7.93</v>
      </c>
      <c r="I413" s="6">
        <v>8.06</v>
      </c>
      <c r="J413" s="6">
        <v>8.25</v>
      </c>
      <c r="K413" s="6">
        <v>8.51</v>
      </c>
      <c r="L413" s="6">
        <v>8.68</v>
      </c>
      <c r="M413" s="6">
        <v>8.88</v>
      </c>
    </row>
    <row r="414">
      <c r="A414" s="146">
        <v>43585.0</v>
      </c>
      <c r="B414" s="6">
        <v>7.32</v>
      </c>
      <c r="C414" s="6">
        <v>7.36</v>
      </c>
      <c r="D414" s="6">
        <v>7.41</v>
      </c>
      <c r="E414" s="6">
        <v>7.46</v>
      </c>
      <c r="F414" s="6">
        <v>7.64</v>
      </c>
      <c r="G414" s="6">
        <v>7.77</v>
      </c>
      <c r="H414" s="6">
        <v>7.92</v>
      </c>
      <c r="I414" s="6">
        <v>8.04</v>
      </c>
      <c r="J414" s="6">
        <v>8.23</v>
      </c>
      <c r="K414" s="6">
        <v>8.5</v>
      </c>
      <c r="L414" s="6">
        <v>8.69</v>
      </c>
      <c r="M414" s="6">
        <v>8.91</v>
      </c>
    </row>
    <row r="415">
      <c r="A415" s="146">
        <v>43584.0</v>
      </c>
      <c r="B415" s="6">
        <v>7.38</v>
      </c>
      <c r="C415" s="6">
        <v>7.41</v>
      </c>
      <c r="D415" s="6">
        <v>7.45</v>
      </c>
      <c r="E415" s="6">
        <v>7.49</v>
      </c>
      <c r="F415" s="6">
        <v>7.66</v>
      </c>
      <c r="G415" s="6">
        <v>7.79</v>
      </c>
      <c r="H415" s="6">
        <v>7.94</v>
      </c>
      <c r="I415" s="6">
        <v>8.06</v>
      </c>
      <c r="J415" s="6">
        <v>8.26</v>
      </c>
      <c r="K415" s="6">
        <v>8.53</v>
      </c>
      <c r="L415" s="6">
        <v>8.73</v>
      </c>
      <c r="M415" s="6">
        <v>8.97</v>
      </c>
    </row>
    <row r="416">
      <c r="A416" s="146">
        <v>43581.0</v>
      </c>
      <c r="B416" s="6">
        <v>7.46</v>
      </c>
      <c r="C416" s="6">
        <v>7.49</v>
      </c>
      <c r="D416" s="6">
        <v>7.52</v>
      </c>
      <c r="E416" s="6">
        <v>7.56</v>
      </c>
      <c r="F416" s="6">
        <v>7.71</v>
      </c>
      <c r="G416" s="6">
        <v>7.84</v>
      </c>
      <c r="H416" s="6">
        <v>8.0</v>
      </c>
      <c r="I416" s="6">
        <v>8.12</v>
      </c>
      <c r="J416" s="6">
        <v>8.32</v>
      </c>
      <c r="K416" s="6">
        <v>8.61</v>
      </c>
      <c r="L416" s="6">
        <v>8.82</v>
      </c>
      <c r="M416" s="6">
        <v>9.07</v>
      </c>
    </row>
    <row r="417">
      <c r="A417" s="146">
        <v>43580.0</v>
      </c>
      <c r="B417" s="6">
        <v>7.57</v>
      </c>
      <c r="C417" s="6">
        <v>7.58</v>
      </c>
      <c r="D417" s="6">
        <v>7.6</v>
      </c>
      <c r="E417" s="6">
        <v>7.62</v>
      </c>
      <c r="F417" s="6">
        <v>7.74</v>
      </c>
      <c r="G417" s="6">
        <v>7.86</v>
      </c>
      <c r="H417" s="6">
        <v>8.03</v>
      </c>
      <c r="I417" s="6">
        <v>8.17</v>
      </c>
      <c r="J417" s="6">
        <v>8.37</v>
      </c>
      <c r="K417" s="6">
        <v>8.66</v>
      </c>
      <c r="L417" s="6">
        <v>8.86</v>
      </c>
      <c r="M417" s="6">
        <v>9.11</v>
      </c>
    </row>
    <row r="418">
      <c r="A418" s="146">
        <v>43579.0</v>
      </c>
      <c r="B418" s="6">
        <v>7.56</v>
      </c>
      <c r="C418" s="6">
        <v>7.58</v>
      </c>
      <c r="D418" s="6">
        <v>7.6</v>
      </c>
      <c r="E418" s="6">
        <v>7.62</v>
      </c>
      <c r="F418" s="6">
        <v>7.74</v>
      </c>
      <c r="G418" s="6">
        <v>7.85</v>
      </c>
      <c r="H418" s="6">
        <v>8.01</v>
      </c>
      <c r="I418" s="6">
        <v>8.14</v>
      </c>
      <c r="J418" s="6">
        <v>8.34</v>
      </c>
      <c r="K418" s="6">
        <v>8.62</v>
      </c>
      <c r="L418" s="6">
        <v>8.83</v>
      </c>
      <c r="M418" s="6">
        <v>9.07</v>
      </c>
    </row>
    <row r="419">
      <c r="A419" s="146">
        <v>43578.0</v>
      </c>
      <c r="B419" s="6">
        <v>7.61</v>
      </c>
      <c r="C419" s="6">
        <v>7.62</v>
      </c>
      <c r="D419" s="6">
        <v>7.63</v>
      </c>
      <c r="E419" s="6">
        <v>7.64</v>
      </c>
      <c r="F419" s="6">
        <v>7.73</v>
      </c>
      <c r="G419" s="6">
        <v>7.83</v>
      </c>
      <c r="H419" s="6">
        <v>8.0</v>
      </c>
      <c r="I419" s="6">
        <v>8.16</v>
      </c>
      <c r="J419" s="6">
        <v>8.37</v>
      </c>
      <c r="K419" s="6">
        <v>8.66</v>
      </c>
      <c r="L419" s="6">
        <v>8.86</v>
      </c>
      <c r="M419" s="6">
        <v>9.12</v>
      </c>
    </row>
    <row r="420">
      <c r="A420" s="146">
        <v>43577.0</v>
      </c>
      <c r="B420" s="6">
        <v>7.65</v>
      </c>
      <c r="C420" s="6">
        <v>7.65</v>
      </c>
      <c r="D420" s="6">
        <v>7.65</v>
      </c>
      <c r="E420" s="6">
        <v>7.65</v>
      </c>
      <c r="F420" s="6">
        <v>7.71</v>
      </c>
      <c r="G420" s="6">
        <v>7.81</v>
      </c>
      <c r="H420" s="6">
        <v>7.98</v>
      </c>
      <c r="I420" s="6">
        <v>8.13</v>
      </c>
      <c r="J420" s="6">
        <v>8.33</v>
      </c>
      <c r="K420" s="6">
        <v>8.61</v>
      </c>
      <c r="L420" s="6">
        <v>8.81</v>
      </c>
      <c r="M420" s="6">
        <v>9.07</v>
      </c>
    </row>
    <row r="421">
      <c r="A421" s="146">
        <v>43574.0</v>
      </c>
      <c r="B421" s="6">
        <v>7.56</v>
      </c>
      <c r="C421" s="6">
        <v>7.57</v>
      </c>
      <c r="D421" s="6">
        <v>7.57</v>
      </c>
      <c r="E421" s="6">
        <v>7.59</v>
      </c>
      <c r="F421" s="6">
        <v>7.69</v>
      </c>
      <c r="G421" s="6">
        <v>7.81</v>
      </c>
      <c r="H421" s="6">
        <v>7.98</v>
      </c>
      <c r="I421" s="6">
        <v>8.13</v>
      </c>
      <c r="J421" s="6">
        <v>8.33</v>
      </c>
      <c r="K421" s="6">
        <v>8.61</v>
      </c>
      <c r="L421" s="6">
        <v>8.81</v>
      </c>
      <c r="M421" s="6">
        <v>9.05</v>
      </c>
    </row>
    <row r="422">
      <c r="A422" s="146">
        <v>43573.0</v>
      </c>
      <c r="B422" s="6">
        <v>7.58</v>
      </c>
      <c r="C422" s="6">
        <v>7.59</v>
      </c>
      <c r="D422" s="6">
        <v>7.61</v>
      </c>
      <c r="E422" s="6">
        <v>7.62</v>
      </c>
      <c r="F422" s="6">
        <v>7.72</v>
      </c>
      <c r="G422" s="6">
        <v>7.82</v>
      </c>
      <c r="H422" s="6">
        <v>7.98</v>
      </c>
      <c r="I422" s="6">
        <v>8.12</v>
      </c>
      <c r="J422" s="6">
        <v>8.33</v>
      </c>
      <c r="K422" s="6">
        <v>8.6</v>
      </c>
      <c r="L422" s="6">
        <v>8.8</v>
      </c>
      <c r="M422" s="6">
        <v>9.04</v>
      </c>
    </row>
    <row r="423">
      <c r="A423" s="146">
        <v>43572.0</v>
      </c>
      <c r="B423" s="6">
        <v>7.61</v>
      </c>
      <c r="C423" s="6">
        <v>7.61</v>
      </c>
      <c r="D423" s="6">
        <v>7.61</v>
      </c>
      <c r="E423" s="6">
        <v>7.62</v>
      </c>
      <c r="F423" s="6">
        <v>7.71</v>
      </c>
      <c r="G423" s="6">
        <v>7.81</v>
      </c>
      <c r="H423" s="6">
        <v>7.98</v>
      </c>
      <c r="I423" s="6">
        <v>8.13</v>
      </c>
      <c r="J423" s="6">
        <v>8.32</v>
      </c>
      <c r="K423" s="6">
        <v>8.58</v>
      </c>
      <c r="L423" s="6">
        <v>8.76</v>
      </c>
      <c r="M423" s="6">
        <v>8.99</v>
      </c>
    </row>
    <row r="424">
      <c r="A424" s="146">
        <v>43571.0</v>
      </c>
      <c r="B424" s="6">
        <v>7.59</v>
      </c>
      <c r="C424" s="6">
        <v>7.59</v>
      </c>
      <c r="D424" s="6">
        <v>7.6</v>
      </c>
      <c r="E424" s="6">
        <v>7.61</v>
      </c>
      <c r="F424" s="6">
        <v>7.69</v>
      </c>
      <c r="G424" s="6">
        <v>7.79</v>
      </c>
      <c r="H424" s="6">
        <v>7.97</v>
      </c>
      <c r="I424" s="6">
        <v>8.11</v>
      </c>
      <c r="J424" s="6">
        <v>8.3</v>
      </c>
      <c r="K424" s="6">
        <v>8.53</v>
      </c>
      <c r="L424" s="6">
        <v>8.69</v>
      </c>
      <c r="M424" s="6">
        <v>8.88</v>
      </c>
    </row>
    <row r="425">
      <c r="A425" s="146">
        <v>43570.0</v>
      </c>
      <c r="B425" s="6">
        <v>7.51</v>
      </c>
      <c r="C425" s="6">
        <v>7.53</v>
      </c>
      <c r="D425" s="6">
        <v>7.56</v>
      </c>
      <c r="E425" s="6">
        <v>7.59</v>
      </c>
      <c r="F425" s="6">
        <v>7.71</v>
      </c>
      <c r="G425" s="6">
        <v>7.83</v>
      </c>
      <c r="H425" s="6">
        <v>8.0</v>
      </c>
      <c r="I425" s="6">
        <v>8.13</v>
      </c>
      <c r="J425" s="6">
        <v>8.3</v>
      </c>
      <c r="K425" s="6">
        <v>8.53</v>
      </c>
      <c r="L425" s="6">
        <v>8.68</v>
      </c>
      <c r="M425" s="6">
        <v>8.87</v>
      </c>
    </row>
    <row r="426">
      <c r="A426" s="146">
        <v>43567.0</v>
      </c>
      <c r="B426" s="6">
        <v>7.58</v>
      </c>
      <c r="C426" s="6">
        <v>7.6</v>
      </c>
      <c r="D426" s="6">
        <v>7.62</v>
      </c>
      <c r="E426" s="6">
        <v>7.64</v>
      </c>
      <c r="F426" s="6">
        <v>7.74</v>
      </c>
      <c r="G426" s="6">
        <v>7.83</v>
      </c>
      <c r="H426" s="6">
        <v>7.96</v>
      </c>
      <c r="I426" s="6">
        <v>8.07</v>
      </c>
      <c r="J426" s="6">
        <v>8.24</v>
      </c>
      <c r="K426" s="6">
        <v>8.47</v>
      </c>
      <c r="L426" s="6">
        <v>8.61</v>
      </c>
      <c r="M426" s="6">
        <v>8.77</v>
      </c>
    </row>
    <row r="427">
      <c r="A427" s="146">
        <v>43566.0</v>
      </c>
      <c r="B427" s="6">
        <v>7.53</v>
      </c>
      <c r="C427" s="6">
        <v>7.55</v>
      </c>
      <c r="D427" s="6">
        <v>7.57</v>
      </c>
      <c r="E427" s="6">
        <v>7.59</v>
      </c>
      <c r="F427" s="6">
        <v>7.71</v>
      </c>
      <c r="G427" s="6">
        <v>7.82</v>
      </c>
      <c r="H427" s="6">
        <v>7.97</v>
      </c>
      <c r="I427" s="6">
        <v>8.08</v>
      </c>
      <c r="J427" s="6">
        <v>8.24</v>
      </c>
      <c r="K427" s="6">
        <v>8.44</v>
      </c>
      <c r="L427" s="6">
        <v>8.57</v>
      </c>
      <c r="M427" s="6">
        <v>8.72</v>
      </c>
    </row>
    <row r="428">
      <c r="A428" s="146">
        <v>43565.0</v>
      </c>
      <c r="B428" s="6">
        <v>7.52</v>
      </c>
      <c r="C428" s="6">
        <v>7.54</v>
      </c>
      <c r="D428" s="6">
        <v>7.55</v>
      </c>
      <c r="E428" s="6">
        <v>7.58</v>
      </c>
      <c r="F428" s="6">
        <v>7.7</v>
      </c>
      <c r="G428" s="6">
        <v>7.82</v>
      </c>
      <c r="H428" s="6">
        <v>7.99</v>
      </c>
      <c r="I428" s="6">
        <v>8.11</v>
      </c>
      <c r="J428" s="6">
        <v>8.27</v>
      </c>
      <c r="K428" s="6">
        <v>8.47</v>
      </c>
      <c r="L428" s="6">
        <v>8.59</v>
      </c>
      <c r="M428" s="6">
        <v>8.74</v>
      </c>
    </row>
    <row r="429">
      <c r="A429" s="146">
        <v>43564.0</v>
      </c>
      <c r="B429" s="6">
        <v>7.57</v>
      </c>
      <c r="C429" s="6">
        <v>7.58</v>
      </c>
      <c r="D429" s="6">
        <v>7.59</v>
      </c>
      <c r="E429" s="6">
        <v>7.61</v>
      </c>
      <c r="F429" s="6">
        <v>7.71</v>
      </c>
      <c r="G429" s="6">
        <v>7.83</v>
      </c>
      <c r="H429" s="6">
        <v>8.02</v>
      </c>
      <c r="I429" s="6">
        <v>8.17</v>
      </c>
      <c r="J429" s="6">
        <v>8.34</v>
      </c>
      <c r="K429" s="6">
        <v>8.54</v>
      </c>
      <c r="L429" s="6">
        <v>8.66</v>
      </c>
      <c r="M429" s="6">
        <v>8.81</v>
      </c>
    </row>
    <row r="430">
      <c r="A430" s="146">
        <v>43563.0</v>
      </c>
      <c r="B430" s="6">
        <v>7.59</v>
      </c>
      <c r="C430" s="6">
        <v>7.59</v>
      </c>
      <c r="D430" s="6">
        <v>7.6</v>
      </c>
      <c r="E430" s="6">
        <v>7.62</v>
      </c>
      <c r="F430" s="6">
        <v>7.72</v>
      </c>
      <c r="G430" s="6">
        <v>7.85</v>
      </c>
      <c r="H430" s="6">
        <v>8.04</v>
      </c>
      <c r="I430" s="6">
        <v>8.18</v>
      </c>
      <c r="J430" s="6">
        <v>8.34</v>
      </c>
      <c r="K430" s="6">
        <v>8.53</v>
      </c>
      <c r="L430" s="6">
        <v>8.65</v>
      </c>
      <c r="M430" s="6">
        <v>8.78</v>
      </c>
    </row>
    <row r="431">
      <c r="A431" s="146">
        <v>43560.0</v>
      </c>
      <c r="B431" s="6">
        <v>7.62</v>
      </c>
      <c r="C431" s="6">
        <v>7.63</v>
      </c>
      <c r="D431" s="6">
        <v>7.64</v>
      </c>
      <c r="E431" s="6">
        <v>7.66</v>
      </c>
      <c r="F431" s="6">
        <v>7.76</v>
      </c>
      <c r="G431" s="6">
        <v>7.88</v>
      </c>
      <c r="H431" s="6">
        <v>8.07</v>
      </c>
      <c r="I431" s="6">
        <v>8.21</v>
      </c>
      <c r="J431" s="6">
        <v>8.38</v>
      </c>
      <c r="K431" s="6">
        <v>8.55</v>
      </c>
      <c r="L431" s="6">
        <v>8.66</v>
      </c>
      <c r="M431" s="6">
        <v>8.77</v>
      </c>
    </row>
    <row r="432">
      <c r="A432" s="146">
        <v>43559.0</v>
      </c>
      <c r="B432" s="6">
        <v>7.57</v>
      </c>
      <c r="C432" s="6">
        <v>7.6</v>
      </c>
      <c r="D432" s="6">
        <v>7.63</v>
      </c>
      <c r="E432" s="6">
        <v>7.66</v>
      </c>
      <c r="F432" s="6">
        <v>7.78</v>
      </c>
      <c r="G432" s="6">
        <v>7.91</v>
      </c>
      <c r="H432" s="6">
        <v>8.1</v>
      </c>
      <c r="I432" s="6">
        <v>8.25</v>
      </c>
      <c r="J432" s="6">
        <v>8.42</v>
      </c>
      <c r="K432" s="6">
        <v>8.59</v>
      </c>
      <c r="L432" s="6">
        <v>8.69</v>
      </c>
      <c r="M432" s="6">
        <v>8.8</v>
      </c>
    </row>
    <row r="433">
      <c r="A433" s="146">
        <v>43558.0</v>
      </c>
      <c r="B433" s="6">
        <v>7.45</v>
      </c>
      <c r="C433" s="6">
        <v>7.5</v>
      </c>
      <c r="D433" s="6">
        <v>7.54</v>
      </c>
      <c r="E433" s="6">
        <v>7.59</v>
      </c>
      <c r="F433" s="6">
        <v>7.77</v>
      </c>
      <c r="G433" s="6">
        <v>7.92</v>
      </c>
      <c r="H433" s="6">
        <v>8.1</v>
      </c>
      <c r="I433" s="6">
        <v>8.23</v>
      </c>
      <c r="J433" s="6">
        <v>8.4</v>
      </c>
      <c r="K433" s="6">
        <v>8.58</v>
      </c>
      <c r="L433" s="6">
        <v>8.67</v>
      </c>
      <c r="M433" s="6">
        <v>8.76</v>
      </c>
    </row>
    <row r="434">
      <c r="A434" s="146">
        <v>43557.0</v>
      </c>
      <c r="B434" s="6">
        <v>7.4</v>
      </c>
      <c r="C434" s="6">
        <v>7.45</v>
      </c>
      <c r="D434" s="6">
        <v>7.5</v>
      </c>
      <c r="E434" s="6">
        <v>7.55</v>
      </c>
      <c r="F434" s="6">
        <v>7.76</v>
      </c>
      <c r="G434" s="6">
        <v>7.93</v>
      </c>
      <c r="H434" s="6">
        <v>8.11</v>
      </c>
      <c r="I434" s="6">
        <v>8.24</v>
      </c>
      <c r="J434" s="6">
        <v>8.4</v>
      </c>
      <c r="K434" s="6">
        <v>8.58</v>
      </c>
      <c r="L434" s="6">
        <v>8.68</v>
      </c>
      <c r="M434" s="6">
        <v>8.78</v>
      </c>
    </row>
    <row r="435">
      <c r="A435" s="146">
        <v>43556.0</v>
      </c>
      <c r="B435" s="6">
        <v>7.41</v>
      </c>
      <c r="C435" s="6">
        <v>7.46</v>
      </c>
      <c r="D435" s="6">
        <v>7.5</v>
      </c>
      <c r="E435" s="6">
        <v>7.55</v>
      </c>
      <c r="F435" s="6">
        <v>7.75</v>
      </c>
      <c r="G435" s="6">
        <v>7.91</v>
      </c>
      <c r="H435" s="6">
        <v>8.1</v>
      </c>
      <c r="I435" s="6">
        <v>8.23</v>
      </c>
      <c r="J435" s="6">
        <v>8.39</v>
      </c>
      <c r="K435" s="6">
        <v>8.59</v>
      </c>
      <c r="L435" s="6">
        <v>8.71</v>
      </c>
      <c r="M435" s="6">
        <v>8.82</v>
      </c>
    </row>
    <row r="436">
      <c r="A436" s="146">
        <v>43553.0</v>
      </c>
      <c r="B436" s="6">
        <v>7.35</v>
      </c>
      <c r="C436" s="6">
        <v>7.4</v>
      </c>
      <c r="D436" s="6">
        <v>7.46</v>
      </c>
      <c r="E436" s="6">
        <v>7.52</v>
      </c>
      <c r="F436" s="6">
        <v>7.75</v>
      </c>
      <c r="G436" s="6">
        <v>7.92</v>
      </c>
      <c r="H436" s="6">
        <v>8.11</v>
      </c>
      <c r="I436" s="6">
        <v>8.24</v>
      </c>
      <c r="J436" s="6">
        <v>8.41</v>
      </c>
      <c r="K436" s="6">
        <v>8.62</v>
      </c>
      <c r="L436" s="6">
        <v>8.73</v>
      </c>
      <c r="M436" s="6">
        <v>8.85</v>
      </c>
    </row>
    <row r="437">
      <c r="A437" s="146">
        <v>43552.0</v>
      </c>
      <c r="B437" s="6">
        <v>7.43</v>
      </c>
      <c r="C437" s="6">
        <v>7.47</v>
      </c>
      <c r="D437" s="6">
        <v>7.52</v>
      </c>
      <c r="E437" s="6">
        <v>7.57</v>
      </c>
      <c r="F437" s="6">
        <v>7.75</v>
      </c>
      <c r="G437" s="6">
        <v>7.89</v>
      </c>
      <c r="H437" s="6">
        <v>8.05</v>
      </c>
      <c r="I437" s="6">
        <v>8.18</v>
      </c>
      <c r="J437" s="6">
        <v>8.35</v>
      </c>
      <c r="K437" s="6">
        <v>8.54</v>
      </c>
      <c r="L437" s="6">
        <v>8.65</v>
      </c>
      <c r="M437" s="6">
        <v>8.75</v>
      </c>
    </row>
    <row r="438">
      <c r="A438" s="146">
        <v>43551.0</v>
      </c>
      <c r="B438" s="6">
        <v>7.33</v>
      </c>
      <c r="C438" s="6">
        <v>7.39</v>
      </c>
      <c r="D438" s="6">
        <v>7.44</v>
      </c>
      <c r="E438" s="6">
        <v>7.5</v>
      </c>
      <c r="F438" s="6">
        <v>7.7</v>
      </c>
      <c r="G438" s="6">
        <v>7.84</v>
      </c>
      <c r="H438" s="6">
        <v>8.01</v>
      </c>
      <c r="I438" s="6">
        <v>8.13</v>
      </c>
      <c r="J438" s="6">
        <v>8.3</v>
      </c>
      <c r="K438" s="6">
        <v>8.47</v>
      </c>
      <c r="L438" s="6">
        <v>8.56</v>
      </c>
      <c r="M438" s="6">
        <v>8.64</v>
      </c>
    </row>
    <row r="439">
      <c r="A439" s="146">
        <v>43550.0</v>
      </c>
      <c r="B439" s="6">
        <v>7.32</v>
      </c>
      <c r="C439" s="6">
        <v>7.37</v>
      </c>
      <c r="D439" s="6">
        <v>7.42</v>
      </c>
      <c r="E439" s="6">
        <v>7.48</v>
      </c>
      <c r="F439" s="6">
        <v>7.67</v>
      </c>
      <c r="G439" s="6">
        <v>7.81</v>
      </c>
      <c r="H439" s="6">
        <v>7.97</v>
      </c>
      <c r="I439" s="6">
        <v>8.08</v>
      </c>
      <c r="J439" s="6">
        <v>8.23</v>
      </c>
      <c r="K439" s="6">
        <v>8.39</v>
      </c>
      <c r="L439" s="6">
        <v>8.48</v>
      </c>
      <c r="M439" s="6">
        <v>8.55</v>
      </c>
    </row>
    <row r="440">
      <c r="A440" s="146">
        <v>43549.0</v>
      </c>
      <c r="B440" s="6">
        <v>7.3</v>
      </c>
      <c r="C440" s="6">
        <v>7.36</v>
      </c>
      <c r="D440" s="6">
        <v>7.41</v>
      </c>
      <c r="E440" s="6">
        <v>7.46</v>
      </c>
      <c r="F440" s="6">
        <v>7.65</v>
      </c>
      <c r="G440" s="6">
        <v>7.78</v>
      </c>
      <c r="H440" s="6">
        <v>7.93</v>
      </c>
      <c r="I440" s="6">
        <v>8.05</v>
      </c>
      <c r="J440" s="6">
        <v>8.2</v>
      </c>
      <c r="K440" s="6">
        <v>8.35</v>
      </c>
      <c r="L440" s="6">
        <v>8.43</v>
      </c>
      <c r="M440" s="6">
        <v>8.49</v>
      </c>
    </row>
    <row r="441">
      <c r="A441" s="146">
        <v>43546.0</v>
      </c>
      <c r="B441" s="6">
        <v>7.12</v>
      </c>
      <c r="C441" s="6">
        <v>7.2</v>
      </c>
      <c r="D441" s="6">
        <v>7.28</v>
      </c>
      <c r="E441" s="6">
        <v>7.35</v>
      </c>
      <c r="F441" s="6">
        <v>7.63</v>
      </c>
      <c r="G441" s="6">
        <v>7.82</v>
      </c>
      <c r="H441" s="6">
        <v>8.03</v>
      </c>
      <c r="I441" s="6">
        <v>8.16</v>
      </c>
      <c r="J441" s="6">
        <v>8.3</v>
      </c>
      <c r="K441" s="6">
        <v>8.43</v>
      </c>
      <c r="L441" s="6">
        <v>8.5</v>
      </c>
      <c r="M441" s="6">
        <v>8.55</v>
      </c>
    </row>
    <row r="442">
      <c r="A442" s="146">
        <v>43545.0</v>
      </c>
      <c r="B442" s="6">
        <v>7.26</v>
      </c>
      <c r="C442" s="6">
        <v>7.31</v>
      </c>
      <c r="D442" s="6">
        <v>7.37</v>
      </c>
      <c r="E442" s="6">
        <v>7.43</v>
      </c>
      <c r="F442" s="6">
        <v>7.64</v>
      </c>
      <c r="G442" s="6">
        <v>7.79</v>
      </c>
      <c r="H442" s="6">
        <v>7.96</v>
      </c>
      <c r="I442" s="6">
        <v>8.06</v>
      </c>
      <c r="J442" s="6">
        <v>8.21</v>
      </c>
      <c r="K442" s="6">
        <v>8.37</v>
      </c>
      <c r="L442" s="6">
        <v>8.45</v>
      </c>
      <c r="M442" s="6">
        <v>8.51</v>
      </c>
    </row>
    <row r="443">
      <c r="A443" s="146">
        <v>43544.0</v>
      </c>
      <c r="B443" s="6">
        <v>7.13</v>
      </c>
      <c r="C443" s="6">
        <v>7.22</v>
      </c>
      <c r="D443" s="6">
        <v>7.3</v>
      </c>
      <c r="E443" s="6">
        <v>7.38</v>
      </c>
      <c r="F443" s="6">
        <v>7.64</v>
      </c>
      <c r="G443" s="6">
        <v>7.82</v>
      </c>
      <c r="H443" s="6">
        <v>8.03</v>
      </c>
      <c r="I443" s="6">
        <v>8.15</v>
      </c>
      <c r="J443" s="6">
        <v>8.3</v>
      </c>
      <c r="K443" s="6">
        <v>8.44</v>
      </c>
      <c r="L443" s="6">
        <v>8.51</v>
      </c>
      <c r="M443" s="6">
        <v>8.57</v>
      </c>
    </row>
    <row r="444">
      <c r="A444" s="146">
        <v>43543.0</v>
      </c>
      <c r="B444" s="6">
        <v>7.14</v>
      </c>
      <c r="C444" s="6">
        <v>7.22</v>
      </c>
      <c r="D444" s="6">
        <v>7.3</v>
      </c>
      <c r="E444" s="6">
        <v>7.37</v>
      </c>
      <c r="F444" s="6">
        <v>7.64</v>
      </c>
      <c r="G444" s="6">
        <v>7.82</v>
      </c>
      <c r="H444" s="6">
        <v>8.04</v>
      </c>
      <c r="I444" s="6">
        <v>8.17</v>
      </c>
      <c r="J444" s="6">
        <v>8.32</v>
      </c>
      <c r="K444" s="6">
        <v>8.46</v>
      </c>
      <c r="L444" s="6">
        <v>8.54</v>
      </c>
      <c r="M444" s="6">
        <v>8.59</v>
      </c>
    </row>
    <row r="445">
      <c r="A445" s="146">
        <v>43542.0</v>
      </c>
      <c r="B445" s="6">
        <v>7.12</v>
      </c>
      <c r="C445" s="6">
        <v>7.21</v>
      </c>
      <c r="D445" s="6">
        <v>7.29</v>
      </c>
      <c r="E445" s="6">
        <v>7.37</v>
      </c>
      <c r="F445" s="6">
        <v>7.63</v>
      </c>
      <c r="G445" s="6">
        <v>7.82</v>
      </c>
      <c r="H445" s="6">
        <v>8.05</v>
      </c>
      <c r="I445" s="6">
        <v>8.19</v>
      </c>
      <c r="J445" s="6">
        <v>8.34</v>
      </c>
      <c r="K445" s="6">
        <v>8.46</v>
      </c>
      <c r="L445" s="6">
        <v>8.51</v>
      </c>
      <c r="M445" s="6">
        <v>8.54</v>
      </c>
    </row>
    <row r="446">
      <c r="A446" s="146">
        <v>43539.0</v>
      </c>
      <c r="B446" s="6">
        <v>7.1</v>
      </c>
      <c r="C446" s="6">
        <v>7.18</v>
      </c>
      <c r="D446" s="6">
        <v>7.27</v>
      </c>
      <c r="E446" s="6">
        <v>7.35</v>
      </c>
      <c r="F446" s="6">
        <v>7.66</v>
      </c>
      <c r="G446" s="6">
        <v>7.87</v>
      </c>
      <c r="H446" s="6">
        <v>8.12</v>
      </c>
      <c r="I446" s="6">
        <v>8.26</v>
      </c>
      <c r="J446" s="6">
        <v>8.43</v>
      </c>
      <c r="K446" s="6">
        <v>8.57</v>
      </c>
      <c r="L446" s="6">
        <v>8.63</v>
      </c>
      <c r="M446" s="6">
        <v>8.66</v>
      </c>
    </row>
    <row r="447">
      <c r="A447" s="146">
        <v>43538.0</v>
      </c>
      <c r="B447" s="6">
        <v>7.22</v>
      </c>
      <c r="C447" s="6">
        <v>7.27</v>
      </c>
      <c r="D447" s="6">
        <v>7.32</v>
      </c>
      <c r="E447" s="6">
        <v>7.38</v>
      </c>
      <c r="F447" s="6">
        <v>7.65</v>
      </c>
      <c r="G447" s="6">
        <v>7.86</v>
      </c>
      <c r="H447" s="6">
        <v>8.12</v>
      </c>
      <c r="I447" s="6">
        <v>8.28</v>
      </c>
      <c r="J447" s="6">
        <v>8.45</v>
      </c>
      <c r="K447" s="6">
        <v>8.6</v>
      </c>
      <c r="L447" s="6">
        <v>8.67</v>
      </c>
      <c r="M447" s="6">
        <v>8.72</v>
      </c>
    </row>
    <row r="448">
      <c r="A448" s="146">
        <v>43537.0</v>
      </c>
      <c r="B448" s="6">
        <v>7.21</v>
      </c>
      <c r="C448" s="6">
        <v>7.25</v>
      </c>
      <c r="D448" s="6">
        <v>7.3</v>
      </c>
      <c r="E448" s="6">
        <v>7.36</v>
      </c>
      <c r="F448" s="6">
        <v>7.64</v>
      </c>
      <c r="G448" s="6">
        <v>7.86</v>
      </c>
      <c r="H448" s="6">
        <v>8.13</v>
      </c>
      <c r="I448" s="6">
        <v>8.29</v>
      </c>
      <c r="J448" s="6">
        <v>8.45</v>
      </c>
      <c r="K448" s="6">
        <v>8.58</v>
      </c>
      <c r="L448" s="6">
        <v>8.63</v>
      </c>
      <c r="M448" s="6">
        <v>8.67</v>
      </c>
    </row>
    <row r="449">
      <c r="A449" s="146">
        <v>43536.0</v>
      </c>
      <c r="B449" s="6">
        <v>7.15</v>
      </c>
      <c r="C449" s="6">
        <v>7.21</v>
      </c>
      <c r="D449" s="6">
        <v>7.28</v>
      </c>
      <c r="E449" s="6">
        <v>7.35</v>
      </c>
      <c r="F449" s="6">
        <v>7.64</v>
      </c>
      <c r="G449" s="6">
        <v>7.86</v>
      </c>
      <c r="H449" s="6">
        <v>8.13</v>
      </c>
      <c r="I449" s="6">
        <v>8.29</v>
      </c>
      <c r="J449" s="6">
        <v>8.44</v>
      </c>
      <c r="K449" s="6">
        <v>8.56</v>
      </c>
      <c r="L449" s="6">
        <v>8.61</v>
      </c>
      <c r="M449" s="6">
        <v>8.63</v>
      </c>
    </row>
    <row r="450">
      <c r="A450" s="146">
        <v>43535.0</v>
      </c>
      <c r="B450" s="6">
        <v>7.15</v>
      </c>
      <c r="C450" s="6">
        <v>7.21</v>
      </c>
      <c r="D450" s="6">
        <v>7.28</v>
      </c>
      <c r="E450" s="6">
        <v>7.35</v>
      </c>
      <c r="F450" s="6">
        <v>7.64</v>
      </c>
      <c r="G450" s="6">
        <v>7.88</v>
      </c>
      <c r="H450" s="6">
        <v>8.17</v>
      </c>
      <c r="I450" s="6">
        <v>8.33</v>
      </c>
      <c r="J450" s="6">
        <v>8.47</v>
      </c>
      <c r="K450" s="6">
        <v>8.57</v>
      </c>
      <c r="L450" s="6">
        <v>8.61</v>
      </c>
      <c r="M450" s="6">
        <v>8.64</v>
      </c>
    </row>
    <row r="451">
      <c r="A451" s="146">
        <v>43531.0</v>
      </c>
      <c r="B451" s="6">
        <v>7.14</v>
      </c>
      <c r="C451" s="6">
        <v>7.2</v>
      </c>
      <c r="D451" s="6">
        <v>7.27</v>
      </c>
      <c r="E451" s="6">
        <v>7.35</v>
      </c>
      <c r="F451" s="6">
        <v>7.65</v>
      </c>
      <c r="G451" s="6">
        <v>7.88</v>
      </c>
      <c r="H451" s="6">
        <v>8.16</v>
      </c>
      <c r="I451" s="6">
        <v>8.33</v>
      </c>
      <c r="J451" s="6">
        <v>8.48</v>
      </c>
      <c r="K451" s="6">
        <v>8.6</v>
      </c>
      <c r="L451" s="6">
        <v>8.65</v>
      </c>
      <c r="M451" s="6">
        <v>8.67</v>
      </c>
    </row>
    <row r="452">
      <c r="A452" s="146">
        <v>43530.0</v>
      </c>
      <c r="B452" s="6">
        <v>7.06</v>
      </c>
      <c r="C452" s="6">
        <v>7.14</v>
      </c>
      <c r="D452" s="6">
        <v>7.23</v>
      </c>
      <c r="E452" s="6">
        <v>7.31</v>
      </c>
      <c r="F452" s="6">
        <v>7.64</v>
      </c>
      <c r="G452" s="6">
        <v>7.89</v>
      </c>
      <c r="H452" s="6">
        <v>8.19</v>
      </c>
      <c r="I452" s="6">
        <v>8.35</v>
      </c>
      <c r="J452" s="6">
        <v>8.48</v>
      </c>
      <c r="K452" s="6">
        <v>8.58</v>
      </c>
      <c r="L452" s="6">
        <v>8.63</v>
      </c>
      <c r="M452" s="6">
        <v>8.65</v>
      </c>
    </row>
    <row r="453">
      <c r="A453" s="146">
        <v>43529.0</v>
      </c>
      <c r="B453" s="6">
        <v>7.12</v>
      </c>
      <c r="C453" s="6">
        <v>7.2</v>
      </c>
      <c r="D453" s="6">
        <v>7.29</v>
      </c>
      <c r="E453" s="6">
        <v>7.37</v>
      </c>
      <c r="F453" s="6">
        <v>7.65</v>
      </c>
      <c r="G453" s="6">
        <v>7.87</v>
      </c>
      <c r="H453" s="6">
        <v>8.15</v>
      </c>
      <c r="I453" s="6">
        <v>8.3</v>
      </c>
      <c r="J453" s="6">
        <v>8.45</v>
      </c>
      <c r="K453" s="6">
        <v>8.56</v>
      </c>
      <c r="L453" s="6">
        <v>8.59</v>
      </c>
      <c r="M453" s="6">
        <v>8.6</v>
      </c>
    </row>
    <row r="454">
      <c r="A454" s="146">
        <v>43528.0</v>
      </c>
      <c r="B454" s="6">
        <v>7.09</v>
      </c>
      <c r="C454" s="6">
        <v>7.16</v>
      </c>
      <c r="D454" s="6">
        <v>7.24</v>
      </c>
      <c r="E454" s="6">
        <v>7.32</v>
      </c>
      <c r="F454" s="6">
        <v>7.62</v>
      </c>
      <c r="G454" s="6">
        <v>7.86</v>
      </c>
      <c r="H454" s="6">
        <v>8.15</v>
      </c>
      <c r="I454" s="6">
        <v>8.31</v>
      </c>
      <c r="J454" s="6">
        <v>8.45</v>
      </c>
      <c r="K454" s="6">
        <v>8.53</v>
      </c>
      <c r="L454" s="6">
        <v>8.55</v>
      </c>
      <c r="M454" s="6">
        <v>8.56</v>
      </c>
    </row>
    <row r="455">
      <c r="A455" s="146">
        <v>43525.0</v>
      </c>
      <c r="B455" s="6">
        <v>7.16</v>
      </c>
      <c r="C455" s="6">
        <v>7.24</v>
      </c>
      <c r="D455" s="6">
        <v>7.31</v>
      </c>
      <c r="E455" s="6">
        <v>7.38</v>
      </c>
      <c r="F455" s="6">
        <v>7.66</v>
      </c>
      <c r="G455" s="6">
        <v>7.88</v>
      </c>
      <c r="H455" s="6">
        <v>8.14</v>
      </c>
      <c r="I455" s="6">
        <v>8.29</v>
      </c>
      <c r="J455" s="6">
        <v>8.43</v>
      </c>
      <c r="K455" s="6">
        <v>8.52</v>
      </c>
      <c r="L455" s="6">
        <v>8.54</v>
      </c>
      <c r="M455" s="6">
        <v>8.53</v>
      </c>
    </row>
    <row r="456">
      <c r="A456" s="146">
        <v>43524.0</v>
      </c>
      <c r="B456" s="6">
        <v>7.31</v>
      </c>
      <c r="C456" s="6">
        <v>7.37</v>
      </c>
      <c r="D456" s="6">
        <v>7.43</v>
      </c>
      <c r="E456" s="6">
        <v>7.49</v>
      </c>
      <c r="F456" s="6">
        <v>7.73</v>
      </c>
      <c r="G456" s="6">
        <v>7.92</v>
      </c>
      <c r="H456" s="6">
        <v>8.15</v>
      </c>
      <c r="I456" s="6">
        <v>8.29</v>
      </c>
      <c r="J456" s="6">
        <v>8.42</v>
      </c>
      <c r="K456" s="6">
        <v>8.57</v>
      </c>
      <c r="L456" s="6">
        <v>8.63</v>
      </c>
      <c r="M456" s="6">
        <v>8.66</v>
      </c>
    </row>
    <row r="457">
      <c r="A457" s="146">
        <v>43523.0</v>
      </c>
      <c r="B457" s="6">
        <v>7.37</v>
      </c>
      <c r="C457" s="6">
        <v>7.41</v>
      </c>
      <c r="D457" s="6">
        <v>7.46</v>
      </c>
      <c r="E457" s="6">
        <v>7.52</v>
      </c>
      <c r="F457" s="6">
        <v>7.74</v>
      </c>
      <c r="G457" s="6">
        <v>7.93</v>
      </c>
      <c r="H457" s="6">
        <v>8.19</v>
      </c>
      <c r="I457" s="6">
        <v>8.35</v>
      </c>
      <c r="J457" s="6">
        <v>8.51</v>
      </c>
      <c r="K457" s="6">
        <v>8.7</v>
      </c>
      <c r="L457" s="6">
        <v>8.81</v>
      </c>
      <c r="M457" s="6">
        <v>8.91</v>
      </c>
    </row>
    <row r="458">
      <c r="A458" s="146">
        <v>43522.0</v>
      </c>
      <c r="B458" s="6">
        <v>7.55</v>
      </c>
      <c r="C458" s="6">
        <v>7.55</v>
      </c>
      <c r="D458" s="6">
        <v>7.56</v>
      </c>
      <c r="E458" s="6">
        <v>7.58</v>
      </c>
      <c r="F458" s="6">
        <v>7.75</v>
      </c>
      <c r="G458" s="6">
        <v>7.92</v>
      </c>
      <c r="H458" s="6">
        <v>8.15</v>
      </c>
      <c r="I458" s="6">
        <v>8.29</v>
      </c>
      <c r="J458" s="6">
        <v>8.43</v>
      </c>
      <c r="K458" s="6">
        <v>8.62</v>
      </c>
      <c r="L458" s="6">
        <v>8.74</v>
      </c>
      <c r="M458" s="6">
        <v>8.85</v>
      </c>
    </row>
    <row r="459">
      <c r="A459" s="146">
        <v>43521.0</v>
      </c>
      <c r="B459" s="6">
        <v>7.54</v>
      </c>
      <c r="C459" s="6">
        <v>7.54</v>
      </c>
      <c r="D459" s="6">
        <v>7.55</v>
      </c>
      <c r="E459" s="6">
        <v>7.58</v>
      </c>
      <c r="F459" s="6">
        <v>7.74</v>
      </c>
      <c r="G459" s="6">
        <v>7.88</v>
      </c>
      <c r="H459" s="6">
        <v>8.08</v>
      </c>
      <c r="I459" s="6">
        <v>8.23</v>
      </c>
      <c r="J459" s="6">
        <v>8.4</v>
      </c>
      <c r="K459" s="6">
        <v>8.59</v>
      </c>
      <c r="L459" s="6">
        <v>8.7</v>
      </c>
      <c r="M459" s="6">
        <v>8.81</v>
      </c>
    </row>
    <row r="460">
      <c r="A460" s="146">
        <v>43518.0</v>
      </c>
      <c r="B460" s="6">
        <v>7.56</v>
      </c>
      <c r="C460" s="6">
        <v>7.55</v>
      </c>
      <c r="D460" s="6">
        <v>7.56</v>
      </c>
      <c r="E460" s="6">
        <v>7.58</v>
      </c>
      <c r="F460" s="6">
        <v>7.76</v>
      </c>
      <c r="G460" s="6">
        <v>7.92</v>
      </c>
      <c r="H460" s="6">
        <v>8.15</v>
      </c>
      <c r="I460" s="6">
        <v>8.29</v>
      </c>
      <c r="J460" s="6">
        <v>8.45</v>
      </c>
      <c r="K460" s="6">
        <v>8.63</v>
      </c>
      <c r="L460" s="6">
        <v>8.75</v>
      </c>
      <c r="M460" s="6">
        <v>8.86</v>
      </c>
    </row>
    <row r="461">
      <c r="A461" s="146">
        <v>43517.0</v>
      </c>
      <c r="B461" s="6">
        <v>7.52</v>
      </c>
      <c r="C461" s="6">
        <v>7.53</v>
      </c>
      <c r="D461" s="6">
        <v>7.56</v>
      </c>
      <c r="E461" s="6">
        <v>7.6</v>
      </c>
      <c r="F461" s="6">
        <v>7.78</v>
      </c>
      <c r="G461" s="6">
        <v>7.93</v>
      </c>
      <c r="H461" s="6">
        <v>8.14</v>
      </c>
      <c r="I461" s="6">
        <v>8.28</v>
      </c>
      <c r="J461" s="6">
        <v>8.45</v>
      </c>
      <c r="K461" s="6">
        <v>8.64</v>
      </c>
      <c r="L461" s="6">
        <v>8.76</v>
      </c>
      <c r="M461" s="6">
        <v>8.88</v>
      </c>
    </row>
    <row r="462">
      <c r="A462" s="146">
        <v>43516.0</v>
      </c>
      <c r="B462" s="6">
        <v>7.49</v>
      </c>
      <c r="C462" s="6">
        <v>7.53</v>
      </c>
      <c r="D462" s="6">
        <v>7.57</v>
      </c>
      <c r="E462" s="6">
        <v>7.62</v>
      </c>
      <c r="F462" s="6">
        <v>7.82</v>
      </c>
      <c r="G462" s="6">
        <v>7.97</v>
      </c>
      <c r="H462" s="6">
        <v>8.16</v>
      </c>
      <c r="I462" s="6">
        <v>8.3</v>
      </c>
      <c r="J462" s="6">
        <v>8.47</v>
      </c>
      <c r="K462" s="6">
        <v>8.67</v>
      </c>
      <c r="L462" s="6">
        <v>8.8</v>
      </c>
      <c r="M462" s="6">
        <v>8.92</v>
      </c>
    </row>
    <row r="463">
      <c r="A463" s="146">
        <v>43515.0</v>
      </c>
      <c r="B463" s="6">
        <v>7.59</v>
      </c>
      <c r="C463" s="6">
        <v>7.61</v>
      </c>
      <c r="D463" s="6">
        <v>7.64</v>
      </c>
      <c r="E463" s="6">
        <v>7.67</v>
      </c>
      <c r="F463" s="6">
        <v>7.83</v>
      </c>
      <c r="G463" s="6">
        <v>7.98</v>
      </c>
      <c r="H463" s="6">
        <v>8.18</v>
      </c>
      <c r="I463" s="6">
        <v>8.31</v>
      </c>
      <c r="J463" s="6">
        <v>8.47</v>
      </c>
      <c r="K463" s="6">
        <v>8.66</v>
      </c>
      <c r="L463" s="6">
        <v>8.79</v>
      </c>
      <c r="M463" s="6">
        <v>8.91</v>
      </c>
    </row>
    <row r="464">
      <c r="A464" s="146">
        <v>43514.0</v>
      </c>
      <c r="B464" s="6">
        <v>7.69</v>
      </c>
      <c r="C464" s="6">
        <v>7.68</v>
      </c>
      <c r="D464" s="6">
        <v>7.68</v>
      </c>
      <c r="E464" s="6">
        <v>7.69</v>
      </c>
      <c r="F464" s="6">
        <v>7.81</v>
      </c>
      <c r="G464" s="6">
        <v>7.93</v>
      </c>
      <c r="H464" s="6">
        <v>8.12</v>
      </c>
      <c r="I464" s="6">
        <v>8.26</v>
      </c>
      <c r="J464" s="6">
        <v>8.42</v>
      </c>
      <c r="K464" s="6">
        <v>8.59</v>
      </c>
      <c r="L464" s="6">
        <v>8.7</v>
      </c>
      <c r="M464" s="6">
        <v>8.81</v>
      </c>
    </row>
    <row r="465">
      <c r="A465" s="146">
        <v>43511.0</v>
      </c>
      <c r="B465" s="6">
        <v>7.8</v>
      </c>
      <c r="C465" s="6">
        <v>7.78</v>
      </c>
      <c r="D465" s="6">
        <v>7.76</v>
      </c>
      <c r="E465" s="6">
        <v>7.76</v>
      </c>
      <c r="F465" s="6">
        <v>7.86</v>
      </c>
      <c r="G465" s="6">
        <v>7.97</v>
      </c>
      <c r="H465" s="6">
        <v>8.15</v>
      </c>
      <c r="I465" s="6">
        <v>8.28</v>
      </c>
      <c r="J465" s="6">
        <v>8.42</v>
      </c>
      <c r="K465" s="6">
        <v>8.58</v>
      </c>
      <c r="L465" s="6">
        <v>8.67</v>
      </c>
      <c r="M465" s="6">
        <v>8.76</v>
      </c>
    </row>
    <row r="466">
      <c r="A466" s="146">
        <v>43510.0</v>
      </c>
      <c r="B466" s="6">
        <v>7.79</v>
      </c>
      <c r="C466" s="6">
        <v>7.79</v>
      </c>
      <c r="D466" s="6">
        <v>7.79</v>
      </c>
      <c r="E466" s="6">
        <v>7.79</v>
      </c>
      <c r="F466" s="6">
        <v>7.88</v>
      </c>
      <c r="G466" s="6">
        <v>8.02</v>
      </c>
      <c r="H466" s="6">
        <v>8.23</v>
      </c>
      <c r="I466" s="6">
        <v>8.37</v>
      </c>
      <c r="J466" s="6">
        <v>8.51</v>
      </c>
      <c r="K466" s="6">
        <v>8.68</v>
      </c>
      <c r="L466" s="6">
        <v>8.78</v>
      </c>
      <c r="M466" s="6">
        <v>8.88</v>
      </c>
    </row>
    <row r="467">
      <c r="A467" s="146">
        <v>43509.0</v>
      </c>
      <c r="B467" s="6">
        <v>7.65</v>
      </c>
      <c r="C467" s="6">
        <v>7.67</v>
      </c>
      <c r="D467" s="6">
        <v>7.69</v>
      </c>
      <c r="E467" s="6">
        <v>7.71</v>
      </c>
      <c r="F467" s="6">
        <v>7.8</v>
      </c>
      <c r="G467" s="6">
        <v>7.9</v>
      </c>
      <c r="H467" s="6">
        <v>8.09</v>
      </c>
      <c r="I467" s="6">
        <v>8.23</v>
      </c>
      <c r="J467" s="6">
        <v>8.37</v>
      </c>
      <c r="K467" s="6">
        <v>8.54</v>
      </c>
      <c r="L467" s="6">
        <v>8.65</v>
      </c>
      <c r="M467" s="6">
        <v>8.77</v>
      </c>
    </row>
    <row r="468">
      <c r="A468" s="146">
        <v>43508.0</v>
      </c>
      <c r="B468" s="6">
        <v>7.65</v>
      </c>
      <c r="C468" s="6">
        <v>7.67</v>
      </c>
      <c r="D468" s="6">
        <v>7.7</v>
      </c>
      <c r="E468" s="6">
        <v>7.72</v>
      </c>
      <c r="F468" s="6">
        <v>7.79</v>
      </c>
      <c r="G468" s="6">
        <v>7.88</v>
      </c>
      <c r="H468" s="6">
        <v>8.04</v>
      </c>
      <c r="I468" s="6">
        <v>8.17</v>
      </c>
      <c r="J468" s="6">
        <v>8.31</v>
      </c>
      <c r="K468" s="6">
        <v>8.47</v>
      </c>
      <c r="L468" s="6">
        <v>8.58</v>
      </c>
      <c r="M468" s="6">
        <v>8.69</v>
      </c>
    </row>
    <row r="469">
      <c r="A469" s="146">
        <v>43507.0</v>
      </c>
      <c r="B469" s="6">
        <v>7.63</v>
      </c>
      <c r="C469" s="6">
        <v>7.65</v>
      </c>
      <c r="D469" s="6">
        <v>7.68</v>
      </c>
      <c r="E469" s="6">
        <v>7.7</v>
      </c>
      <c r="F469" s="6">
        <v>7.79</v>
      </c>
      <c r="G469" s="6">
        <v>7.88</v>
      </c>
      <c r="H469" s="6">
        <v>8.03</v>
      </c>
      <c r="I469" s="6">
        <v>8.15</v>
      </c>
      <c r="J469" s="6">
        <v>8.29</v>
      </c>
      <c r="K469" s="6">
        <v>8.44</v>
      </c>
      <c r="L469" s="6">
        <v>8.53</v>
      </c>
      <c r="M469" s="6">
        <v>8.63</v>
      </c>
    </row>
    <row r="470">
      <c r="A470" s="146">
        <v>43504.0</v>
      </c>
      <c r="B470" s="6">
        <v>7.65</v>
      </c>
      <c r="C470" s="6">
        <v>7.66</v>
      </c>
      <c r="D470" s="6">
        <v>7.68</v>
      </c>
      <c r="E470" s="6">
        <v>7.7</v>
      </c>
      <c r="F470" s="6">
        <v>7.79</v>
      </c>
      <c r="G470" s="6">
        <v>7.87</v>
      </c>
      <c r="H470" s="6">
        <v>8.01</v>
      </c>
      <c r="I470" s="6">
        <v>8.12</v>
      </c>
      <c r="J470" s="6">
        <v>8.26</v>
      </c>
      <c r="K470" s="6">
        <v>8.41</v>
      </c>
      <c r="L470" s="6">
        <v>8.5</v>
      </c>
      <c r="M470" s="6">
        <v>8.59</v>
      </c>
    </row>
    <row r="471">
      <c r="A471" s="146">
        <v>43503.0</v>
      </c>
      <c r="B471" s="6">
        <v>7.61</v>
      </c>
      <c r="C471" s="6">
        <v>7.65</v>
      </c>
      <c r="D471" s="6">
        <v>7.68</v>
      </c>
      <c r="E471" s="6">
        <v>7.71</v>
      </c>
      <c r="F471" s="6">
        <v>7.8</v>
      </c>
      <c r="G471" s="6">
        <v>7.89</v>
      </c>
      <c r="H471" s="6">
        <v>8.03</v>
      </c>
      <c r="I471" s="6">
        <v>8.14</v>
      </c>
      <c r="J471" s="6">
        <v>8.27</v>
      </c>
      <c r="K471" s="6">
        <v>8.42</v>
      </c>
      <c r="L471" s="6">
        <v>8.5</v>
      </c>
      <c r="M471" s="6">
        <v>8.57</v>
      </c>
    </row>
    <row r="472">
      <c r="A472" s="146">
        <v>43502.0</v>
      </c>
      <c r="B472" s="6">
        <v>7.62</v>
      </c>
      <c r="C472" s="6">
        <v>7.66</v>
      </c>
      <c r="D472" s="6">
        <v>7.68</v>
      </c>
      <c r="E472" s="6">
        <v>7.7</v>
      </c>
      <c r="F472" s="6">
        <v>7.77</v>
      </c>
      <c r="G472" s="6">
        <v>7.85</v>
      </c>
      <c r="H472" s="6">
        <v>8.0</v>
      </c>
      <c r="I472" s="6">
        <v>8.11</v>
      </c>
      <c r="J472" s="6">
        <v>8.24</v>
      </c>
      <c r="K472" s="6">
        <v>8.38</v>
      </c>
      <c r="L472" s="6">
        <v>8.46</v>
      </c>
      <c r="M472" s="6">
        <v>8.52</v>
      </c>
    </row>
    <row r="473">
      <c r="A473" s="146">
        <v>43501.0</v>
      </c>
      <c r="B473" s="6">
        <v>7.64</v>
      </c>
      <c r="C473" s="6">
        <v>7.67</v>
      </c>
      <c r="D473" s="6">
        <v>7.69</v>
      </c>
      <c r="E473" s="6">
        <v>7.71</v>
      </c>
      <c r="F473" s="6">
        <v>7.8</v>
      </c>
      <c r="G473" s="6">
        <v>7.86</v>
      </c>
      <c r="H473" s="6">
        <v>7.97</v>
      </c>
      <c r="I473" s="6">
        <v>8.08</v>
      </c>
      <c r="J473" s="6">
        <v>8.21</v>
      </c>
      <c r="K473" s="6">
        <v>8.33</v>
      </c>
      <c r="L473" s="6">
        <v>8.39</v>
      </c>
      <c r="M473" s="6">
        <v>8.41</v>
      </c>
    </row>
    <row r="474">
      <c r="A474" s="146">
        <v>43500.0</v>
      </c>
      <c r="B474" s="6">
        <v>7.68</v>
      </c>
      <c r="C474" s="6">
        <v>7.7</v>
      </c>
      <c r="D474" s="6">
        <v>7.72</v>
      </c>
      <c r="E474" s="6">
        <v>7.74</v>
      </c>
      <c r="F474" s="6">
        <v>7.81</v>
      </c>
      <c r="G474" s="6">
        <v>7.88</v>
      </c>
      <c r="H474" s="6">
        <v>8.01</v>
      </c>
      <c r="I474" s="6">
        <v>8.12</v>
      </c>
      <c r="J474" s="6">
        <v>8.24</v>
      </c>
      <c r="K474" s="6">
        <v>8.36</v>
      </c>
      <c r="L474" s="6">
        <v>8.41</v>
      </c>
      <c r="M474" s="6">
        <v>8.44</v>
      </c>
    </row>
    <row r="475">
      <c r="A475" s="146">
        <v>43497.0</v>
      </c>
      <c r="B475" s="6">
        <v>7.65</v>
      </c>
      <c r="C475" s="6">
        <v>7.67</v>
      </c>
      <c r="D475" s="6">
        <v>7.69</v>
      </c>
      <c r="E475" s="6">
        <v>7.71</v>
      </c>
      <c r="F475" s="6">
        <v>7.79</v>
      </c>
      <c r="G475" s="6">
        <v>7.86</v>
      </c>
      <c r="H475" s="6">
        <v>8.0</v>
      </c>
      <c r="I475" s="6">
        <v>8.12</v>
      </c>
      <c r="J475" s="6">
        <v>8.23</v>
      </c>
      <c r="K475" s="6">
        <v>8.33</v>
      </c>
      <c r="L475" s="6">
        <v>8.36</v>
      </c>
      <c r="M475" s="6">
        <v>8.38</v>
      </c>
    </row>
    <row r="476">
      <c r="A476" s="146">
        <v>43496.0</v>
      </c>
      <c r="B476" s="6">
        <v>7.62</v>
      </c>
      <c r="C476" s="6">
        <v>7.63</v>
      </c>
      <c r="D476" s="6">
        <v>7.65</v>
      </c>
      <c r="E476" s="6">
        <v>7.68</v>
      </c>
      <c r="F476" s="6">
        <v>7.78</v>
      </c>
      <c r="G476" s="6">
        <v>7.86</v>
      </c>
      <c r="H476" s="6">
        <v>8.0</v>
      </c>
      <c r="I476" s="6">
        <v>8.11</v>
      </c>
      <c r="J476" s="6">
        <v>8.21</v>
      </c>
      <c r="K476" s="6">
        <v>8.29</v>
      </c>
      <c r="L476" s="6">
        <v>8.31</v>
      </c>
      <c r="M476" s="6">
        <v>8.3</v>
      </c>
    </row>
    <row r="477">
      <c r="A477" s="146">
        <v>43495.0</v>
      </c>
      <c r="B477" s="6">
        <v>7.57</v>
      </c>
      <c r="C477" s="6">
        <v>7.61</v>
      </c>
      <c r="D477" s="6">
        <v>7.65</v>
      </c>
      <c r="E477" s="6">
        <v>7.69</v>
      </c>
      <c r="F477" s="6">
        <v>7.85</v>
      </c>
      <c r="G477" s="6">
        <v>7.97</v>
      </c>
      <c r="H477" s="6">
        <v>8.15</v>
      </c>
      <c r="I477" s="6">
        <v>8.27</v>
      </c>
      <c r="J477" s="6">
        <v>8.38</v>
      </c>
      <c r="K477" s="6">
        <v>8.46</v>
      </c>
      <c r="L477" s="6">
        <v>8.48</v>
      </c>
      <c r="M477" s="6">
        <v>8.46</v>
      </c>
    </row>
    <row r="478">
      <c r="A478" s="146">
        <v>43494.0</v>
      </c>
      <c r="B478" s="6">
        <v>7.71</v>
      </c>
      <c r="C478" s="6">
        <v>7.71</v>
      </c>
      <c r="D478" s="6">
        <v>7.71</v>
      </c>
      <c r="E478" s="6">
        <v>7.73</v>
      </c>
      <c r="F478" s="6">
        <v>7.86</v>
      </c>
      <c r="G478" s="6">
        <v>7.99</v>
      </c>
      <c r="H478" s="6">
        <v>8.17</v>
      </c>
      <c r="I478" s="6">
        <v>8.3</v>
      </c>
      <c r="J478" s="6">
        <v>8.41</v>
      </c>
      <c r="K478" s="6">
        <v>8.47</v>
      </c>
      <c r="L478" s="6">
        <v>8.47</v>
      </c>
      <c r="M478" s="6">
        <v>8.42</v>
      </c>
    </row>
    <row r="479">
      <c r="A479" s="146">
        <v>43493.0</v>
      </c>
      <c r="B479" s="6">
        <v>7.5</v>
      </c>
      <c r="C479" s="6">
        <v>7.55</v>
      </c>
      <c r="D479" s="6">
        <v>7.6</v>
      </c>
      <c r="E479" s="6">
        <v>7.66</v>
      </c>
      <c r="F479" s="6">
        <v>7.85</v>
      </c>
      <c r="G479" s="6">
        <v>8.0</v>
      </c>
      <c r="H479" s="6">
        <v>8.19</v>
      </c>
      <c r="I479" s="6">
        <v>8.32</v>
      </c>
      <c r="J479" s="6">
        <v>8.41</v>
      </c>
      <c r="K479" s="6">
        <v>8.45</v>
      </c>
      <c r="L479" s="6">
        <v>8.43</v>
      </c>
      <c r="M479" s="6">
        <v>8.38</v>
      </c>
    </row>
    <row r="480">
      <c r="A480" s="146">
        <v>43490.0</v>
      </c>
      <c r="B480" s="6">
        <v>7.51</v>
      </c>
      <c r="C480" s="6">
        <v>7.56</v>
      </c>
      <c r="D480" s="6">
        <v>7.62</v>
      </c>
      <c r="E480" s="6">
        <v>7.67</v>
      </c>
      <c r="F480" s="6">
        <v>7.85</v>
      </c>
      <c r="G480" s="6">
        <v>7.99</v>
      </c>
      <c r="H480" s="6">
        <v>8.18</v>
      </c>
      <c r="I480" s="6">
        <v>8.3</v>
      </c>
      <c r="J480" s="6">
        <v>8.39</v>
      </c>
      <c r="K480" s="6">
        <v>8.41</v>
      </c>
      <c r="L480" s="6">
        <v>8.39</v>
      </c>
      <c r="M480" s="6">
        <v>8.33</v>
      </c>
    </row>
    <row r="481">
      <c r="A481" s="146">
        <v>43489.0</v>
      </c>
      <c r="B481" s="6">
        <v>7.44</v>
      </c>
      <c r="C481" s="6">
        <v>7.5</v>
      </c>
      <c r="D481" s="6">
        <v>7.57</v>
      </c>
      <c r="E481" s="6">
        <v>7.63</v>
      </c>
      <c r="F481" s="6">
        <v>7.85</v>
      </c>
      <c r="G481" s="6">
        <v>7.98</v>
      </c>
      <c r="H481" s="6">
        <v>8.15</v>
      </c>
      <c r="I481" s="6">
        <v>8.26</v>
      </c>
      <c r="J481" s="6">
        <v>8.35</v>
      </c>
      <c r="K481" s="6">
        <v>8.39</v>
      </c>
      <c r="L481" s="6">
        <v>8.38</v>
      </c>
      <c r="M481" s="6">
        <v>8.34</v>
      </c>
    </row>
    <row r="482">
      <c r="A482" s="146">
        <v>43488.0</v>
      </c>
      <c r="B482" s="6">
        <v>7.41</v>
      </c>
      <c r="C482" s="6">
        <v>7.47</v>
      </c>
      <c r="D482" s="6">
        <v>7.52</v>
      </c>
      <c r="E482" s="6">
        <v>7.59</v>
      </c>
      <c r="F482" s="6">
        <v>7.83</v>
      </c>
      <c r="G482" s="6">
        <v>7.99</v>
      </c>
      <c r="H482" s="6">
        <v>8.2</v>
      </c>
      <c r="I482" s="6">
        <v>8.32</v>
      </c>
      <c r="J482" s="6">
        <v>8.42</v>
      </c>
      <c r="K482" s="6">
        <v>8.46</v>
      </c>
      <c r="L482" s="6">
        <v>8.44</v>
      </c>
      <c r="M482" s="6">
        <v>8.4</v>
      </c>
    </row>
    <row r="483">
      <c r="A483" s="146">
        <v>43487.0</v>
      </c>
      <c r="B483" s="6">
        <v>7.44</v>
      </c>
      <c r="C483" s="6">
        <v>7.48</v>
      </c>
      <c r="D483" s="6">
        <v>7.52</v>
      </c>
      <c r="E483" s="6">
        <v>7.58</v>
      </c>
      <c r="F483" s="6">
        <v>7.82</v>
      </c>
      <c r="G483" s="6">
        <v>7.98</v>
      </c>
      <c r="H483" s="6">
        <v>8.18</v>
      </c>
      <c r="I483" s="6">
        <v>8.3</v>
      </c>
      <c r="J483" s="6">
        <v>8.4</v>
      </c>
      <c r="K483" s="6">
        <v>8.45</v>
      </c>
      <c r="L483" s="6">
        <v>8.44</v>
      </c>
      <c r="M483" s="6">
        <v>8.4</v>
      </c>
    </row>
    <row r="484">
      <c r="A484" s="146">
        <v>43486.0</v>
      </c>
      <c r="B484" s="6">
        <v>7.42</v>
      </c>
      <c r="C484" s="6">
        <v>7.46</v>
      </c>
      <c r="D484" s="6">
        <v>7.51</v>
      </c>
      <c r="E484" s="6">
        <v>7.57</v>
      </c>
      <c r="F484" s="6">
        <v>7.8</v>
      </c>
      <c r="G484" s="6">
        <v>7.96</v>
      </c>
      <c r="H484" s="6">
        <v>8.16</v>
      </c>
      <c r="I484" s="6">
        <v>8.27</v>
      </c>
      <c r="J484" s="6">
        <v>8.37</v>
      </c>
      <c r="K484" s="6">
        <v>8.42</v>
      </c>
      <c r="L484" s="6">
        <v>8.41</v>
      </c>
      <c r="M484" s="6">
        <v>8.37</v>
      </c>
    </row>
    <row r="485">
      <c r="A485" s="146">
        <v>43483.0</v>
      </c>
      <c r="B485" s="6">
        <v>7.39</v>
      </c>
      <c r="C485" s="6">
        <v>7.43</v>
      </c>
      <c r="D485" s="6">
        <v>7.47</v>
      </c>
      <c r="E485" s="6">
        <v>7.52</v>
      </c>
      <c r="F485" s="6">
        <v>7.76</v>
      </c>
      <c r="G485" s="6">
        <v>7.94</v>
      </c>
      <c r="H485" s="6">
        <v>8.16</v>
      </c>
      <c r="I485" s="6">
        <v>8.29</v>
      </c>
      <c r="J485" s="6">
        <v>8.39</v>
      </c>
      <c r="K485" s="6">
        <v>8.43</v>
      </c>
      <c r="L485" s="6">
        <v>8.43</v>
      </c>
      <c r="M485" s="6">
        <v>8.39</v>
      </c>
    </row>
    <row r="486">
      <c r="A486" s="146">
        <v>43482.0</v>
      </c>
      <c r="B486" s="6">
        <v>7.35</v>
      </c>
      <c r="C486" s="6">
        <v>7.4</v>
      </c>
      <c r="D486" s="6">
        <v>7.46</v>
      </c>
      <c r="E486" s="6">
        <v>7.52</v>
      </c>
      <c r="F486" s="6">
        <v>7.79</v>
      </c>
      <c r="G486" s="6">
        <v>7.97</v>
      </c>
      <c r="H486" s="6">
        <v>8.19</v>
      </c>
      <c r="I486" s="6">
        <v>8.31</v>
      </c>
      <c r="J486" s="6">
        <v>8.41</v>
      </c>
      <c r="K486" s="6">
        <v>8.47</v>
      </c>
      <c r="L486" s="6">
        <v>8.47</v>
      </c>
      <c r="M486" s="6">
        <v>8.44</v>
      </c>
    </row>
    <row r="487">
      <c r="A487" s="146">
        <v>43481.0</v>
      </c>
      <c r="B487" s="6">
        <v>7.34</v>
      </c>
      <c r="C487" s="6">
        <v>7.36</v>
      </c>
      <c r="D487" s="6">
        <v>7.41</v>
      </c>
      <c r="E487" s="6">
        <v>7.47</v>
      </c>
      <c r="F487" s="6">
        <v>7.76</v>
      </c>
      <c r="G487" s="6">
        <v>7.94</v>
      </c>
      <c r="H487" s="6">
        <v>8.15</v>
      </c>
      <c r="I487" s="6">
        <v>8.27</v>
      </c>
      <c r="J487" s="6">
        <v>8.36</v>
      </c>
      <c r="K487" s="6">
        <v>8.43</v>
      </c>
      <c r="L487" s="6">
        <v>8.44</v>
      </c>
      <c r="M487" s="6">
        <v>8.41</v>
      </c>
    </row>
    <row r="488">
      <c r="A488" s="146">
        <v>43480.0</v>
      </c>
      <c r="B488" s="6">
        <v>7.35</v>
      </c>
      <c r="C488" s="6">
        <v>7.4</v>
      </c>
      <c r="D488" s="6">
        <v>7.45</v>
      </c>
      <c r="E488" s="6">
        <v>7.52</v>
      </c>
      <c r="F488" s="6">
        <v>7.79</v>
      </c>
      <c r="G488" s="6">
        <v>7.96</v>
      </c>
      <c r="H488" s="6">
        <v>8.18</v>
      </c>
      <c r="I488" s="6">
        <v>8.3</v>
      </c>
      <c r="J488" s="6">
        <v>8.41</v>
      </c>
      <c r="K488" s="6">
        <v>8.49</v>
      </c>
      <c r="L488" s="6">
        <v>8.5</v>
      </c>
      <c r="M488" s="6">
        <v>8.48</v>
      </c>
    </row>
    <row r="489">
      <c r="A489" s="146">
        <v>43479.0</v>
      </c>
      <c r="B489" s="6">
        <v>7.43</v>
      </c>
      <c r="C489" s="6">
        <v>7.47</v>
      </c>
      <c r="D489" s="6">
        <v>7.51</v>
      </c>
      <c r="E489" s="6">
        <v>7.57</v>
      </c>
      <c r="F489" s="6">
        <v>7.81</v>
      </c>
      <c r="G489" s="6">
        <v>8.0</v>
      </c>
      <c r="H489" s="6">
        <v>8.24</v>
      </c>
      <c r="I489" s="6">
        <v>8.37</v>
      </c>
      <c r="J489" s="6">
        <v>8.49</v>
      </c>
      <c r="K489" s="6">
        <v>8.59</v>
      </c>
      <c r="L489" s="6">
        <v>8.61</v>
      </c>
      <c r="M489" s="6">
        <v>8.6</v>
      </c>
    </row>
    <row r="490">
      <c r="A490" s="146">
        <v>43476.0</v>
      </c>
      <c r="B490" s="6">
        <v>7.5</v>
      </c>
      <c r="C490" s="6">
        <v>7.53</v>
      </c>
      <c r="D490" s="6">
        <v>7.56</v>
      </c>
      <c r="E490" s="6">
        <v>7.6</v>
      </c>
      <c r="F490" s="6">
        <v>7.82</v>
      </c>
      <c r="G490" s="6">
        <v>8.01</v>
      </c>
      <c r="H490" s="6">
        <v>8.24</v>
      </c>
      <c r="I490" s="6">
        <v>8.36</v>
      </c>
      <c r="J490" s="6">
        <v>8.46</v>
      </c>
      <c r="K490" s="6">
        <v>8.54</v>
      </c>
      <c r="L490" s="6">
        <v>8.55</v>
      </c>
      <c r="M490" s="6">
        <v>8.53</v>
      </c>
    </row>
    <row r="491">
      <c r="A491" s="146">
        <v>43475.0</v>
      </c>
      <c r="B491" s="6">
        <v>7.45</v>
      </c>
      <c r="C491" s="6">
        <v>7.49</v>
      </c>
      <c r="D491" s="6">
        <v>7.54</v>
      </c>
      <c r="E491" s="6">
        <v>7.6</v>
      </c>
      <c r="F491" s="6">
        <v>7.86</v>
      </c>
      <c r="G491" s="6">
        <v>8.05</v>
      </c>
      <c r="H491" s="6">
        <v>8.28</v>
      </c>
      <c r="I491" s="6">
        <v>8.41</v>
      </c>
      <c r="J491" s="6">
        <v>8.52</v>
      </c>
      <c r="K491" s="6">
        <v>8.59</v>
      </c>
      <c r="L491" s="6">
        <v>8.6</v>
      </c>
      <c r="M491" s="6">
        <v>8.58</v>
      </c>
    </row>
    <row r="492">
      <c r="A492" s="146">
        <v>43474.0</v>
      </c>
      <c r="B492" s="6">
        <v>7.41</v>
      </c>
      <c r="C492" s="6">
        <v>7.48</v>
      </c>
      <c r="D492" s="6">
        <v>7.54</v>
      </c>
      <c r="E492" s="6">
        <v>7.61</v>
      </c>
      <c r="F492" s="6">
        <v>7.86</v>
      </c>
      <c r="G492" s="6">
        <v>8.05</v>
      </c>
      <c r="H492" s="6">
        <v>8.3</v>
      </c>
      <c r="I492" s="6">
        <v>8.44</v>
      </c>
      <c r="J492" s="6">
        <v>8.57</v>
      </c>
      <c r="K492" s="6">
        <v>8.65</v>
      </c>
      <c r="L492" s="6">
        <v>8.65</v>
      </c>
      <c r="M492" s="6">
        <v>8.63</v>
      </c>
    </row>
    <row r="493">
      <c r="A493" s="146">
        <v>43473.0</v>
      </c>
      <c r="B493" s="6">
        <v>7.18</v>
      </c>
      <c r="C493" s="6">
        <v>7.26</v>
      </c>
      <c r="D493" s="6">
        <v>7.34</v>
      </c>
      <c r="E493" s="6">
        <v>7.43</v>
      </c>
      <c r="F493" s="6">
        <v>7.79</v>
      </c>
      <c r="G493" s="6">
        <v>8.06</v>
      </c>
      <c r="H493" s="6">
        <v>8.41</v>
      </c>
      <c r="I493" s="6">
        <v>8.61</v>
      </c>
      <c r="J493" s="6">
        <v>8.78</v>
      </c>
      <c r="K493" s="6">
        <v>8.93</v>
      </c>
      <c r="L493" s="6">
        <v>8.99</v>
      </c>
      <c r="M493" s="6">
        <v>9.02</v>
      </c>
    </row>
    <row r="494">
      <c r="A494" s="146">
        <v>43469.0</v>
      </c>
      <c r="B494" s="6">
        <v>7.03</v>
      </c>
      <c r="C494" s="6">
        <v>7.13</v>
      </c>
      <c r="D494" s="6">
        <v>7.23</v>
      </c>
      <c r="E494" s="6">
        <v>7.36</v>
      </c>
      <c r="F494" s="6">
        <v>7.82</v>
      </c>
      <c r="G494" s="6">
        <v>8.12</v>
      </c>
      <c r="H494" s="6">
        <v>8.48</v>
      </c>
      <c r="I494" s="6">
        <v>8.66</v>
      </c>
      <c r="J494" s="6">
        <v>8.78</v>
      </c>
      <c r="K494" s="6">
        <v>8.85</v>
      </c>
      <c r="L494" s="6">
        <v>8.86</v>
      </c>
      <c r="M494" s="6">
        <v>8.86</v>
      </c>
    </row>
    <row r="495">
      <c r="A495" s="146">
        <v>43468.0</v>
      </c>
      <c r="B495" s="6">
        <v>6.96</v>
      </c>
      <c r="C495" s="6">
        <v>7.1</v>
      </c>
      <c r="D495" s="6">
        <v>7.23</v>
      </c>
      <c r="E495" s="6">
        <v>7.36</v>
      </c>
      <c r="F495" s="6">
        <v>7.82</v>
      </c>
      <c r="G495" s="6">
        <v>8.14</v>
      </c>
      <c r="H495" s="6">
        <v>8.5</v>
      </c>
      <c r="I495" s="6">
        <v>8.67</v>
      </c>
      <c r="J495" s="6">
        <v>8.77</v>
      </c>
      <c r="K495" s="6">
        <v>8.83</v>
      </c>
      <c r="L495" s="6">
        <v>8.84</v>
      </c>
      <c r="M495" s="6">
        <v>8.84</v>
      </c>
    </row>
    <row r="496">
      <c r="A496" s="146">
        <v>43463.0</v>
      </c>
      <c r="B496" s="6">
        <v>7.12</v>
      </c>
      <c r="C496" s="6">
        <v>7.23</v>
      </c>
      <c r="D496" s="6">
        <v>7.33</v>
      </c>
      <c r="E496" s="6">
        <v>7.45</v>
      </c>
      <c r="F496" s="6">
        <v>7.86</v>
      </c>
      <c r="G496" s="6">
        <v>8.16</v>
      </c>
      <c r="H496" s="6">
        <v>8.51</v>
      </c>
      <c r="I496" s="6">
        <v>8.67</v>
      </c>
      <c r="J496" s="6">
        <v>8.78</v>
      </c>
      <c r="K496" s="6">
        <v>8.84</v>
      </c>
      <c r="L496" s="6">
        <v>8.86</v>
      </c>
      <c r="M496" s="6">
        <v>8.88</v>
      </c>
    </row>
    <row r="497">
      <c r="A497" s="146">
        <v>43462.0</v>
      </c>
      <c r="B497" s="6">
        <v>7.18</v>
      </c>
      <c r="C497" s="6">
        <v>7.27</v>
      </c>
      <c r="D497" s="6">
        <v>7.37</v>
      </c>
      <c r="E497" s="6">
        <v>7.48</v>
      </c>
      <c r="F497" s="6">
        <v>7.89</v>
      </c>
      <c r="G497" s="6">
        <v>8.18</v>
      </c>
      <c r="H497" s="6">
        <v>8.53</v>
      </c>
      <c r="I497" s="6">
        <v>8.69</v>
      </c>
      <c r="J497" s="6">
        <v>8.81</v>
      </c>
      <c r="K497" s="6">
        <v>8.89</v>
      </c>
      <c r="L497" s="6">
        <v>8.92</v>
      </c>
      <c r="M497" s="6">
        <v>8.95</v>
      </c>
    </row>
    <row r="498">
      <c r="A498" s="146">
        <v>43461.0</v>
      </c>
      <c r="B498" s="6">
        <v>7.34</v>
      </c>
      <c r="C498" s="6">
        <v>7.43</v>
      </c>
      <c r="D498" s="6">
        <v>7.52</v>
      </c>
      <c r="E498" s="6">
        <v>7.61</v>
      </c>
      <c r="F498" s="6">
        <v>7.94</v>
      </c>
      <c r="G498" s="6">
        <v>8.22</v>
      </c>
      <c r="H498" s="6">
        <v>8.55</v>
      </c>
      <c r="I498" s="6">
        <v>8.7</v>
      </c>
      <c r="J498" s="6">
        <v>8.82</v>
      </c>
      <c r="K498" s="6">
        <v>8.89</v>
      </c>
      <c r="L498" s="6">
        <v>8.93</v>
      </c>
      <c r="M498" s="6">
        <v>8.97</v>
      </c>
    </row>
    <row r="499">
      <c r="A499" s="146">
        <v>43460.0</v>
      </c>
      <c r="B499" s="6">
        <v>7.2</v>
      </c>
      <c r="C499" s="6">
        <v>7.33</v>
      </c>
      <c r="D499" s="6">
        <v>7.45</v>
      </c>
      <c r="E499" s="6">
        <v>7.57</v>
      </c>
      <c r="F499" s="6">
        <v>7.97</v>
      </c>
      <c r="G499" s="6">
        <v>8.25</v>
      </c>
      <c r="H499" s="6">
        <v>8.58</v>
      </c>
      <c r="I499" s="6">
        <v>8.75</v>
      </c>
      <c r="J499" s="6">
        <v>8.86</v>
      </c>
      <c r="K499" s="6">
        <v>8.95</v>
      </c>
      <c r="L499" s="6">
        <v>8.99</v>
      </c>
      <c r="M499" s="6">
        <v>9.04</v>
      </c>
    </row>
    <row r="500">
      <c r="A500" s="146">
        <v>43459.0</v>
      </c>
      <c r="B500" s="6">
        <v>7.46</v>
      </c>
      <c r="C500" s="6">
        <v>7.55</v>
      </c>
      <c r="D500" s="6">
        <v>7.64</v>
      </c>
      <c r="E500" s="6">
        <v>7.72</v>
      </c>
      <c r="F500" s="6">
        <v>8.01</v>
      </c>
      <c r="G500" s="6">
        <v>8.25</v>
      </c>
      <c r="H500" s="6">
        <v>8.57</v>
      </c>
      <c r="I500" s="6">
        <v>8.74</v>
      </c>
      <c r="J500" s="6">
        <v>8.87</v>
      </c>
      <c r="K500" s="6">
        <v>8.95</v>
      </c>
      <c r="L500" s="6">
        <v>8.99</v>
      </c>
      <c r="M500" s="6">
        <v>9.04</v>
      </c>
    </row>
    <row r="501">
      <c r="A501" s="146">
        <v>43458.0</v>
      </c>
      <c r="B501" s="6">
        <v>7.59</v>
      </c>
      <c r="C501" s="6">
        <v>7.67</v>
      </c>
      <c r="D501" s="6">
        <v>7.74</v>
      </c>
      <c r="E501" s="6">
        <v>7.79</v>
      </c>
      <c r="F501" s="6">
        <v>8.01</v>
      </c>
      <c r="G501" s="6">
        <v>8.24</v>
      </c>
      <c r="H501" s="6">
        <v>8.56</v>
      </c>
      <c r="I501" s="6">
        <v>8.73</v>
      </c>
      <c r="J501" s="6">
        <v>8.83</v>
      </c>
      <c r="K501" s="6">
        <v>8.89</v>
      </c>
      <c r="L501" s="6">
        <v>8.92</v>
      </c>
      <c r="M501" s="6">
        <v>8.97</v>
      </c>
    </row>
    <row r="502">
      <c r="A502" s="146">
        <v>43455.0</v>
      </c>
      <c r="B502" s="6">
        <v>7.68</v>
      </c>
      <c r="C502" s="6">
        <v>7.76</v>
      </c>
      <c r="D502" s="6">
        <v>7.83</v>
      </c>
      <c r="E502" s="6">
        <v>7.89</v>
      </c>
      <c r="F502" s="6">
        <v>8.08</v>
      </c>
      <c r="G502" s="6">
        <v>8.28</v>
      </c>
      <c r="H502" s="6">
        <v>8.56</v>
      </c>
      <c r="I502" s="6">
        <v>8.73</v>
      </c>
      <c r="J502" s="6">
        <v>8.84</v>
      </c>
      <c r="K502" s="6">
        <v>8.9</v>
      </c>
      <c r="L502" s="6">
        <v>8.92</v>
      </c>
      <c r="M502" s="6">
        <v>8.94</v>
      </c>
    </row>
    <row r="503">
      <c r="A503" s="146">
        <v>43454.0</v>
      </c>
      <c r="B503" s="6">
        <v>7.64</v>
      </c>
      <c r="C503" s="6">
        <v>7.75</v>
      </c>
      <c r="D503" s="6">
        <v>7.84</v>
      </c>
      <c r="E503" s="6">
        <v>7.92</v>
      </c>
      <c r="F503" s="6">
        <v>8.16</v>
      </c>
      <c r="G503" s="6">
        <v>8.34</v>
      </c>
      <c r="H503" s="6">
        <v>8.58</v>
      </c>
      <c r="I503" s="6">
        <v>8.72</v>
      </c>
      <c r="J503" s="6">
        <v>8.81</v>
      </c>
      <c r="K503" s="6">
        <v>8.87</v>
      </c>
      <c r="L503" s="6">
        <v>8.89</v>
      </c>
      <c r="M503" s="6">
        <v>8.91</v>
      </c>
    </row>
    <row r="504">
      <c r="A504" s="146">
        <v>43453.0</v>
      </c>
      <c r="B504" s="6">
        <v>7.64</v>
      </c>
      <c r="C504" s="6">
        <v>7.74</v>
      </c>
      <c r="D504" s="6">
        <v>7.84</v>
      </c>
      <c r="E504" s="6">
        <v>7.91</v>
      </c>
      <c r="F504" s="6">
        <v>8.16</v>
      </c>
      <c r="G504" s="6">
        <v>8.35</v>
      </c>
      <c r="H504" s="6">
        <v>8.61</v>
      </c>
      <c r="I504" s="6">
        <v>8.76</v>
      </c>
      <c r="J504" s="6">
        <v>8.88</v>
      </c>
      <c r="K504" s="6">
        <v>8.96</v>
      </c>
      <c r="L504" s="6">
        <v>8.99</v>
      </c>
      <c r="M504" s="6">
        <v>9.02</v>
      </c>
    </row>
    <row r="505">
      <c r="A505" s="146">
        <v>43452.0</v>
      </c>
      <c r="B505" s="6">
        <v>7.66</v>
      </c>
      <c r="C505" s="6">
        <v>7.75</v>
      </c>
      <c r="D505" s="6">
        <v>7.84</v>
      </c>
      <c r="E505" s="6">
        <v>7.91</v>
      </c>
      <c r="F505" s="6">
        <v>8.15</v>
      </c>
      <c r="G505" s="6">
        <v>8.34</v>
      </c>
      <c r="H505" s="6">
        <v>8.61</v>
      </c>
      <c r="I505" s="6">
        <v>8.77</v>
      </c>
      <c r="J505" s="6">
        <v>8.89</v>
      </c>
      <c r="K505" s="6">
        <v>8.96</v>
      </c>
      <c r="L505" s="6">
        <v>8.99</v>
      </c>
      <c r="M505" s="6">
        <v>9.01</v>
      </c>
    </row>
    <row r="506">
      <c r="A506" s="146">
        <v>43451.0</v>
      </c>
      <c r="B506" s="6">
        <v>7.62</v>
      </c>
      <c r="C506" s="6">
        <v>7.73</v>
      </c>
      <c r="D506" s="6">
        <v>7.82</v>
      </c>
      <c r="E506" s="6">
        <v>7.91</v>
      </c>
      <c r="F506" s="6">
        <v>8.17</v>
      </c>
      <c r="G506" s="6">
        <v>8.36</v>
      </c>
      <c r="H506" s="6">
        <v>8.61</v>
      </c>
      <c r="I506" s="6">
        <v>8.74</v>
      </c>
      <c r="J506" s="6">
        <v>8.83</v>
      </c>
      <c r="K506" s="6">
        <v>8.88</v>
      </c>
      <c r="L506" s="6">
        <v>8.9</v>
      </c>
      <c r="M506" s="6">
        <v>8.92</v>
      </c>
    </row>
    <row r="507">
      <c r="A507" s="146">
        <v>43448.0</v>
      </c>
      <c r="B507" s="6">
        <v>7.62</v>
      </c>
      <c r="C507" s="6">
        <v>7.72</v>
      </c>
      <c r="D507" s="6">
        <v>7.81</v>
      </c>
      <c r="E507" s="6">
        <v>7.9</v>
      </c>
      <c r="F507" s="6">
        <v>8.17</v>
      </c>
      <c r="G507" s="6">
        <v>8.36</v>
      </c>
      <c r="H507" s="6">
        <v>8.58</v>
      </c>
      <c r="I507" s="6">
        <v>8.7</v>
      </c>
      <c r="J507" s="6">
        <v>8.8</v>
      </c>
      <c r="K507" s="6">
        <v>8.86</v>
      </c>
      <c r="L507" s="6">
        <v>8.88</v>
      </c>
      <c r="M507" s="6">
        <v>8.89</v>
      </c>
    </row>
    <row r="508">
      <c r="A508" s="146">
        <v>43447.0</v>
      </c>
      <c r="B508" s="6">
        <v>7.56</v>
      </c>
      <c r="C508" s="6">
        <v>7.68</v>
      </c>
      <c r="D508" s="6">
        <v>7.78</v>
      </c>
      <c r="E508" s="6">
        <v>7.87</v>
      </c>
      <c r="F508" s="6">
        <v>8.14</v>
      </c>
      <c r="G508" s="6">
        <v>8.33</v>
      </c>
      <c r="H508" s="6">
        <v>8.58</v>
      </c>
      <c r="I508" s="6">
        <v>8.7</v>
      </c>
      <c r="J508" s="6">
        <v>8.79</v>
      </c>
      <c r="K508" s="6">
        <v>8.83</v>
      </c>
      <c r="L508" s="6">
        <v>8.84</v>
      </c>
      <c r="M508" s="6">
        <v>8.85</v>
      </c>
    </row>
    <row r="509">
      <c r="A509" s="146">
        <v>43446.0</v>
      </c>
      <c r="B509" s="6">
        <v>7.47</v>
      </c>
      <c r="C509" s="6">
        <v>7.58</v>
      </c>
      <c r="D509" s="6">
        <v>7.69</v>
      </c>
      <c r="E509" s="6">
        <v>7.78</v>
      </c>
      <c r="F509" s="6">
        <v>8.09</v>
      </c>
      <c r="G509" s="6">
        <v>8.3</v>
      </c>
      <c r="H509" s="6">
        <v>8.53</v>
      </c>
      <c r="I509" s="6">
        <v>8.65</v>
      </c>
      <c r="J509" s="6">
        <v>8.74</v>
      </c>
      <c r="K509" s="6">
        <v>8.79</v>
      </c>
      <c r="L509" s="6">
        <v>8.81</v>
      </c>
      <c r="M509" s="6">
        <v>8.81</v>
      </c>
    </row>
    <row r="510">
      <c r="A510" s="146">
        <v>43445.0</v>
      </c>
      <c r="B510" s="6">
        <v>7.51</v>
      </c>
      <c r="C510" s="6">
        <v>7.63</v>
      </c>
      <c r="D510" s="6">
        <v>7.74</v>
      </c>
      <c r="E510" s="6">
        <v>7.84</v>
      </c>
      <c r="F510" s="6">
        <v>8.14</v>
      </c>
      <c r="G510" s="6">
        <v>8.32</v>
      </c>
      <c r="H510" s="6">
        <v>8.53</v>
      </c>
      <c r="I510" s="6">
        <v>8.66</v>
      </c>
      <c r="J510" s="6">
        <v>8.75</v>
      </c>
      <c r="K510" s="6">
        <v>8.79</v>
      </c>
      <c r="L510" s="6">
        <v>8.79</v>
      </c>
      <c r="M510" s="6">
        <v>8.79</v>
      </c>
    </row>
    <row r="511">
      <c r="A511" s="146">
        <v>43444.0</v>
      </c>
      <c r="B511" s="6">
        <v>7.53</v>
      </c>
      <c r="C511" s="6">
        <v>7.62</v>
      </c>
      <c r="D511" s="6">
        <v>7.72</v>
      </c>
      <c r="E511" s="6">
        <v>7.8</v>
      </c>
      <c r="F511" s="6">
        <v>8.08</v>
      </c>
      <c r="G511" s="6">
        <v>8.27</v>
      </c>
      <c r="H511" s="6">
        <v>8.51</v>
      </c>
      <c r="I511" s="6">
        <v>8.66</v>
      </c>
      <c r="J511" s="6">
        <v>8.78</v>
      </c>
      <c r="K511" s="6">
        <v>8.84</v>
      </c>
      <c r="L511" s="6">
        <v>8.84</v>
      </c>
      <c r="M511" s="6">
        <v>8.84</v>
      </c>
    </row>
    <row r="512">
      <c r="A512" s="146">
        <v>43441.0</v>
      </c>
      <c r="B512" s="6">
        <v>7.49</v>
      </c>
      <c r="C512" s="6">
        <v>7.59</v>
      </c>
      <c r="D512" s="6">
        <v>7.68</v>
      </c>
      <c r="E512" s="6">
        <v>7.76</v>
      </c>
      <c r="F512" s="6">
        <v>8.03</v>
      </c>
      <c r="G512" s="6">
        <v>8.22</v>
      </c>
      <c r="H512" s="6">
        <v>8.49</v>
      </c>
      <c r="I512" s="6">
        <v>8.64</v>
      </c>
      <c r="J512" s="6">
        <v>8.76</v>
      </c>
      <c r="K512" s="6">
        <v>8.82</v>
      </c>
      <c r="L512" s="6">
        <v>8.84</v>
      </c>
      <c r="M512" s="6">
        <v>8.84</v>
      </c>
    </row>
    <row r="513">
      <c r="A513" s="146">
        <v>43440.0</v>
      </c>
      <c r="B513" s="6">
        <v>7.47</v>
      </c>
      <c r="C513" s="6">
        <v>7.57</v>
      </c>
      <c r="D513" s="6">
        <v>7.66</v>
      </c>
      <c r="E513" s="6">
        <v>7.75</v>
      </c>
      <c r="F513" s="6">
        <v>8.04</v>
      </c>
      <c r="G513" s="6">
        <v>8.26</v>
      </c>
      <c r="H513" s="6">
        <v>8.54</v>
      </c>
      <c r="I513" s="6">
        <v>8.7</v>
      </c>
      <c r="J513" s="6">
        <v>8.82</v>
      </c>
      <c r="K513" s="6">
        <v>8.88</v>
      </c>
      <c r="L513" s="6">
        <v>8.88</v>
      </c>
      <c r="M513" s="6">
        <v>8.87</v>
      </c>
    </row>
    <row r="514">
      <c r="A514" s="146">
        <v>43439.0</v>
      </c>
      <c r="B514" s="6">
        <v>7.51</v>
      </c>
      <c r="C514" s="6">
        <v>7.61</v>
      </c>
      <c r="D514" s="6">
        <v>7.71</v>
      </c>
      <c r="E514" s="6">
        <v>7.79</v>
      </c>
      <c r="F514" s="6">
        <v>8.06</v>
      </c>
      <c r="G514" s="6">
        <v>8.26</v>
      </c>
      <c r="H514" s="6">
        <v>8.54</v>
      </c>
      <c r="I514" s="6">
        <v>8.7</v>
      </c>
      <c r="J514" s="6">
        <v>8.83</v>
      </c>
      <c r="K514" s="6">
        <v>8.89</v>
      </c>
      <c r="L514" s="6">
        <v>8.91</v>
      </c>
      <c r="M514" s="6">
        <v>8.9</v>
      </c>
    </row>
    <row r="515">
      <c r="A515" s="146">
        <v>43438.0</v>
      </c>
      <c r="B515" s="6">
        <v>7.48</v>
      </c>
      <c r="C515" s="6">
        <v>7.59</v>
      </c>
      <c r="D515" s="6">
        <v>7.69</v>
      </c>
      <c r="E515" s="6">
        <v>7.78</v>
      </c>
      <c r="F515" s="6">
        <v>8.03</v>
      </c>
      <c r="G515" s="6">
        <v>8.24</v>
      </c>
      <c r="H515" s="6">
        <v>8.51</v>
      </c>
      <c r="I515" s="6">
        <v>8.66</v>
      </c>
      <c r="J515" s="6">
        <v>8.76</v>
      </c>
      <c r="K515" s="6">
        <v>8.8</v>
      </c>
      <c r="L515" s="6">
        <v>8.8</v>
      </c>
      <c r="M515" s="6">
        <v>8.79</v>
      </c>
    </row>
    <row r="516">
      <c r="A516" s="146">
        <v>43437.0</v>
      </c>
      <c r="B516" s="6">
        <v>7.49</v>
      </c>
      <c r="C516" s="6">
        <v>7.58</v>
      </c>
      <c r="D516" s="6">
        <v>7.66</v>
      </c>
      <c r="E516" s="6">
        <v>7.74</v>
      </c>
      <c r="F516" s="6">
        <v>8.01</v>
      </c>
      <c r="G516" s="6">
        <v>8.2</v>
      </c>
      <c r="H516" s="6">
        <v>8.44</v>
      </c>
      <c r="I516" s="6">
        <v>8.59</v>
      </c>
      <c r="J516" s="6">
        <v>8.72</v>
      </c>
      <c r="K516" s="6">
        <v>8.8</v>
      </c>
      <c r="L516" s="6">
        <v>8.82</v>
      </c>
      <c r="M516" s="6">
        <v>8.82</v>
      </c>
    </row>
    <row r="517">
      <c r="A517" s="146">
        <v>43434.0</v>
      </c>
      <c r="B517" s="6">
        <v>7.55</v>
      </c>
      <c r="C517" s="6">
        <v>7.63</v>
      </c>
      <c r="D517" s="6">
        <v>7.7</v>
      </c>
      <c r="E517" s="6">
        <v>7.77</v>
      </c>
      <c r="F517" s="6">
        <v>8.01</v>
      </c>
      <c r="G517" s="6">
        <v>8.2</v>
      </c>
      <c r="H517" s="6">
        <v>8.49</v>
      </c>
      <c r="I517" s="6">
        <v>8.68</v>
      </c>
      <c r="J517" s="6">
        <v>8.83</v>
      </c>
      <c r="K517" s="6">
        <v>8.91</v>
      </c>
      <c r="L517" s="6">
        <v>8.93</v>
      </c>
      <c r="M517" s="6">
        <v>8.94</v>
      </c>
    </row>
    <row r="518">
      <c r="A518" s="146">
        <v>43433.0</v>
      </c>
      <c r="B518" s="6">
        <v>7.38</v>
      </c>
      <c r="C518" s="6">
        <v>7.48</v>
      </c>
      <c r="D518" s="6">
        <v>7.57</v>
      </c>
      <c r="E518" s="6">
        <v>7.65</v>
      </c>
      <c r="F518" s="6">
        <v>7.96</v>
      </c>
      <c r="G518" s="6">
        <v>8.2</v>
      </c>
      <c r="H518" s="6">
        <v>8.52</v>
      </c>
      <c r="I518" s="6">
        <v>8.69</v>
      </c>
      <c r="J518" s="6">
        <v>8.82</v>
      </c>
      <c r="K518" s="6">
        <v>8.9</v>
      </c>
      <c r="L518" s="6">
        <v>8.92</v>
      </c>
      <c r="M518" s="6">
        <v>8.93</v>
      </c>
    </row>
    <row r="519">
      <c r="A519" s="146">
        <v>43432.0</v>
      </c>
      <c r="B519" s="6">
        <v>7.41</v>
      </c>
      <c r="C519" s="6">
        <v>7.52</v>
      </c>
      <c r="D519" s="6">
        <v>7.62</v>
      </c>
      <c r="E519" s="6">
        <v>7.71</v>
      </c>
      <c r="F519" s="6">
        <v>8.03</v>
      </c>
      <c r="G519" s="6">
        <v>8.27</v>
      </c>
      <c r="H519" s="6">
        <v>8.61</v>
      </c>
      <c r="I519" s="6">
        <v>8.81</v>
      </c>
      <c r="J519" s="6">
        <v>8.96</v>
      </c>
      <c r="K519" s="6">
        <v>9.04</v>
      </c>
      <c r="L519" s="6">
        <v>9.07</v>
      </c>
      <c r="M519" s="6">
        <v>9.08</v>
      </c>
    </row>
    <row r="520">
      <c r="A520" s="146">
        <v>43431.0</v>
      </c>
      <c r="B520" s="6">
        <v>7.39</v>
      </c>
      <c r="C520" s="6">
        <v>7.5</v>
      </c>
      <c r="D520" s="6">
        <v>7.6</v>
      </c>
      <c r="E520" s="6">
        <v>7.7</v>
      </c>
      <c r="F520" s="6">
        <v>8.04</v>
      </c>
      <c r="G520" s="6">
        <v>8.29</v>
      </c>
      <c r="H520" s="6">
        <v>8.62</v>
      </c>
      <c r="I520" s="6">
        <v>8.82</v>
      </c>
      <c r="J520" s="6">
        <v>8.98</v>
      </c>
      <c r="K520" s="6">
        <v>9.07</v>
      </c>
      <c r="L520" s="6">
        <v>9.09</v>
      </c>
      <c r="M520" s="6">
        <v>9.09</v>
      </c>
    </row>
    <row r="521">
      <c r="A521" s="146">
        <v>43430.0</v>
      </c>
      <c r="B521" s="6">
        <v>7.37</v>
      </c>
      <c r="C521" s="6">
        <v>7.5</v>
      </c>
      <c r="D521" s="6">
        <v>7.61</v>
      </c>
      <c r="E521" s="6">
        <v>7.73</v>
      </c>
      <c r="F521" s="6">
        <v>8.11</v>
      </c>
      <c r="G521" s="6">
        <v>8.37</v>
      </c>
      <c r="H521" s="6">
        <v>8.72</v>
      </c>
      <c r="I521" s="6">
        <v>8.91</v>
      </c>
      <c r="J521" s="6">
        <v>9.04</v>
      </c>
      <c r="K521" s="6">
        <v>9.11</v>
      </c>
      <c r="L521" s="6">
        <v>9.13</v>
      </c>
      <c r="M521" s="6">
        <v>9.15</v>
      </c>
    </row>
    <row r="522">
      <c r="A522" s="146">
        <v>43427.0</v>
      </c>
      <c r="B522" s="6">
        <v>7.37</v>
      </c>
      <c r="C522" s="6">
        <v>7.48</v>
      </c>
      <c r="D522" s="6">
        <v>7.59</v>
      </c>
      <c r="E522" s="6">
        <v>7.69</v>
      </c>
      <c r="F522" s="6">
        <v>8.04</v>
      </c>
      <c r="G522" s="6">
        <v>8.31</v>
      </c>
      <c r="H522" s="6">
        <v>8.65</v>
      </c>
      <c r="I522" s="6">
        <v>8.81</v>
      </c>
      <c r="J522" s="6">
        <v>8.93</v>
      </c>
      <c r="K522" s="6">
        <v>9.0</v>
      </c>
      <c r="L522" s="6">
        <v>9.02</v>
      </c>
      <c r="M522" s="6">
        <v>9.02</v>
      </c>
    </row>
    <row r="523">
      <c r="A523" s="146">
        <v>43426.0</v>
      </c>
      <c r="B523" s="6">
        <v>7.41</v>
      </c>
      <c r="C523" s="6">
        <v>7.51</v>
      </c>
      <c r="D523" s="6">
        <v>7.61</v>
      </c>
      <c r="E523" s="6">
        <v>7.7</v>
      </c>
      <c r="F523" s="6">
        <v>8.02</v>
      </c>
      <c r="G523" s="6">
        <v>8.26</v>
      </c>
      <c r="H523" s="6">
        <v>8.55</v>
      </c>
      <c r="I523" s="6">
        <v>8.7</v>
      </c>
      <c r="J523" s="6">
        <v>8.83</v>
      </c>
      <c r="K523" s="6">
        <v>8.89</v>
      </c>
      <c r="L523" s="6">
        <v>8.91</v>
      </c>
      <c r="M523" s="6">
        <v>8.91</v>
      </c>
    </row>
    <row r="524">
      <c r="A524" s="146">
        <v>43425.0</v>
      </c>
      <c r="B524" s="6">
        <v>7.37</v>
      </c>
      <c r="C524" s="6">
        <v>7.48</v>
      </c>
      <c r="D524" s="6">
        <v>7.59</v>
      </c>
      <c r="E524" s="6">
        <v>7.69</v>
      </c>
      <c r="F524" s="6">
        <v>8.05</v>
      </c>
      <c r="G524" s="6">
        <v>8.29</v>
      </c>
      <c r="H524" s="6">
        <v>8.58</v>
      </c>
      <c r="I524" s="6">
        <v>8.72</v>
      </c>
      <c r="J524" s="6">
        <v>8.83</v>
      </c>
      <c r="K524" s="6">
        <v>8.88</v>
      </c>
      <c r="L524" s="6">
        <v>8.88</v>
      </c>
      <c r="M524" s="6">
        <v>8.89</v>
      </c>
    </row>
    <row r="525">
      <c r="A525" s="146">
        <v>43424.0</v>
      </c>
      <c r="B525" s="6">
        <v>7.28</v>
      </c>
      <c r="C525" s="6">
        <v>7.41</v>
      </c>
      <c r="D525" s="6">
        <v>7.53</v>
      </c>
      <c r="E525" s="6">
        <v>7.64</v>
      </c>
      <c r="F525" s="6">
        <v>8.01</v>
      </c>
      <c r="G525" s="6">
        <v>8.29</v>
      </c>
      <c r="H525" s="6">
        <v>8.61</v>
      </c>
      <c r="I525" s="6">
        <v>8.77</v>
      </c>
      <c r="J525" s="6">
        <v>8.87</v>
      </c>
      <c r="K525" s="6">
        <v>8.92</v>
      </c>
      <c r="L525" s="6">
        <v>8.94</v>
      </c>
      <c r="M525" s="6">
        <v>8.95</v>
      </c>
    </row>
    <row r="526">
      <c r="A526" s="146">
        <v>43423.0</v>
      </c>
      <c r="B526" s="6">
        <v>7.3</v>
      </c>
      <c r="C526" s="6">
        <v>7.42</v>
      </c>
      <c r="D526" s="6">
        <v>7.53</v>
      </c>
      <c r="E526" s="6">
        <v>7.64</v>
      </c>
      <c r="F526" s="6">
        <v>7.98</v>
      </c>
      <c r="G526" s="6">
        <v>8.23</v>
      </c>
      <c r="H526" s="6">
        <v>8.53</v>
      </c>
      <c r="I526" s="6">
        <v>8.68</v>
      </c>
      <c r="J526" s="6">
        <v>8.8</v>
      </c>
      <c r="K526" s="6">
        <v>8.86</v>
      </c>
      <c r="L526" s="6">
        <v>8.88</v>
      </c>
      <c r="M526" s="6">
        <v>8.87</v>
      </c>
    </row>
    <row r="527">
      <c r="A527" s="146">
        <v>43420.0</v>
      </c>
      <c r="B527" s="6">
        <v>7.31</v>
      </c>
      <c r="C527" s="6">
        <v>7.42</v>
      </c>
      <c r="D527" s="6">
        <v>7.53</v>
      </c>
      <c r="E527" s="6">
        <v>7.63</v>
      </c>
      <c r="F527" s="6">
        <v>7.98</v>
      </c>
      <c r="G527" s="6">
        <v>8.23</v>
      </c>
      <c r="H527" s="6">
        <v>8.51</v>
      </c>
      <c r="I527" s="6">
        <v>8.66</v>
      </c>
      <c r="J527" s="6">
        <v>8.78</v>
      </c>
      <c r="K527" s="6">
        <v>8.85</v>
      </c>
      <c r="L527" s="6">
        <v>8.86</v>
      </c>
      <c r="M527" s="6">
        <v>8.86</v>
      </c>
    </row>
    <row r="528">
      <c r="A528" s="146">
        <v>43419.0</v>
      </c>
      <c r="B528" s="6">
        <v>7.31</v>
      </c>
      <c r="C528" s="6">
        <v>7.42</v>
      </c>
      <c r="D528" s="6">
        <v>7.53</v>
      </c>
      <c r="E528" s="6">
        <v>7.63</v>
      </c>
      <c r="F528" s="6">
        <v>7.97</v>
      </c>
      <c r="G528" s="6">
        <v>8.21</v>
      </c>
      <c r="H528" s="6">
        <v>8.5</v>
      </c>
      <c r="I528" s="6">
        <v>8.66</v>
      </c>
      <c r="J528" s="6">
        <v>8.8</v>
      </c>
      <c r="K528" s="6">
        <v>8.88</v>
      </c>
      <c r="L528" s="6">
        <v>8.89</v>
      </c>
      <c r="M528" s="6">
        <v>8.86</v>
      </c>
    </row>
    <row r="529">
      <c r="A529" s="146">
        <v>43418.0</v>
      </c>
      <c r="B529" s="6">
        <v>7.32</v>
      </c>
      <c r="C529" s="6">
        <v>7.44</v>
      </c>
      <c r="D529" s="6">
        <v>7.56</v>
      </c>
      <c r="E529" s="6">
        <v>7.68</v>
      </c>
      <c r="F529" s="6">
        <v>8.07</v>
      </c>
      <c r="G529" s="6">
        <v>8.32</v>
      </c>
      <c r="H529" s="6">
        <v>8.57</v>
      </c>
      <c r="I529" s="6">
        <v>8.7</v>
      </c>
      <c r="J529" s="6">
        <v>8.81</v>
      </c>
      <c r="K529" s="6">
        <v>8.84</v>
      </c>
      <c r="L529" s="6">
        <v>8.82</v>
      </c>
      <c r="M529" s="6">
        <v>8.76</v>
      </c>
    </row>
    <row r="530">
      <c r="A530" s="146">
        <v>43417.0</v>
      </c>
      <c r="B530" s="6">
        <v>7.44</v>
      </c>
      <c r="C530" s="6">
        <v>7.57</v>
      </c>
      <c r="D530" s="6">
        <v>7.69</v>
      </c>
      <c r="E530" s="6">
        <v>7.8</v>
      </c>
      <c r="F530" s="6">
        <v>8.17</v>
      </c>
      <c r="G530" s="6">
        <v>8.49</v>
      </c>
      <c r="H530" s="6">
        <v>8.9</v>
      </c>
      <c r="I530" s="6">
        <v>9.08</v>
      </c>
      <c r="J530" s="6">
        <v>9.14</v>
      </c>
      <c r="K530" s="6">
        <v>9.14</v>
      </c>
      <c r="L530" s="6">
        <v>9.12</v>
      </c>
      <c r="M530" s="6">
        <v>9.09</v>
      </c>
    </row>
    <row r="531">
      <c r="A531" s="146">
        <v>43416.0</v>
      </c>
      <c r="B531" s="6">
        <v>7.41</v>
      </c>
      <c r="C531" s="6">
        <v>7.55</v>
      </c>
      <c r="D531" s="6">
        <v>7.67</v>
      </c>
      <c r="E531" s="6">
        <v>7.78</v>
      </c>
      <c r="F531" s="6">
        <v>8.14</v>
      </c>
      <c r="G531" s="6">
        <v>8.44</v>
      </c>
      <c r="H531" s="6">
        <v>8.84</v>
      </c>
      <c r="I531" s="6">
        <v>9.02</v>
      </c>
      <c r="J531" s="6">
        <v>9.1</v>
      </c>
      <c r="K531" s="6">
        <v>9.12</v>
      </c>
      <c r="L531" s="6">
        <v>9.12</v>
      </c>
      <c r="M531" s="6">
        <v>9.1</v>
      </c>
    </row>
    <row r="532">
      <c r="A532" s="146">
        <v>43413.0</v>
      </c>
      <c r="B532" s="6">
        <v>7.43</v>
      </c>
      <c r="C532" s="6">
        <v>7.56</v>
      </c>
      <c r="D532" s="6">
        <v>7.67</v>
      </c>
      <c r="E532" s="6">
        <v>7.78</v>
      </c>
      <c r="F532" s="6">
        <v>8.14</v>
      </c>
      <c r="G532" s="6">
        <v>8.44</v>
      </c>
      <c r="H532" s="6">
        <v>8.81</v>
      </c>
      <c r="I532" s="6">
        <v>8.97</v>
      </c>
      <c r="J532" s="6">
        <v>9.04</v>
      </c>
      <c r="K532" s="6">
        <v>9.06</v>
      </c>
      <c r="L532" s="6">
        <v>9.07</v>
      </c>
      <c r="M532" s="6">
        <v>9.07</v>
      </c>
    </row>
    <row r="533">
      <c r="A533" s="146">
        <v>43412.0</v>
      </c>
      <c r="B533" s="6">
        <v>7.43</v>
      </c>
      <c r="C533" s="6">
        <v>7.55</v>
      </c>
      <c r="D533" s="6">
        <v>7.67</v>
      </c>
      <c r="E533" s="6">
        <v>7.78</v>
      </c>
      <c r="F533" s="6">
        <v>8.14</v>
      </c>
      <c r="G533" s="6">
        <v>8.39</v>
      </c>
      <c r="H533" s="6">
        <v>8.68</v>
      </c>
      <c r="I533" s="6">
        <v>8.82</v>
      </c>
      <c r="J533" s="6">
        <v>8.91</v>
      </c>
      <c r="K533" s="6">
        <v>8.94</v>
      </c>
      <c r="L533" s="6">
        <v>8.95</v>
      </c>
      <c r="M533" s="6">
        <v>8.95</v>
      </c>
    </row>
    <row r="534">
      <c r="A534" s="146">
        <v>43411.0</v>
      </c>
      <c r="B534" s="6">
        <v>7.44</v>
      </c>
      <c r="C534" s="6">
        <v>7.55</v>
      </c>
      <c r="D534" s="6">
        <v>7.66</v>
      </c>
      <c r="E534" s="6">
        <v>7.75</v>
      </c>
      <c r="F534" s="6">
        <v>8.07</v>
      </c>
      <c r="G534" s="6">
        <v>8.29</v>
      </c>
      <c r="H534" s="6">
        <v>8.57</v>
      </c>
      <c r="I534" s="6">
        <v>8.72</v>
      </c>
      <c r="J534" s="6">
        <v>8.8</v>
      </c>
      <c r="K534" s="6">
        <v>8.85</v>
      </c>
      <c r="L534" s="6">
        <v>8.86</v>
      </c>
      <c r="M534" s="6">
        <v>8.87</v>
      </c>
    </row>
    <row r="535">
      <c r="A535" s="146">
        <v>43410.0</v>
      </c>
      <c r="B535" s="6">
        <v>7.41</v>
      </c>
      <c r="C535" s="6">
        <v>7.52</v>
      </c>
      <c r="D535" s="6">
        <v>7.63</v>
      </c>
      <c r="E535" s="6">
        <v>7.73</v>
      </c>
      <c r="F535" s="6">
        <v>8.05</v>
      </c>
      <c r="G535" s="6">
        <v>8.26</v>
      </c>
      <c r="H535" s="6">
        <v>8.5</v>
      </c>
      <c r="I535" s="6">
        <v>8.63</v>
      </c>
      <c r="J535" s="6">
        <v>8.71</v>
      </c>
      <c r="K535" s="6">
        <v>8.74</v>
      </c>
      <c r="L535" s="6">
        <v>8.74</v>
      </c>
      <c r="M535" s="6">
        <v>8.74</v>
      </c>
    </row>
    <row r="536">
      <c r="A536" s="146">
        <v>43406.0</v>
      </c>
      <c r="B536" s="6">
        <v>7.35</v>
      </c>
      <c r="C536" s="6">
        <v>7.48</v>
      </c>
      <c r="D536" s="6">
        <v>7.59</v>
      </c>
      <c r="E536" s="6">
        <v>7.7</v>
      </c>
      <c r="F536" s="6">
        <v>8.03</v>
      </c>
      <c r="G536" s="6">
        <v>8.25</v>
      </c>
      <c r="H536" s="6">
        <v>8.49</v>
      </c>
      <c r="I536" s="6">
        <v>8.6</v>
      </c>
      <c r="J536" s="6">
        <v>8.67</v>
      </c>
      <c r="K536" s="6">
        <v>8.7</v>
      </c>
      <c r="L536" s="6">
        <v>8.7</v>
      </c>
      <c r="M536" s="6">
        <v>8.69</v>
      </c>
    </row>
    <row r="537">
      <c r="A537" s="146">
        <v>43405.0</v>
      </c>
      <c r="B537" s="6">
        <v>7.38</v>
      </c>
      <c r="C537" s="6">
        <v>7.5</v>
      </c>
      <c r="D537" s="6">
        <v>7.61</v>
      </c>
      <c r="E537" s="6">
        <v>7.71</v>
      </c>
      <c r="F537" s="6">
        <v>8.05</v>
      </c>
      <c r="G537" s="6">
        <v>8.26</v>
      </c>
      <c r="H537" s="6">
        <v>8.5</v>
      </c>
      <c r="I537" s="6">
        <v>8.61</v>
      </c>
      <c r="J537" s="6">
        <v>8.69</v>
      </c>
      <c r="K537" s="6">
        <v>8.71</v>
      </c>
      <c r="L537" s="6">
        <v>8.71</v>
      </c>
      <c r="M537" s="6">
        <v>8.7</v>
      </c>
    </row>
    <row r="538">
      <c r="A538" s="146">
        <v>43404.0</v>
      </c>
      <c r="B538" s="6">
        <v>7.4</v>
      </c>
      <c r="C538" s="6">
        <v>7.52</v>
      </c>
      <c r="D538" s="6">
        <v>7.62</v>
      </c>
      <c r="E538" s="6">
        <v>7.72</v>
      </c>
      <c r="F538" s="6">
        <v>8.04</v>
      </c>
      <c r="G538" s="6">
        <v>8.25</v>
      </c>
      <c r="H538" s="6">
        <v>8.49</v>
      </c>
      <c r="I538" s="6">
        <v>8.61</v>
      </c>
      <c r="J538" s="6">
        <v>8.68</v>
      </c>
      <c r="K538" s="6">
        <v>8.7</v>
      </c>
      <c r="L538" s="6">
        <v>8.69</v>
      </c>
      <c r="M538" s="6">
        <v>8.68</v>
      </c>
    </row>
    <row r="539">
      <c r="A539" s="146">
        <v>43403.0</v>
      </c>
      <c r="B539" s="6">
        <v>7.4</v>
      </c>
      <c r="C539" s="6">
        <v>7.51</v>
      </c>
      <c r="D539" s="6">
        <v>7.62</v>
      </c>
      <c r="E539" s="6">
        <v>7.72</v>
      </c>
      <c r="F539" s="6">
        <v>8.04</v>
      </c>
      <c r="G539" s="6">
        <v>8.25</v>
      </c>
      <c r="H539" s="6">
        <v>8.48</v>
      </c>
      <c r="I539" s="6">
        <v>8.6</v>
      </c>
      <c r="J539" s="6">
        <v>8.7</v>
      </c>
      <c r="K539" s="6">
        <v>8.73</v>
      </c>
      <c r="L539" s="6">
        <v>8.73</v>
      </c>
      <c r="M539" s="6">
        <v>8.71</v>
      </c>
    </row>
    <row r="540">
      <c r="A540" s="146">
        <v>43402.0</v>
      </c>
      <c r="B540" s="6">
        <v>7.44</v>
      </c>
      <c r="C540" s="6">
        <v>7.54</v>
      </c>
      <c r="D540" s="6">
        <v>7.64</v>
      </c>
      <c r="E540" s="6">
        <v>7.73</v>
      </c>
      <c r="F540" s="6">
        <v>8.02</v>
      </c>
      <c r="G540" s="6">
        <v>8.21</v>
      </c>
      <c r="H540" s="6">
        <v>8.46</v>
      </c>
      <c r="I540" s="6">
        <v>8.6</v>
      </c>
      <c r="J540" s="6">
        <v>8.7</v>
      </c>
      <c r="K540" s="6">
        <v>8.73</v>
      </c>
      <c r="L540" s="6">
        <v>8.72</v>
      </c>
      <c r="M540" s="6">
        <v>8.7</v>
      </c>
    </row>
    <row r="541">
      <c r="A541" s="146">
        <v>43399.0</v>
      </c>
      <c r="B541" s="6">
        <v>7.42</v>
      </c>
      <c r="C541" s="6">
        <v>7.53</v>
      </c>
      <c r="D541" s="6">
        <v>7.63</v>
      </c>
      <c r="E541" s="6">
        <v>7.72</v>
      </c>
      <c r="F541" s="6">
        <v>8.02</v>
      </c>
      <c r="G541" s="6">
        <v>8.23</v>
      </c>
      <c r="H541" s="6">
        <v>8.5</v>
      </c>
      <c r="I541" s="6">
        <v>8.65</v>
      </c>
      <c r="J541" s="6">
        <v>8.74</v>
      </c>
      <c r="K541" s="6">
        <v>8.76</v>
      </c>
      <c r="L541" s="6">
        <v>8.75</v>
      </c>
      <c r="M541" s="6">
        <v>8.73</v>
      </c>
    </row>
    <row r="542">
      <c r="A542" s="146">
        <v>43398.0</v>
      </c>
      <c r="B542" s="6">
        <v>7.42</v>
      </c>
      <c r="C542" s="6">
        <v>7.52</v>
      </c>
      <c r="D542" s="6">
        <v>7.62</v>
      </c>
      <c r="E542" s="6">
        <v>7.71</v>
      </c>
      <c r="F542" s="6">
        <v>8.03</v>
      </c>
      <c r="G542" s="6">
        <v>8.25</v>
      </c>
      <c r="H542" s="6">
        <v>8.5</v>
      </c>
      <c r="I542" s="6">
        <v>8.62</v>
      </c>
      <c r="J542" s="6">
        <v>8.7</v>
      </c>
      <c r="K542" s="6">
        <v>8.72</v>
      </c>
      <c r="L542" s="6">
        <v>8.7</v>
      </c>
      <c r="M542" s="6">
        <v>8.67</v>
      </c>
    </row>
    <row r="543">
      <c r="A543" s="146">
        <v>43397.0</v>
      </c>
      <c r="B543" s="6">
        <v>7.42</v>
      </c>
      <c r="C543" s="6">
        <v>7.51</v>
      </c>
      <c r="D543" s="6">
        <v>7.59</v>
      </c>
      <c r="E543" s="6">
        <v>7.66</v>
      </c>
      <c r="F543" s="6">
        <v>7.96</v>
      </c>
      <c r="G543" s="6">
        <v>8.2</v>
      </c>
      <c r="H543" s="6">
        <v>8.47</v>
      </c>
      <c r="I543" s="6">
        <v>8.59</v>
      </c>
      <c r="J543" s="6">
        <v>8.67</v>
      </c>
      <c r="K543" s="6">
        <v>8.7</v>
      </c>
      <c r="L543" s="6">
        <v>8.69</v>
      </c>
      <c r="M543" s="6">
        <v>8.66</v>
      </c>
    </row>
    <row r="544">
      <c r="A544" s="146">
        <v>43396.0</v>
      </c>
      <c r="B544" s="6">
        <v>7.32</v>
      </c>
      <c r="C544" s="6">
        <v>7.43</v>
      </c>
      <c r="D544" s="6">
        <v>7.53</v>
      </c>
      <c r="E544" s="6">
        <v>7.63</v>
      </c>
      <c r="F544" s="6">
        <v>7.97</v>
      </c>
      <c r="G544" s="6">
        <v>8.22</v>
      </c>
      <c r="H544" s="6">
        <v>8.46</v>
      </c>
      <c r="I544" s="6">
        <v>8.57</v>
      </c>
      <c r="J544" s="6">
        <v>8.64</v>
      </c>
      <c r="K544" s="6">
        <v>8.63</v>
      </c>
      <c r="L544" s="6">
        <v>8.59</v>
      </c>
      <c r="M544" s="6">
        <v>8.54</v>
      </c>
    </row>
    <row r="545">
      <c r="A545" s="146">
        <v>43395.0</v>
      </c>
      <c r="B545" s="6">
        <v>7.21</v>
      </c>
      <c r="C545" s="6">
        <v>7.36</v>
      </c>
      <c r="D545" s="6">
        <v>7.49</v>
      </c>
      <c r="E545" s="6">
        <v>7.6</v>
      </c>
      <c r="F545" s="6">
        <v>7.94</v>
      </c>
      <c r="G545" s="6">
        <v>8.17</v>
      </c>
      <c r="H545" s="6">
        <v>8.42</v>
      </c>
      <c r="I545" s="6">
        <v>8.53</v>
      </c>
      <c r="J545" s="6">
        <v>8.6</v>
      </c>
      <c r="K545" s="6">
        <v>8.59</v>
      </c>
      <c r="L545" s="6">
        <v>8.56</v>
      </c>
      <c r="M545" s="6">
        <v>8.5</v>
      </c>
    </row>
    <row r="546">
      <c r="A546" s="146">
        <v>43392.0</v>
      </c>
      <c r="B546" s="6">
        <v>7.15</v>
      </c>
      <c r="C546" s="6">
        <v>7.29</v>
      </c>
      <c r="D546" s="6">
        <v>7.42</v>
      </c>
      <c r="E546" s="6">
        <v>7.55</v>
      </c>
      <c r="F546" s="6">
        <v>7.94</v>
      </c>
      <c r="G546" s="6">
        <v>8.22</v>
      </c>
      <c r="H546" s="6">
        <v>8.5</v>
      </c>
      <c r="I546" s="6">
        <v>8.62</v>
      </c>
      <c r="J546" s="6">
        <v>8.68</v>
      </c>
      <c r="K546" s="6">
        <v>8.65</v>
      </c>
      <c r="L546" s="6">
        <v>8.6</v>
      </c>
      <c r="M546" s="6">
        <v>8.54</v>
      </c>
    </row>
    <row r="547">
      <c r="A547" s="146">
        <v>43391.0</v>
      </c>
      <c r="B547" s="6">
        <v>7.14</v>
      </c>
      <c r="C547" s="6">
        <v>7.28</v>
      </c>
      <c r="D547" s="6">
        <v>7.4</v>
      </c>
      <c r="E547" s="6">
        <v>7.52</v>
      </c>
      <c r="F547" s="6">
        <v>7.92</v>
      </c>
      <c r="G547" s="6">
        <v>8.21</v>
      </c>
      <c r="H547" s="6">
        <v>8.52</v>
      </c>
      <c r="I547" s="6">
        <v>8.65</v>
      </c>
      <c r="J547" s="6">
        <v>8.71</v>
      </c>
      <c r="K547" s="6">
        <v>8.69</v>
      </c>
      <c r="L547" s="6">
        <v>8.64</v>
      </c>
      <c r="M547" s="6">
        <v>8.57</v>
      </c>
    </row>
    <row r="548">
      <c r="A548" s="146">
        <v>43390.0</v>
      </c>
      <c r="B548" s="6">
        <v>7.07</v>
      </c>
      <c r="C548" s="6">
        <v>7.22</v>
      </c>
      <c r="D548" s="6">
        <v>7.36</v>
      </c>
      <c r="E548" s="6">
        <v>7.49</v>
      </c>
      <c r="F548" s="6">
        <v>7.92</v>
      </c>
      <c r="G548" s="6">
        <v>8.2</v>
      </c>
      <c r="H548" s="6">
        <v>8.48</v>
      </c>
      <c r="I548" s="6">
        <v>8.59</v>
      </c>
      <c r="J548" s="6">
        <v>8.66</v>
      </c>
      <c r="K548" s="6">
        <v>8.63</v>
      </c>
      <c r="L548" s="6">
        <v>8.58</v>
      </c>
      <c r="M548" s="6">
        <v>8.5</v>
      </c>
    </row>
    <row r="549">
      <c r="A549" s="146">
        <v>43389.0</v>
      </c>
      <c r="B549" s="6">
        <v>7.13</v>
      </c>
      <c r="C549" s="6">
        <v>7.26</v>
      </c>
      <c r="D549" s="6">
        <v>7.38</v>
      </c>
      <c r="E549" s="6">
        <v>7.5</v>
      </c>
      <c r="F549" s="6">
        <v>7.9</v>
      </c>
      <c r="G549" s="6">
        <v>8.17</v>
      </c>
      <c r="H549" s="6">
        <v>8.45</v>
      </c>
      <c r="I549" s="6">
        <v>8.58</v>
      </c>
      <c r="J549" s="6">
        <v>8.67</v>
      </c>
      <c r="K549" s="6">
        <v>8.65</v>
      </c>
      <c r="L549" s="6">
        <v>8.58</v>
      </c>
      <c r="M549" s="6">
        <v>8.49</v>
      </c>
    </row>
    <row r="550">
      <c r="A550" s="146">
        <v>43388.0</v>
      </c>
      <c r="B550" s="6">
        <v>7.11</v>
      </c>
      <c r="C550" s="6">
        <v>7.24</v>
      </c>
      <c r="D550" s="6">
        <v>7.36</v>
      </c>
      <c r="E550" s="6">
        <v>7.47</v>
      </c>
      <c r="F550" s="6">
        <v>7.86</v>
      </c>
      <c r="G550" s="6">
        <v>8.15</v>
      </c>
      <c r="H550" s="6">
        <v>8.5</v>
      </c>
      <c r="I550" s="6">
        <v>8.67</v>
      </c>
      <c r="J550" s="6">
        <v>8.77</v>
      </c>
      <c r="K550" s="6">
        <v>8.76</v>
      </c>
      <c r="L550" s="6">
        <v>8.71</v>
      </c>
      <c r="M550" s="6">
        <v>8.62</v>
      </c>
    </row>
    <row r="551">
      <c r="A551" s="146">
        <v>43385.0</v>
      </c>
      <c r="B551" s="6">
        <v>7.05</v>
      </c>
      <c r="C551" s="6">
        <v>7.21</v>
      </c>
      <c r="D551" s="6">
        <v>7.36</v>
      </c>
      <c r="E551" s="6">
        <v>7.5</v>
      </c>
      <c r="F551" s="6">
        <v>7.95</v>
      </c>
      <c r="G551" s="6">
        <v>8.24</v>
      </c>
      <c r="H551" s="6">
        <v>8.6</v>
      </c>
      <c r="I551" s="6">
        <v>8.79</v>
      </c>
      <c r="J551" s="6">
        <v>8.91</v>
      </c>
      <c r="K551" s="6">
        <v>8.9</v>
      </c>
      <c r="L551" s="6">
        <v>8.85</v>
      </c>
      <c r="M551" s="6">
        <v>8.77</v>
      </c>
    </row>
    <row r="552">
      <c r="A552" s="146">
        <v>43384.0</v>
      </c>
      <c r="B552" s="6">
        <v>7.08</v>
      </c>
      <c r="C552" s="6">
        <v>7.24</v>
      </c>
      <c r="D552" s="6">
        <v>7.38</v>
      </c>
      <c r="E552" s="6">
        <v>7.52</v>
      </c>
      <c r="F552" s="6">
        <v>7.96</v>
      </c>
      <c r="G552" s="6">
        <v>8.27</v>
      </c>
      <c r="H552" s="6">
        <v>8.66</v>
      </c>
      <c r="I552" s="6">
        <v>8.88</v>
      </c>
      <c r="J552" s="6">
        <v>9.02</v>
      </c>
      <c r="K552" s="6">
        <v>9.04</v>
      </c>
      <c r="L552" s="6">
        <v>8.98</v>
      </c>
      <c r="M552" s="6">
        <v>8.89</v>
      </c>
    </row>
    <row r="553">
      <c r="A553" s="146">
        <v>43383.0</v>
      </c>
      <c r="B553" s="6">
        <v>7.05</v>
      </c>
      <c r="C553" s="6">
        <v>7.21</v>
      </c>
      <c r="D553" s="6">
        <v>7.36</v>
      </c>
      <c r="E553" s="6">
        <v>7.5</v>
      </c>
      <c r="F553" s="6">
        <v>7.92</v>
      </c>
      <c r="G553" s="6">
        <v>8.23</v>
      </c>
      <c r="H553" s="6">
        <v>8.64</v>
      </c>
      <c r="I553" s="6">
        <v>8.86</v>
      </c>
      <c r="J553" s="6">
        <v>8.98</v>
      </c>
      <c r="K553" s="6">
        <v>8.99</v>
      </c>
      <c r="L553" s="6">
        <v>8.94</v>
      </c>
      <c r="M553" s="6">
        <v>8.86</v>
      </c>
    </row>
    <row r="554">
      <c r="A554" s="146">
        <v>43382.0</v>
      </c>
      <c r="B554" s="6">
        <v>7.09</v>
      </c>
      <c r="C554" s="6">
        <v>7.24</v>
      </c>
      <c r="D554" s="6">
        <v>7.39</v>
      </c>
      <c r="E554" s="6">
        <v>7.52</v>
      </c>
      <c r="F554" s="6">
        <v>7.95</v>
      </c>
      <c r="G554" s="6">
        <v>8.24</v>
      </c>
      <c r="H554" s="6">
        <v>8.62</v>
      </c>
      <c r="I554" s="6">
        <v>8.84</v>
      </c>
      <c r="J554" s="6">
        <v>8.98</v>
      </c>
      <c r="K554" s="6">
        <v>9.01</v>
      </c>
      <c r="L554" s="6">
        <v>8.97</v>
      </c>
      <c r="M554" s="6">
        <v>8.9</v>
      </c>
    </row>
    <row r="555">
      <c r="A555" s="146">
        <v>43381.0</v>
      </c>
      <c r="B555" s="6">
        <v>7.12</v>
      </c>
      <c r="C555" s="6">
        <v>7.29</v>
      </c>
      <c r="D555" s="6">
        <v>7.44</v>
      </c>
      <c r="E555" s="6">
        <v>7.57</v>
      </c>
      <c r="F555" s="6">
        <v>7.97</v>
      </c>
      <c r="G555" s="6">
        <v>8.24</v>
      </c>
      <c r="H555" s="6">
        <v>8.63</v>
      </c>
      <c r="I555" s="6">
        <v>8.85</v>
      </c>
      <c r="J555" s="6">
        <v>8.98</v>
      </c>
      <c r="K555" s="6">
        <v>8.98</v>
      </c>
      <c r="L555" s="6">
        <v>8.92</v>
      </c>
      <c r="M555" s="6">
        <v>8.83</v>
      </c>
    </row>
    <row r="556">
      <c r="A556" s="146">
        <v>43378.0</v>
      </c>
      <c r="B556" s="6">
        <v>7.1</v>
      </c>
      <c r="C556" s="6">
        <v>7.25</v>
      </c>
      <c r="D556" s="6">
        <v>7.38</v>
      </c>
      <c r="E556" s="6">
        <v>7.5</v>
      </c>
      <c r="F556" s="6">
        <v>7.86</v>
      </c>
      <c r="G556" s="6">
        <v>8.15</v>
      </c>
      <c r="H556" s="6">
        <v>8.53</v>
      </c>
      <c r="I556" s="6">
        <v>8.73</v>
      </c>
      <c r="J556" s="6">
        <v>8.86</v>
      </c>
      <c r="K556" s="6">
        <v>8.87</v>
      </c>
      <c r="L556" s="6">
        <v>8.82</v>
      </c>
      <c r="M556" s="6">
        <v>8.73</v>
      </c>
    </row>
    <row r="557">
      <c r="A557" s="146">
        <v>43377.0</v>
      </c>
      <c r="B557" s="6">
        <v>7.12</v>
      </c>
      <c r="C557" s="6">
        <v>7.26</v>
      </c>
      <c r="D557" s="6">
        <v>7.39</v>
      </c>
      <c r="E557" s="6">
        <v>7.5</v>
      </c>
      <c r="F557" s="6">
        <v>7.87</v>
      </c>
      <c r="G557" s="6">
        <v>8.15</v>
      </c>
      <c r="H557" s="6">
        <v>8.51</v>
      </c>
      <c r="I557" s="6">
        <v>8.71</v>
      </c>
      <c r="J557" s="6">
        <v>8.83</v>
      </c>
      <c r="K557" s="6">
        <v>8.85</v>
      </c>
      <c r="L557" s="6">
        <v>8.8</v>
      </c>
      <c r="M557" s="6">
        <v>8.71</v>
      </c>
    </row>
    <row r="558">
      <c r="A558" s="146">
        <v>43376.0</v>
      </c>
      <c r="B558" s="6">
        <v>7.09</v>
      </c>
      <c r="C558" s="6">
        <v>7.19</v>
      </c>
      <c r="D558" s="6">
        <v>7.28</v>
      </c>
      <c r="E558" s="6">
        <v>7.37</v>
      </c>
      <c r="F558" s="6">
        <v>7.72</v>
      </c>
      <c r="G558" s="6">
        <v>8.01</v>
      </c>
      <c r="H558" s="6">
        <v>8.35</v>
      </c>
      <c r="I558" s="6">
        <v>8.52</v>
      </c>
      <c r="J558" s="6">
        <v>8.64</v>
      </c>
      <c r="K558" s="6">
        <v>8.67</v>
      </c>
      <c r="L558" s="6">
        <v>8.63</v>
      </c>
      <c r="M558" s="6">
        <v>8.54</v>
      </c>
    </row>
    <row r="559">
      <c r="A559" s="146">
        <v>43375.0</v>
      </c>
      <c r="B559" s="6">
        <v>7.12</v>
      </c>
      <c r="C559" s="6">
        <v>7.2</v>
      </c>
      <c r="D559" s="6">
        <v>7.28</v>
      </c>
      <c r="E559" s="6">
        <v>7.37</v>
      </c>
      <c r="F559" s="6">
        <v>7.7</v>
      </c>
      <c r="G559" s="6">
        <v>7.98</v>
      </c>
      <c r="H559" s="6">
        <v>8.31</v>
      </c>
      <c r="I559" s="6">
        <v>8.47</v>
      </c>
      <c r="J559" s="6">
        <v>8.59</v>
      </c>
      <c r="K559" s="6">
        <v>8.62</v>
      </c>
      <c r="L559" s="6">
        <v>8.58</v>
      </c>
      <c r="M559" s="6">
        <v>8.49</v>
      </c>
    </row>
    <row r="560">
      <c r="A560" s="146">
        <v>43374.0</v>
      </c>
      <c r="B560" s="6">
        <v>7.09</v>
      </c>
      <c r="C560" s="6">
        <v>7.17</v>
      </c>
      <c r="D560" s="6">
        <v>7.25</v>
      </c>
      <c r="E560" s="6">
        <v>7.33</v>
      </c>
      <c r="F560" s="6">
        <v>7.69</v>
      </c>
      <c r="G560" s="6">
        <v>7.98</v>
      </c>
      <c r="H560" s="6">
        <v>8.32</v>
      </c>
      <c r="I560" s="6">
        <v>8.47</v>
      </c>
      <c r="J560" s="6">
        <v>8.6</v>
      </c>
      <c r="K560" s="6">
        <v>8.65</v>
      </c>
      <c r="L560" s="6">
        <v>8.62</v>
      </c>
      <c r="M560" s="6">
        <v>8.55</v>
      </c>
    </row>
    <row r="561">
      <c r="A561" s="146">
        <v>43371.0</v>
      </c>
      <c r="B561" s="6">
        <v>7.02</v>
      </c>
      <c r="C561" s="6">
        <v>7.1</v>
      </c>
      <c r="D561" s="6">
        <v>7.19</v>
      </c>
      <c r="E561" s="6">
        <v>7.27</v>
      </c>
      <c r="F561" s="6">
        <v>7.65</v>
      </c>
      <c r="G561" s="6">
        <v>7.98</v>
      </c>
      <c r="H561" s="6">
        <v>8.36</v>
      </c>
      <c r="I561" s="6">
        <v>8.55</v>
      </c>
      <c r="J561" s="6">
        <v>8.69</v>
      </c>
      <c r="K561" s="6">
        <v>8.73</v>
      </c>
      <c r="L561" s="6">
        <v>8.7</v>
      </c>
      <c r="M561" s="6">
        <v>8.62</v>
      </c>
    </row>
    <row r="562">
      <c r="A562" s="146">
        <v>43370.0</v>
      </c>
      <c r="B562" s="6">
        <v>7.03</v>
      </c>
      <c r="C562" s="6">
        <v>7.13</v>
      </c>
      <c r="D562" s="6">
        <v>7.23</v>
      </c>
      <c r="E562" s="6">
        <v>7.34</v>
      </c>
      <c r="F562" s="6">
        <v>7.73</v>
      </c>
      <c r="G562" s="6">
        <v>8.01</v>
      </c>
      <c r="H562" s="6">
        <v>8.35</v>
      </c>
      <c r="I562" s="6">
        <v>8.54</v>
      </c>
      <c r="J562" s="6">
        <v>8.68</v>
      </c>
      <c r="K562" s="6">
        <v>8.72</v>
      </c>
      <c r="L562" s="6">
        <v>8.68</v>
      </c>
      <c r="M562" s="6">
        <v>8.58</v>
      </c>
    </row>
    <row r="563">
      <c r="A563" s="146">
        <v>43369.0</v>
      </c>
      <c r="B563" s="6">
        <v>7.06</v>
      </c>
      <c r="C563" s="6">
        <v>7.18</v>
      </c>
      <c r="D563" s="6">
        <v>7.3</v>
      </c>
      <c r="E563" s="6">
        <v>7.41</v>
      </c>
      <c r="F563" s="6">
        <v>7.81</v>
      </c>
      <c r="G563" s="6">
        <v>8.08</v>
      </c>
      <c r="H563" s="6">
        <v>8.43</v>
      </c>
      <c r="I563" s="6">
        <v>8.63</v>
      </c>
      <c r="J563" s="6">
        <v>8.77</v>
      </c>
      <c r="K563" s="6">
        <v>8.78</v>
      </c>
      <c r="L563" s="6">
        <v>8.72</v>
      </c>
      <c r="M563" s="6">
        <v>8.62</v>
      </c>
    </row>
    <row r="564">
      <c r="A564" s="146">
        <v>43368.0</v>
      </c>
      <c r="B564" s="6">
        <v>7.09</v>
      </c>
      <c r="C564" s="6">
        <v>7.21</v>
      </c>
      <c r="D564" s="6">
        <v>7.33</v>
      </c>
      <c r="E564" s="6">
        <v>7.45</v>
      </c>
      <c r="F564" s="6">
        <v>7.84</v>
      </c>
      <c r="G564" s="6">
        <v>8.09</v>
      </c>
      <c r="H564" s="6">
        <v>8.42</v>
      </c>
      <c r="I564" s="6">
        <v>8.61</v>
      </c>
      <c r="J564" s="6">
        <v>8.75</v>
      </c>
      <c r="K564" s="6">
        <v>8.76</v>
      </c>
      <c r="L564" s="6">
        <v>8.7</v>
      </c>
      <c r="M564" s="6">
        <v>8.59</v>
      </c>
    </row>
    <row r="565">
      <c r="A565" s="146">
        <v>43367.0</v>
      </c>
      <c r="B565" s="6">
        <v>7.12</v>
      </c>
      <c r="C565" s="6">
        <v>7.26</v>
      </c>
      <c r="D565" s="6">
        <v>7.39</v>
      </c>
      <c r="E565" s="6">
        <v>7.52</v>
      </c>
      <c r="F565" s="6">
        <v>7.9</v>
      </c>
      <c r="G565" s="6">
        <v>8.12</v>
      </c>
      <c r="H565" s="6">
        <v>8.4</v>
      </c>
      <c r="I565" s="6">
        <v>8.57</v>
      </c>
      <c r="J565" s="6">
        <v>8.71</v>
      </c>
      <c r="K565" s="6">
        <v>8.72</v>
      </c>
      <c r="L565" s="6">
        <v>8.66</v>
      </c>
      <c r="M565" s="6">
        <v>8.53</v>
      </c>
    </row>
    <row r="566">
      <c r="A566" s="146">
        <v>43364.0</v>
      </c>
      <c r="B566" s="6">
        <v>7.24</v>
      </c>
      <c r="C566" s="6">
        <v>7.35</v>
      </c>
      <c r="D566" s="6">
        <v>7.45</v>
      </c>
      <c r="E566" s="6">
        <v>7.55</v>
      </c>
      <c r="F566" s="6">
        <v>7.88</v>
      </c>
      <c r="G566" s="6">
        <v>8.13</v>
      </c>
      <c r="H566" s="6">
        <v>8.45</v>
      </c>
      <c r="I566" s="6">
        <v>8.65</v>
      </c>
      <c r="J566" s="6">
        <v>8.81</v>
      </c>
      <c r="K566" s="6">
        <v>8.86</v>
      </c>
      <c r="L566" s="6">
        <v>8.81</v>
      </c>
      <c r="M566" s="6">
        <v>8.72</v>
      </c>
    </row>
    <row r="567">
      <c r="A567" s="146">
        <v>43363.0</v>
      </c>
      <c r="B567" s="6">
        <v>7.24</v>
      </c>
      <c r="C567" s="6">
        <v>7.35</v>
      </c>
      <c r="D567" s="6">
        <v>7.46</v>
      </c>
      <c r="E567" s="6">
        <v>7.56</v>
      </c>
      <c r="F567" s="6">
        <v>7.89</v>
      </c>
      <c r="G567" s="6">
        <v>8.13</v>
      </c>
      <c r="H567" s="6">
        <v>8.48</v>
      </c>
      <c r="I567" s="6">
        <v>8.69</v>
      </c>
      <c r="J567" s="6">
        <v>8.83</v>
      </c>
      <c r="K567" s="6">
        <v>8.83</v>
      </c>
      <c r="L567" s="6">
        <v>8.78</v>
      </c>
      <c r="M567" s="6">
        <v>8.72</v>
      </c>
    </row>
    <row r="568">
      <c r="A568" s="146">
        <v>43362.0</v>
      </c>
      <c r="B568" s="6">
        <v>7.34</v>
      </c>
      <c r="C568" s="6">
        <v>7.44</v>
      </c>
      <c r="D568" s="6">
        <v>7.53</v>
      </c>
      <c r="E568" s="6">
        <v>7.62</v>
      </c>
      <c r="F568" s="6">
        <v>7.9</v>
      </c>
      <c r="G568" s="6">
        <v>8.12</v>
      </c>
      <c r="H568" s="6">
        <v>8.46</v>
      </c>
      <c r="I568" s="6">
        <v>8.68</v>
      </c>
      <c r="J568" s="6">
        <v>8.84</v>
      </c>
      <c r="K568" s="6">
        <v>8.89</v>
      </c>
      <c r="L568" s="6">
        <v>8.86</v>
      </c>
      <c r="M568" s="6">
        <v>8.81</v>
      </c>
    </row>
    <row r="569">
      <c r="A569" s="146">
        <v>43361.0</v>
      </c>
      <c r="B569" s="6">
        <v>7.31</v>
      </c>
      <c r="C569" s="6">
        <v>7.44</v>
      </c>
      <c r="D569" s="6">
        <v>7.57</v>
      </c>
      <c r="E569" s="6">
        <v>7.67</v>
      </c>
      <c r="F569" s="6">
        <v>7.99</v>
      </c>
      <c r="G569" s="6">
        <v>8.23</v>
      </c>
      <c r="H569" s="6">
        <v>8.58</v>
      </c>
      <c r="I569" s="6">
        <v>8.79</v>
      </c>
      <c r="J569" s="6">
        <v>8.94</v>
      </c>
      <c r="K569" s="6">
        <v>8.99</v>
      </c>
      <c r="L569" s="6">
        <v>8.97</v>
      </c>
      <c r="M569" s="6">
        <v>8.91</v>
      </c>
    </row>
    <row r="570">
      <c r="A570" s="146">
        <v>43360.0</v>
      </c>
      <c r="B570" s="6">
        <v>7.25</v>
      </c>
      <c r="C570" s="6">
        <v>7.44</v>
      </c>
      <c r="D570" s="6">
        <v>7.61</v>
      </c>
      <c r="E570" s="6">
        <v>7.74</v>
      </c>
      <c r="F570" s="6">
        <v>8.07</v>
      </c>
      <c r="G570" s="6">
        <v>8.31</v>
      </c>
      <c r="H570" s="6">
        <v>8.67</v>
      </c>
      <c r="I570" s="6">
        <v>8.88</v>
      </c>
      <c r="J570" s="6">
        <v>8.98</v>
      </c>
      <c r="K570" s="6">
        <v>8.99</v>
      </c>
      <c r="L570" s="6">
        <v>8.96</v>
      </c>
      <c r="M570" s="6">
        <v>8.89</v>
      </c>
    </row>
    <row r="571">
      <c r="A571" s="146">
        <v>43357.0</v>
      </c>
      <c r="B571" s="6">
        <v>7.3</v>
      </c>
      <c r="C571" s="6">
        <v>7.45</v>
      </c>
      <c r="D571" s="6">
        <v>7.58</v>
      </c>
      <c r="E571" s="6">
        <v>7.69</v>
      </c>
      <c r="F571" s="6">
        <v>8.02</v>
      </c>
      <c r="G571" s="6">
        <v>8.26</v>
      </c>
      <c r="H571" s="6">
        <v>8.6</v>
      </c>
      <c r="I571" s="6">
        <v>8.81</v>
      </c>
      <c r="J571" s="6">
        <v>8.95</v>
      </c>
      <c r="K571" s="6">
        <v>9.01</v>
      </c>
      <c r="L571" s="6">
        <v>8.99</v>
      </c>
      <c r="M571" s="6">
        <v>8.95</v>
      </c>
    </row>
    <row r="572">
      <c r="A572" s="146">
        <v>43356.0</v>
      </c>
      <c r="B572" s="6">
        <v>7.28</v>
      </c>
      <c r="C572" s="6">
        <v>7.42</v>
      </c>
      <c r="D572" s="6">
        <v>7.54</v>
      </c>
      <c r="E572" s="6">
        <v>7.65</v>
      </c>
      <c r="F572" s="6">
        <v>7.99</v>
      </c>
      <c r="G572" s="6">
        <v>8.23</v>
      </c>
      <c r="H572" s="6">
        <v>8.57</v>
      </c>
      <c r="I572" s="6">
        <v>8.78</v>
      </c>
      <c r="J572" s="6">
        <v>8.92</v>
      </c>
      <c r="K572" s="6">
        <v>8.98</v>
      </c>
      <c r="L572" s="6">
        <v>8.98</v>
      </c>
      <c r="M572" s="6">
        <v>8.94</v>
      </c>
    </row>
    <row r="573">
      <c r="A573" s="146">
        <v>43355.0</v>
      </c>
      <c r="B573" s="6">
        <v>7.28</v>
      </c>
      <c r="C573" s="6">
        <v>7.44</v>
      </c>
      <c r="D573" s="6">
        <v>7.58</v>
      </c>
      <c r="E573" s="6">
        <v>7.69</v>
      </c>
      <c r="F573" s="6">
        <v>8.01</v>
      </c>
      <c r="G573" s="6">
        <v>8.25</v>
      </c>
      <c r="H573" s="6">
        <v>8.6</v>
      </c>
      <c r="I573" s="6">
        <v>8.8</v>
      </c>
      <c r="J573" s="6">
        <v>8.92</v>
      </c>
      <c r="K573" s="6">
        <v>8.95</v>
      </c>
      <c r="L573" s="6">
        <v>8.93</v>
      </c>
      <c r="M573" s="6">
        <v>8.88</v>
      </c>
    </row>
    <row r="574">
      <c r="A574" s="146">
        <v>43354.0</v>
      </c>
      <c r="B574" s="6">
        <v>7.14</v>
      </c>
      <c r="C574" s="6">
        <v>7.34</v>
      </c>
      <c r="D574" s="6">
        <v>7.52</v>
      </c>
      <c r="E574" s="6">
        <v>7.67</v>
      </c>
      <c r="F574" s="6">
        <v>8.1</v>
      </c>
      <c r="G574" s="6">
        <v>8.36</v>
      </c>
      <c r="H574" s="6">
        <v>8.73</v>
      </c>
      <c r="I574" s="6">
        <v>8.94</v>
      </c>
      <c r="J574" s="6">
        <v>9.06</v>
      </c>
      <c r="K574" s="6">
        <v>9.07</v>
      </c>
      <c r="L574" s="6">
        <v>9.04</v>
      </c>
      <c r="M574" s="6">
        <v>9.0</v>
      </c>
    </row>
    <row r="575">
      <c r="A575" s="146">
        <v>43353.0</v>
      </c>
      <c r="B575" s="6">
        <v>7.3</v>
      </c>
      <c r="C575" s="6">
        <v>7.53</v>
      </c>
      <c r="D575" s="6">
        <v>7.72</v>
      </c>
      <c r="E575" s="6">
        <v>7.89</v>
      </c>
      <c r="F575" s="6">
        <v>8.34</v>
      </c>
      <c r="G575" s="6">
        <v>8.65</v>
      </c>
      <c r="H575" s="6">
        <v>9.02</v>
      </c>
      <c r="I575" s="6">
        <v>9.18</v>
      </c>
      <c r="J575" s="6">
        <v>9.24</v>
      </c>
      <c r="K575" s="6">
        <v>9.21</v>
      </c>
      <c r="L575" s="6">
        <v>9.16</v>
      </c>
      <c r="M575" s="6">
        <v>9.1</v>
      </c>
    </row>
    <row r="576">
      <c r="A576" s="146">
        <v>43350.0</v>
      </c>
      <c r="B576" s="6">
        <v>7.27</v>
      </c>
      <c r="C576" s="6">
        <v>7.5</v>
      </c>
      <c r="D576" s="6">
        <v>7.7</v>
      </c>
      <c r="E576" s="6">
        <v>7.85</v>
      </c>
      <c r="F576" s="6">
        <v>8.27</v>
      </c>
      <c r="G576" s="6">
        <v>8.56</v>
      </c>
      <c r="H576" s="6">
        <v>8.98</v>
      </c>
      <c r="I576" s="6">
        <v>9.19</v>
      </c>
      <c r="J576" s="6">
        <v>9.29</v>
      </c>
      <c r="K576" s="6">
        <v>9.25</v>
      </c>
      <c r="L576" s="6">
        <v>9.17</v>
      </c>
      <c r="M576" s="6">
        <v>9.06</v>
      </c>
    </row>
    <row r="577">
      <c r="A577" s="146">
        <v>43349.0</v>
      </c>
      <c r="B577" s="6">
        <v>7.2</v>
      </c>
      <c r="C577" s="6">
        <v>7.41</v>
      </c>
      <c r="D577" s="6">
        <v>7.6</v>
      </c>
      <c r="E577" s="6">
        <v>7.74</v>
      </c>
      <c r="F577" s="6">
        <v>8.14</v>
      </c>
      <c r="G577" s="6">
        <v>8.45</v>
      </c>
      <c r="H577" s="6">
        <v>8.91</v>
      </c>
      <c r="I577" s="6">
        <v>9.16</v>
      </c>
      <c r="J577" s="6">
        <v>9.28</v>
      </c>
      <c r="K577" s="6">
        <v>9.26</v>
      </c>
      <c r="L577" s="6">
        <v>9.2</v>
      </c>
      <c r="M577" s="6">
        <v>9.11</v>
      </c>
    </row>
    <row r="578">
      <c r="A578" s="146">
        <v>43348.0</v>
      </c>
      <c r="B578" s="6">
        <v>7.11</v>
      </c>
      <c r="C578" s="6">
        <v>7.24</v>
      </c>
      <c r="D578" s="6">
        <v>7.37</v>
      </c>
      <c r="E578" s="6">
        <v>7.49</v>
      </c>
      <c r="F578" s="6">
        <v>7.91</v>
      </c>
      <c r="G578" s="6">
        <v>8.25</v>
      </c>
      <c r="H578" s="6">
        <v>8.68</v>
      </c>
      <c r="I578" s="6">
        <v>8.9</v>
      </c>
      <c r="J578" s="6">
        <v>9.02</v>
      </c>
      <c r="K578" s="6">
        <v>9.02</v>
      </c>
      <c r="L578" s="6">
        <v>8.97</v>
      </c>
      <c r="M578" s="6">
        <v>8.89</v>
      </c>
    </row>
    <row r="579">
      <c r="A579" s="146">
        <v>43347.0</v>
      </c>
      <c r="B579" s="6">
        <v>7.05</v>
      </c>
      <c r="C579" s="6">
        <v>7.18</v>
      </c>
      <c r="D579" s="6">
        <v>7.31</v>
      </c>
      <c r="E579" s="6">
        <v>7.43</v>
      </c>
      <c r="F579" s="6">
        <v>7.86</v>
      </c>
      <c r="G579" s="6">
        <v>8.19</v>
      </c>
      <c r="H579" s="6">
        <v>8.62</v>
      </c>
      <c r="I579" s="6">
        <v>8.83</v>
      </c>
      <c r="J579" s="6">
        <v>8.93</v>
      </c>
      <c r="K579" s="6">
        <v>8.95</v>
      </c>
      <c r="L579" s="6">
        <v>8.91</v>
      </c>
      <c r="M579" s="6">
        <v>8.85</v>
      </c>
    </row>
    <row r="580">
      <c r="A580" s="146">
        <v>43346.0</v>
      </c>
      <c r="B580" s="6">
        <v>6.93</v>
      </c>
      <c r="C580" s="6">
        <v>7.05</v>
      </c>
      <c r="D580" s="6">
        <v>7.17</v>
      </c>
      <c r="E580" s="6">
        <v>7.29</v>
      </c>
      <c r="F580" s="6">
        <v>7.75</v>
      </c>
      <c r="G580" s="6">
        <v>8.08</v>
      </c>
      <c r="H580" s="6">
        <v>8.49</v>
      </c>
      <c r="I580" s="6">
        <v>8.68</v>
      </c>
      <c r="J580" s="6">
        <v>8.8</v>
      </c>
      <c r="K580" s="6">
        <v>8.82</v>
      </c>
      <c r="L580" s="6">
        <v>8.8</v>
      </c>
      <c r="M580" s="6">
        <v>8.75</v>
      </c>
    </row>
    <row r="581">
      <c r="A581" s="146">
        <v>43343.0</v>
      </c>
      <c r="B581" s="6">
        <v>6.96</v>
      </c>
      <c r="C581" s="6">
        <v>7.1</v>
      </c>
      <c r="D581" s="6">
        <v>7.23</v>
      </c>
      <c r="E581" s="6">
        <v>7.37</v>
      </c>
      <c r="F581" s="6">
        <v>7.82</v>
      </c>
      <c r="G581" s="6">
        <v>8.13</v>
      </c>
      <c r="H581" s="6">
        <v>8.51</v>
      </c>
      <c r="I581" s="6">
        <v>8.69</v>
      </c>
      <c r="J581" s="6">
        <v>8.8</v>
      </c>
      <c r="K581" s="6">
        <v>8.81</v>
      </c>
      <c r="L581" s="6">
        <v>8.77</v>
      </c>
      <c r="M581" s="6">
        <v>8.72</v>
      </c>
    </row>
    <row r="582">
      <c r="A582" s="146">
        <v>43342.0</v>
      </c>
      <c r="B582" s="6">
        <v>7.04</v>
      </c>
      <c r="C582" s="6">
        <v>7.16</v>
      </c>
      <c r="D582" s="6">
        <v>7.29</v>
      </c>
      <c r="E582" s="6">
        <v>7.41</v>
      </c>
      <c r="F582" s="6">
        <v>7.87</v>
      </c>
      <c r="G582" s="6">
        <v>8.19</v>
      </c>
      <c r="H582" s="6">
        <v>8.56</v>
      </c>
      <c r="I582" s="6">
        <v>8.74</v>
      </c>
      <c r="J582" s="6">
        <v>8.85</v>
      </c>
      <c r="K582" s="6">
        <v>8.87</v>
      </c>
      <c r="L582" s="6">
        <v>8.85</v>
      </c>
      <c r="M582" s="6">
        <v>8.82</v>
      </c>
    </row>
    <row r="583">
      <c r="A583" s="146">
        <v>43341.0</v>
      </c>
      <c r="B583" s="6">
        <v>7.18</v>
      </c>
      <c r="C583" s="6">
        <v>7.27</v>
      </c>
      <c r="D583" s="6">
        <v>7.37</v>
      </c>
      <c r="E583" s="6">
        <v>7.47</v>
      </c>
      <c r="F583" s="6">
        <v>7.87</v>
      </c>
      <c r="G583" s="6">
        <v>8.15</v>
      </c>
      <c r="H583" s="6">
        <v>8.5</v>
      </c>
      <c r="I583" s="6">
        <v>8.67</v>
      </c>
      <c r="J583" s="6">
        <v>8.79</v>
      </c>
      <c r="K583" s="6">
        <v>8.84</v>
      </c>
      <c r="L583" s="6">
        <v>8.83</v>
      </c>
      <c r="M583" s="6">
        <v>8.8</v>
      </c>
    </row>
    <row r="584">
      <c r="A584" s="146">
        <v>43340.0</v>
      </c>
      <c r="B584" s="6">
        <v>7.09</v>
      </c>
      <c r="C584" s="6">
        <v>7.2</v>
      </c>
      <c r="D584" s="6">
        <v>7.31</v>
      </c>
      <c r="E584" s="6">
        <v>7.42</v>
      </c>
      <c r="F584" s="6">
        <v>7.85</v>
      </c>
      <c r="G584" s="6">
        <v>8.14</v>
      </c>
      <c r="H584" s="6">
        <v>8.48</v>
      </c>
      <c r="I584" s="6">
        <v>8.65</v>
      </c>
      <c r="J584" s="6">
        <v>8.76</v>
      </c>
      <c r="K584" s="6">
        <v>8.8</v>
      </c>
      <c r="L584" s="6">
        <v>8.79</v>
      </c>
      <c r="M584" s="6">
        <v>8.76</v>
      </c>
    </row>
    <row r="585">
      <c r="A585" s="146">
        <v>43339.0</v>
      </c>
      <c r="B585" s="6">
        <v>7.1</v>
      </c>
      <c r="C585" s="6">
        <v>7.21</v>
      </c>
      <c r="D585" s="6">
        <v>7.32</v>
      </c>
      <c r="E585" s="6">
        <v>7.44</v>
      </c>
      <c r="F585" s="6">
        <v>7.86</v>
      </c>
      <c r="G585" s="6">
        <v>8.13</v>
      </c>
      <c r="H585" s="6">
        <v>8.46</v>
      </c>
      <c r="I585" s="6">
        <v>8.63</v>
      </c>
      <c r="J585" s="6">
        <v>8.74</v>
      </c>
      <c r="K585" s="6">
        <v>8.79</v>
      </c>
      <c r="L585" s="6">
        <v>8.78</v>
      </c>
      <c r="M585" s="6">
        <v>8.75</v>
      </c>
    </row>
    <row r="586">
      <c r="A586" s="146">
        <v>43336.0</v>
      </c>
      <c r="B586" s="6">
        <v>7.13</v>
      </c>
      <c r="C586" s="6">
        <v>7.24</v>
      </c>
      <c r="D586" s="6">
        <v>7.35</v>
      </c>
      <c r="E586" s="6">
        <v>7.46</v>
      </c>
      <c r="F586" s="6">
        <v>7.85</v>
      </c>
      <c r="G586" s="6">
        <v>8.13</v>
      </c>
      <c r="H586" s="6">
        <v>8.46</v>
      </c>
      <c r="I586" s="6">
        <v>8.63</v>
      </c>
      <c r="J586" s="6">
        <v>8.75</v>
      </c>
      <c r="K586" s="6">
        <v>8.8</v>
      </c>
      <c r="L586" s="6">
        <v>8.8</v>
      </c>
      <c r="M586" s="6">
        <v>8.77</v>
      </c>
    </row>
    <row r="587">
      <c r="A587" s="146">
        <v>43335.0</v>
      </c>
      <c r="B587" s="6">
        <v>7.14</v>
      </c>
      <c r="C587" s="6">
        <v>7.25</v>
      </c>
      <c r="D587" s="6">
        <v>7.36</v>
      </c>
      <c r="E587" s="6">
        <v>7.47</v>
      </c>
      <c r="F587" s="6">
        <v>7.88</v>
      </c>
      <c r="G587" s="6">
        <v>8.17</v>
      </c>
      <c r="H587" s="6">
        <v>8.49</v>
      </c>
      <c r="I587" s="6">
        <v>8.66</v>
      </c>
      <c r="J587" s="6">
        <v>8.76</v>
      </c>
      <c r="K587" s="6">
        <v>8.79</v>
      </c>
      <c r="L587" s="6">
        <v>8.79</v>
      </c>
      <c r="M587" s="6">
        <v>8.77</v>
      </c>
    </row>
    <row r="588">
      <c r="A588" s="146">
        <v>43334.0</v>
      </c>
      <c r="B588" s="6">
        <v>7.01</v>
      </c>
      <c r="C588" s="6">
        <v>7.14</v>
      </c>
      <c r="D588" s="6">
        <v>7.28</v>
      </c>
      <c r="E588" s="6">
        <v>7.41</v>
      </c>
      <c r="F588" s="6">
        <v>7.85</v>
      </c>
      <c r="G588" s="6">
        <v>8.12</v>
      </c>
      <c r="H588" s="6">
        <v>8.44</v>
      </c>
      <c r="I588" s="6">
        <v>8.6</v>
      </c>
      <c r="J588" s="6">
        <v>8.71</v>
      </c>
      <c r="K588" s="6">
        <v>8.74</v>
      </c>
      <c r="L588" s="6">
        <v>8.73</v>
      </c>
      <c r="M588" s="6">
        <v>8.71</v>
      </c>
    </row>
    <row r="589">
      <c r="A589" s="146">
        <v>43333.0</v>
      </c>
      <c r="B589" s="6">
        <v>7.03</v>
      </c>
      <c r="C589" s="6">
        <v>7.16</v>
      </c>
      <c r="D589" s="6">
        <v>7.29</v>
      </c>
      <c r="E589" s="6">
        <v>7.41</v>
      </c>
      <c r="F589" s="6">
        <v>7.83</v>
      </c>
      <c r="G589" s="6">
        <v>8.12</v>
      </c>
      <c r="H589" s="6">
        <v>8.44</v>
      </c>
      <c r="I589" s="6">
        <v>8.59</v>
      </c>
      <c r="J589" s="6">
        <v>8.69</v>
      </c>
      <c r="K589" s="6">
        <v>8.72</v>
      </c>
      <c r="L589" s="6">
        <v>8.71</v>
      </c>
      <c r="M589" s="6">
        <v>8.68</v>
      </c>
    </row>
    <row r="590">
      <c r="A590" s="146">
        <v>43332.0</v>
      </c>
      <c r="B590" s="6">
        <v>7.04</v>
      </c>
      <c r="C590" s="6">
        <v>7.2</v>
      </c>
      <c r="D590" s="6">
        <v>7.35</v>
      </c>
      <c r="E590" s="6">
        <v>7.49</v>
      </c>
      <c r="F590" s="6">
        <v>7.93</v>
      </c>
      <c r="G590" s="6">
        <v>8.23</v>
      </c>
      <c r="H590" s="6">
        <v>8.56</v>
      </c>
      <c r="I590" s="6">
        <v>8.69</v>
      </c>
      <c r="J590" s="6">
        <v>8.77</v>
      </c>
      <c r="K590" s="6">
        <v>8.78</v>
      </c>
      <c r="L590" s="6">
        <v>8.76</v>
      </c>
      <c r="M590" s="6">
        <v>8.74</v>
      </c>
    </row>
    <row r="591">
      <c r="A591" s="146">
        <v>43329.0</v>
      </c>
      <c r="B591" s="6">
        <v>7.16</v>
      </c>
      <c r="C591" s="6">
        <v>7.31</v>
      </c>
      <c r="D591" s="6">
        <v>7.45</v>
      </c>
      <c r="E591" s="6">
        <v>7.58</v>
      </c>
      <c r="F591" s="6">
        <v>7.99</v>
      </c>
      <c r="G591" s="6">
        <v>8.27</v>
      </c>
      <c r="H591" s="6">
        <v>8.57</v>
      </c>
      <c r="I591" s="6">
        <v>8.7</v>
      </c>
      <c r="J591" s="6">
        <v>8.77</v>
      </c>
      <c r="K591" s="6">
        <v>8.78</v>
      </c>
      <c r="L591" s="6">
        <v>8.78</v>
      </c>
      <c r="M591" s="6">
        <v>8.76</v>
      </c>
    </row>
    <row r="592">
      <c r="A592" s="146">
        <v>43328.0</v>
      </c>
      <c r="B592" s="6">
        <v>7.2</v>
      </c>
      <c r="C592" s="6">
        <v>7.32</v>
      </c>
      <c r="D592" s="6">
        <v>7.43</v>
      </c>
      <c r="E592" s="6">
        <v>7.54</v>
      </c>
      <c r="F592" s="6">
        <v>7.91</v>
      </c>
      <c r="G592" s="6">
        <v>8.17</v>
      </c>
      <c r="H592" s="6">
        <v>8.43</v>
      </c>
      <c r="I592" s="6">
        <v>8.55</v>
      </c>
      <c r="J592" s="6">
        <v>8.61</v>
      </c>
      <c r="K592" s="6">
        <v>8.63</v>
      </c>
      <c r="L592" s="6">
        <v>8.63</v>
      </c>
      <c r="M592" s="6">
        <v>8.63</v>
      </c>
    </row>
    <row r="593">
      <c r="A593" s="146">
        <v>43327.0</v>
      </c>
      <c r="B593" s="6">
        <v>7.32</v>
      </c>
      <c r="C593" s="6">
        <v>7.42</v>
      </c>
      <c r="D593" s="6">
        <v>7.51</v>
      </c>
      <c r="E593" s="6">
        <v>7.6</v>
      </c>
      <c r="F593" s="6">
        <v>7.9</v>
      </c>
      <c r="G593" s="6">
        <v>8.16</v>
      </c>
      <c r="H593" s="6">
        <v>8.42</v>
      </c>
      <c r="I593" s="6">
        <v>8.51</v>
      </c>
      <c r="J593" s="6">
        <v>8.56</v>
      </c>
      <c r="K593" s="6">
        <v>8.57</v>
      </c>
      <c r="L593" s="6">
        <v>8.57</v>
      </c>
      <c r="M593" s="6">
        <v>8.56</v>
      </c>
    </row>
    <row r="594">
      <c r="A594" s="146">
        <v>43326.0</v>
      </c>
      <c r="B594" s="6">
        <v>7.24</v>
      </c>
      <c r="C594" s="6">
        <v>7.34</v>
      </c>
      <c r="D594" s="6">
        <v>7.44</v>
      </c>
      <c r="E594" s="6">
        <v>7.54</v>
      </c>
      <c r="F594" s="6">
        <v>7.85</v>
      </c>
      <c r="G594" s="6">
        <v>8.07</v>
      </c>
      <c r="H594" s="6">
        <v>8.3</v>
      </c>
      <c r="I594" s="6">
        <v>8.4</v>
      </c>
      <c r="J594" s="6">
        <v>8.44</v>
      </c>
      <c r="K594" s="6">
        <v>8.46</v>
      </c>
      <c r="L594" s="6">
        <v>8.46</v>
      </c>
      <c r="M594" s="6">
        <v>8.46</v>
      </c>
    </row>
    <row r="595">
      <c r="A595" s="146">
        <v>43325.0</v>
      </c>
      <c r="B595" s="6">
        <v>7.24</v>
      </c>
      <c r="C595" s="6">
        <v>7.34</v>
      </c>
      <c r="D595" s="6">
        <v>7.43</v>
      </c>
      <c r="E595" s="6">
        <v>7.52</v>
      </c>
      <c r="F595" s="6">
        <v>7.81</v>
      </c>
      <c r="G595" s="6">
        <v>8.05</v>
      </c>
      <c r="H595" s="6">
        <v>8.34</v>
      </c>
      <c r="I595" s="6">
        <v>8.46</v>
      </c>
      <c r="J595" s="6">
        <v>8.5</v>
      </c>
      <c r="K595" s="6">
        <v>8.49</v>
      </c>
      <c r="L595" s="6">
        <v>8.48</v>
      </c>
      <c r="M595" s="6">
        <v>8.49</v>
      </c>
    </row>
    <row r="596">
      <c r="A596" s="146">
        <v>43322.0</v>
      </c>
      <c r="B596" s="6">
        <v>7.13</v>
      </c>
      <c r="C596" s="6">
        <v>7.22</v>
      </c>
      <c r="D596" s="6">
        <v>7.31</v>
      </c>
      <c r="E596" s="6">
        <v>7.39</v>
      </c>
      <c r="F596" s="6">
        <v>7.71</v>
      </c>
      <c r="G596" s="6">
        <v>7.96</v>
      </c>
      <c r="H596" s="6">
        <v>8.22</v>
      </c>
      <c r="I596" s="6">
        <v>8.33</v>
      </c>
      <c r="J596" s="6">
        <v>8.38</v>
      </c>
      <c r="K596" s="6">
        <v>8.42</v>
      </c>
      <c r="L596" s="6">
        <v>8.43</v>
      </c>
      <c r="M596" s="6">
        <v>8.45</v>
      </c>
    </row>
    <row r="597">
      <c r="A597" s="146">
        <v>43321.0</v>
      </c>
      <c r="B597" s="6">
        <v>7.2</v>
      </c>
      <c r="C597" s="6">
        <v>7.25</v>
      </c>
      <c r="D597" s="6">
        <v>7.3</v>
      </c>
      <c r="E597" s="6">
        <v>7.37</v>
      </c>
      <c r="F597" s="6">
        <v>7.64</v>
      </c>
      <c r="G597" s="6">
        <v>7.86</v>
      </c>
      <c r="H597" s="6">
        <v>8.11</v>
      </c>
      <c r="I597" s="6">
        <v>8.23</v>
      </c>
      <c r="J597" s="6">
        <v>8.31</v>
      </c>
      <c r="K597" s="6">
        <v>8.36</v>
      </c>
      <c r="L597" s="6">
        <v>8.38</v>
      </c>
      <c r="M597" s="6">
        <v>8.4</v>
      </c>
    </row>
    <row r="598">
      <c r="A598" s="146">
        <v>43320.0</v>
      </c>
      <c r="B598" s="6">
        <v>7.08</v>
      </c>
      <c r="C598" s="6">
        <v>7.14</v>
      </c>
      <c r="D598" s="6">
        <v>7.19</v>
      </c>
      <c r="E598" s="6">
        <v>7.25</v>
      </c>
      <c r="F598" s="6">
        <v>7.51</v>
      </c>
      <c r="G598" s="6">
        <v>7.75</v>
      </c>
      <c r="H598" s="6">
        <v>7.99</v>
      </c>
      <c r="I598" s="6">
        <v>8.09</v>
      </c>
      <c r="J598" s="6">
        <v>8.15</v>
      </c>
      <c r="K598" s="6">
        <v>8.22</v>
      </c>
      <c r="L598" s="6">
        <v>8.26</v>
      </c>
      <c r="M598" s="6">
        <v>8.31</v>
      </c>
    </row>
    <row r="599">
      <c r="A599" s="146">
        <v>43319.0</v>
      </c>
      <c r="B599" s="6">
        <v>6.86</v>
      </c>
      <c r="C599" s="6">
        <v>6.94</v>
      </c>
      <c r="D599" s="6">
        <v>7.01</v>
      </c>
      <c r="E599" s="6">
        <v>7.08</v>
      </c>
      <c r="F599" s="6">
        <v>7.34</v>
      </c>
      <c r="G599" s="6">
        <v>7.55</v>
      </c>
      <c r="H599" s="6">
        <v>7.77</v>
      </c>
      <c r="I599" s="6">
        <v>7.88</v>
      </c>
      <c r="J599" s="6">
        <v>7.98</v>
      </c>
      <c r="K599" s="6">
        <v>8.04</v>
      </c>
      <c r="L599" s="6">
        <v>8.07</v>
      </c>
      <c r="M599" s="6">
        <v>8.09</v>
      </c>
    </row>
    <row r="600">
      <c r="A600" s="146">
        <v>43318.0</v>
      </c>
      <c r="B600" s="6">
        <v>6.88</v>
      </c>
      <c r="C600" s="6">
        <v>6.97</v>
      </c>
      <c r="D600" s="6">
        <v>7.05</v>
      </c>
      <c r="E600" s="6">
        <v>7.13</v>
      </c>
      <c r="F600" s="6">
        <v>7.39</v>
      </c>
      <c r="G600" s="6">
        <v>7.58</v>
      </c>
      <c r="H600" s="6">
        <v>7.77</v>
      </c>
      <c r="I600" s="6">
        <v>7.86</v>
      </c>
      <c r="J600" s="6">
        <v>7.96</v>
      </c>
      <c r="K600" s="6">
        <v>8.03</v>
      </c>
      <c r="L600" s="6">
        <v>8.05</v>
      </c>
      <c r="M600" s="6">
        <v>8.07</v>
      </c>
    </row>
    <row r="601">
      <c r="A601" s="146">
        <v>43315.0</v>
      </c>
      <c r="B601" s="6">
        <v>6.88</v>
      </c>
      <c r="C601" s="6">
        <v>6.97</v>
      </c>
      <c r="D601" s="6">
        <v>7.04</v>
      </c>
      <c r="E601" s="6">
        <v>7.12</v>
      </c>
      <c r="F601" s="6">
        <v>7.35</v>
      </c>
      <c r="G601" s="6">
        <v>7.52</v>
      </c>
      <c r="H601" s="6">
        <v>7.72</v>
      </c>
      <c r="I601" s="6">
        <v>7.83</v>
      </c>
      <c r="J601" s="6">
        <v>7.94</v>
      </c>
      <c r="K601" s="6">
        <v>8.0</v>
      </c>
      <c r="L601" s="6">
        <v>8.03</v>
      </c>
      <c r="M601" s="6">
        <v>8.04</v>
      </c>
    </row>
    <row r="602">
      <c r="A602" s="146">
        <v>43314.0</v>
      </c>
      <c r="B602" s="6">
        <v>6.94</v>
      </c>
      <c r="C602" s="6">
        <v>6.99</v>
      </c>
      <c r="D602" s="6">
        <v>7.05</v>
      </c>
      <c r="E602" s="6">
        <v>7.11</v>
      </c>
      <c r="F602" s="6">
        <v>7.34</v>
      </c>
      <c r="G602" s="6">
        <v>7.51</v>
      </c>
      <c r="H602" s="6">
        <v>7.69</v>
      </c>
      <c r="I602" s="6">
        <v>7.81</v>
      </c>
      <c r="J602" s="6">
        <v>7.93</v>
      </c>
      <c r="K602" s="6">
        <v>8.03</v>
      </c>
      <c r="L602" s="6">
        <v>8.07</v>
      </c>
      <c r="M602" s="6">
        <v>8.09</v>
      </c>
    </row>
    <row r="603">
      <c r="A603" s="146">
        <v>43313.0</v>
      </c>
      <c r="B603" s="6">
        <v>6.94</v>
      </c>
      <c r="C603" s="6">
        <v>6.99</v>
      </c>
      <c r="D603" s="6">
        <v>7.03</v>
      </c>
      <c r="E603" s="6">
        <v>7.08</v>
      </c>
      <c r="F603" s="6">
        <v>7.27</v>
      </c>
      <c r="G603" s="6">
        <v>7.41</v>
      </c>
      <c r="H603" s="6">
        <v>7.58</v>
      </c>
      <c r="I603" s="6">
        <v>7.69</v>
      </c>
      <c r="J603" s="6">
        <v>7.83</v>
      </c>
      <c r="K603" s="6">
        <v>7.97</v>
      </c>
      <c r="L603" s="6">
        <v>8.03</v>
      </c>
      <c r="M603" s="6">
        <v>8.09</v>
      </c>
    </row>
    <row r="604">
      <c r="A604" s="146">
        <v>43312.0</v>
      </c>
      <c r="B604" s="6">
        <v>6.95</v>
      </c>
      <c r="C604" s="6">
        <v>6.99</v>
      </c>
      <c r="D604" s="6">
        <v>7.04</v>
      </c>
      <c r="E604" s="6">
        <v>7.08</v>
      </c>
      <c r="F604" s="6">
        <v>7.25</v>
      </c>
      <c r="G604" s="6">
        <v>7.37</v>
      </c>
      <c r="H604" s="6">
        <v>7.52</v>
      </c>
      <c r="I604" s="6">
        <v>7.64</v>
      </c>
      <c r="J604" s="6">
        <v>7.81</v>
      </c>
      <c r="K604" s="6">
        <v>7.95</v>
      </c>
      <c r="L604" s="6">
        <v>8.02</v>
      </c>
      <c r="M604" s="6">
        <v>8.07</v>
      </c>
    </row>
    <row r="605">
      <c r="A605" s="146">
        <v>43311.0</v>
      </c>
      <c r="B605" s="6">
        <v>6.9</v>
      </c>
      <c r="C605" s="6">
        <v>6.95</v>
      </c>
      <c r="D605" s="6">
        <v>7.0</v>
      </c>
      <c r="E605" s="6">
        <v>7.04</v>
      </c>
      <c r="F605" s="6">
        <v>7.23</v>
      </c>
      <c r="G605" s="6">
        <v>7.37</v>
      </c>
      <c r="H605" s="6">
        <v>7.56</v>
      </c>
      <c r="I605" s="6">
        <v>7.7</v>
      </c>
      <c r="J605" s="6">
        <v>7.87</v>
      </c>
      <c r="K605" s="6">
        <v>8.01</v>
      </c>
      <c r="L605" s="6">
        <v>8.07</v>
      </c>
      <c r="M605" s="6">
        <v>8.12</v>
      </c>
    </row>
    <row r="606">
      <c r="A606" s="146">
        <v>43308.0</v>
      </c>
      <c r="B606" s="6">
        <v>6.93</v>
      </c>
      <c r="C606" s="6">
        <v>6.98</v>
      </c>
      <c r="D606" s="6">
        <v>7.03</v>
      </c>
      <c r="E606" s="6">
        <v>7.08</v>
      </c>
      <c r="F606" s="6">
        <v>7.24</v>
      </c>
      <c r="G606" s="6">
        <v>7.37</v>
      </c>
      <c r="H606" s="6">
        <v>7.58</v>
      </c>
      <c r="I606" s="6">
        <v>7.73</v>
      </c>
      <c r="J606" s="6">
        <v>7.89</v>
      </c>
      <c r="K606" s="6">
        <v>8.04</v>
      </c>
      <c r="L606" s="6">
        <v>8.11</v>
      </c>
      <c r="M606" s="6">
        <v>8.18</v>
      </c>
    </row>
    <row r="607">
      <c r="A607" s="146">
        <v>43307.0</v>
      </c>
      <c r="B607" s="6">
        <v>6.96</v>
      </c>
      <c r="C607" s="6">
        <v>7.0</v>
      </c>
      <c r="D607" s="6">
        <v>7.04</v>
      </c>
      <c r="E607" s="6">
        <v>7.08</v>
      </c>
      <c r="F607" s="6">
        <v>7.23</v>
      </c>
      <c r="G607" s="6">
        <v>7.35</v>
      </c>
      <c r="H607" s="6">
        <v>7.54</v>
      </c>
      <c r="I607" s="6">
        <v>7.69</v>
      </c>
      <c r="J607" s="6">
        <v>7.88</v>
      </c>
      <c r="K607" s="6">
        <v>8.06</v>
      </c>
      <c r="L607" s="6">
        <v>8.15</v>
      </c>
      <c r="M607" s="6">
        <v>8.26</v>
      </c>
    </row>
    <row r="608">
      <c r="A608" s="146">
        <v>43306.0</v>
      </c>
      <c r="B608" s="6">
        <v>6.93</v>
      </c>
      <c r="C608" s="6">
        <v>6.98</v>
      </c>
      <c r="D608" s="6">
        <v>7.02</v>
      </c>
      <c r="E608" s="6">
        <v>7.07</v>
      </c>
      <c r="F608" s="6">
        <v>7.22</v>
      </c>
      <c r="G608" s="6">
        <v>7.34</v>
      </c>
      <c r="H608" s="6">
        <v>7.53</v>
      </c>
      <c r="I608" s="6">
        <v>7.69</v>
      </c>
      <c r="J608" s="6">
        <v>7.88</v>
      </c>
      <c r="K608" s="6">
        <v>8.04</v>
      </c>
      <c r="L608" s="6">
        <v>8.13</v>
      </c>
      <c r="M608" s="6">
        <v>8.2</v>
      </c>
    </row>
    <row r="609">
      <c r="A609" s="146">
        <v>43305.0</v>
      </c>
      <c r="B609" s="6">
        <v>6.76</v>
      </c>
      <c r="C609" s="6">
        <v>6.81</v>
      </c>
      <c r="D609" s="6">
        <v>6.87</v>
      </c>
      <c r="E609" s="6">
        <v>6.94</v>
      </c>
      <c r="F609" s="6">
        <v>7.16</v>
      </c>
      <c r="G609" s="6">
        <v>7.31</v>
      </c>
      <c r="H609" s="6">
        <v>7.5</v>
      </c>
      <c r="I609" s="6">
        <v>7.65</v>
      </c>
      <c r="J609" s="6">
        <v>7.83</v>
      </c>
      <c r="K609" s="6">
        <v>8.01</v>
      </c>
      <c r="L609" s="6">
        <v>8.1</v>
      </c>
      <c r="M609" s="6">
        <v>8.17</v>
      </c>
    </row>
    <row r="610">
      <c r="A610" s="146">
        <v>43304.0</v>
      </c>
      <c r="B610" s="6">
        <v>6.87</v>
      </c>
      <c r="C610" s="6">
        <v>6.91</v>
      </c>
      <c r="D610" s="6">
        <v>6.96</v>
      </c>
      <c r="E610" s="6">
        <v>7.01</v>
      </c>
      <c r="F610" s="6">
        <v>7.19</v>
      </c>
      <c r="G610" s="6">
        <v>7.32</v>
      </c>
      <c r="H610" s="6">
        <v>7.49</v>
      </c>
      <c r="I610" s="6">
        <v>7.63</v>
      </c>
      <c r="J610" s="6">
        <v>7.82</v>
      </c>
      <c r="K610" s="6">
        <v>8.0</v>
      </c>
      <c r="L610" s="6">
        <v>8.09</v>
      </c>
      <c r="M610" s="6">
        <v>8.17</v>
      </c>
    </row>
    <row r="611">
      <c r="A611" s="146">
        <v>43301.0</v>
      </c>
      <c r="B611" s="6">
        <v>6.8</v>
      </c>
      <c r="C611" s="6">
        <v>6.86</v>
      </c>
      <c r="D611" s="6">
        <v>6.91</v>
      </c>
      <c r="E611" s="6">
        <v>6.97</v>
      </c>
      <c r="F611" s="6">
        <v>7.16</v>
      </c>
      <c r="G611" s="6">
        <v>7.3</v>
      </c>
      <c r="H611" s="6">
        <v>7.49</v>
      </c>
      <c r="I611" s="6">
        <v>7.64</v>
      </c>
      <c r="J611" s="6">
        <v>7.83</v>
      </c>
      <c r="K611" s="6">
        <v>8.0</v>
      </c>
      <c r="L611" s="6">
        <v>8.09</v>
      </c>
      <c r="M611" s="6">
        <v>8.17</v>
      </c>
    </row>
    <row r="612">
      <c r="A612" s="146">
        <v>43300.0</v>
      </c>
      <c r="B612" s="6">
        <v>6.82</v>
      </c>
      <c r="C612" s="6">
        <v>6.86</v>
      </c>
      <c r="D612" s="6">
        <v>6.92</v>
      </c>
      <c r="E612" s="6">
        <v>6.97</v>
      </c>
      <c r="F612" s="6">
        <v>7.17</v>
      </c>
      <c r="G612" s="6">
        <v>7.31</v>
      </c>
      <c r="H612" s="6">
        <v>7.5</v>
      </c>
      <c r="I612" s="6">
        <v>7.65</v>
      </c>
      <c r="J612" s="6">
        <v>7.83</v>
      </c>
      <c r="K612" s="6">
        <v>8.0</v>
      </c>
      <c r="L612" s="6">
        <v>8.08</v>
      </c>
      <c r="M612" s="6">
        <v>8.16</v>
      </c>
    </row>
    <row r="613">
      <c r="A613" s="146">
        <v>43299.0</v>
      </c>
      <c r="B613" s="6">
        <v>6.74</v>
      </c>
      <c r="C613" s="6">
        <v>6.8</v>
      </c>
      <c r="D613" s="6">
        <v>6.87</v>
      </c>
      <c r="E613" s="6">
        <v>6.93</v>
      </c>
      <c r="F613" s="6">
        <v>7.15</v>
      </c>
      <c r="G613" s="6">
        <v>7.3</v>
      </c>
      <c r="H613" s="6">
        <v>7.47</v>
      </c>
      <c r="I613" s="6">
        <v>7.6</v>
      </c>
      <c r="J613" s="6">
        <v>7.78</v>
      </c>
      <c r="K613" s="6">
        <v>7.91</v>
      </c>
      <c r="L613" s="6">
        <v>7.96</v>
      </c>
      <c r="M613" s="6">
        <v>7.99</v>
      </c>
    </row>
    <row r="614">
      <c r="A614" s="146">
        <v>43298.0</v>
      </c>
      <c r="B614" s="6">
        <v>6.62</v>
      </c>
      <c r="C614" s="6">
        <v>6.68</v>
      </c>
      <c r="D614" s="6">
        <v>6.75</v>
      </c>
      <c r="E614" s="6">
        <v>6.83</v>
      </c>
      <c r="F614" s="6">
        <v>7.09</v>
      </c>
      <c r="G614" s="6">
        <v>7.26</v>
      </c>
      <c r="H614" s="6">
        <v>7.45</v>
      </c>
      <c r="I614" s="6">
        <v>7.58</v>
      </c>
      <c r="J614" s="6">
        <v>7.74</v>
      </c>
      <c r="K614" s="6">
        <v>7.87</v>
      </c>
      <c r="L614" s="6">
        <v>7.92</v>
      </c>
      <c r="M614" s="6">
        <v>7.95</v>
      </c>
    </row>
    <row r="615">
      <c r="A615" s="146">
        <v>43297.0</v>
      </c>
      <c r="B615" s="6">
        <v>6.62</v>
      </c>
      <c r="C615" s="6">
        <v>6.68</v>
      </c>
      <c r="D615" s="6">
        <v>6.74</v>
      </c>
      <c r="E615" s="6">
        <v>6.8</v>
      </c>
      <c r="F615" s="6">
        <v>7.03</v>
      </c>
      <c r="G615" s="6">
        <v>7.18</v>
      </c>
      <c r="H615" s="6">
        <v>7.36</v>
      </c>
      <c r="I615" s="6">
        <v>7.5</v>
      </c>
      <c r="J615" s="6">
        <v>7.69</v>
      </c>
      <c r="K615" s="6">
        <v>7.86</v>
      </c>
      <c r="L615" s="6">
        <v>7.93</v>
      </c>
      <c r="M615" s="6">
        <v>7.98</v>
      </c>
    </row>
    <row r="616">
      <c r="A616" s="146">
        <v>43294.0</v>
      </c>
      <c r="B616" s="6">
        <v>6.59</v>
      </c>
      <c r="C616" s="6">
        <v>6.66</v>
      </c>
      <c r="D616" s="6">
        <v>6.72</v>
      </c>
      <c r="E616" s="6">
        <v>6.78</v>
      </c>
      <c r="F616" s="6">
        <v>7.0</v>
      </c>
      <c r="G616" s="6">
        <v>7.14</v>
      </c>
      <c r="H616" s="6">
        <v>7.34</v>
      </c>
      <c r="I616" s="6">
        <v>7.49</v>
      </c>
      <c r="J616" s="6">
        <v>7.65</v>
      </c>
      <c r="K616" s="6">
        <v>7.82</v>
      </c>
      <c r="L616" s="6">
        <v>7.9</v>
      </c>
      <c r="M616" s="6">
        <v>7.94</v>
      </c>
    </row>
    <row r="617">
      <c r="A617" s="146">
        <v>43293.0</v>
      </c>
      <c r="B617" s="6">
        <v>6.62</v>
      </c>
      <c r="C617" s="6">
        <v>6.68</v>
      </c>
      <c r="D617" s="6">
        <v>6.74</v>
      </c>
      <c r="E617" s="6">
        <v>6.8</v>
      </c>
      <c r="F617" s="6">
        <v>7.0</v>
      </c>
      <c r="G617" s="6">
        <v>7.14</v>
      </c>
      <c r="H617" s="6">
        <v>7.34</v>
      </c>
      <c r="I617" s="6">
        <v>7.5</v>
      </c>
      <c r="J617" s="6">
        <v>7.67</v>
      </c>
      <c r="K617" s="6">
        <v>7.84</v>
      </c>
      <c r="L617" s="6">
        <v>7.92</v>
      </c>
      <c r="M617" s="6">
        <v>7.96</v>
      </c>
    </row>
    <row r="618">
      <c r="A618" s="146">
        <v>43292.0</v>
      </c>
      <c r="B618" s="6">
        <v>6.61</v>
      </c>
      <c r="C618" s="6">
        <v>6.68</v>
      </c>
      <c r="D618" s="6">
        <v>6.74</v>
      </c>
      <c r="E618" s="6">
        <v>6.8</v>
      </c>
      <c r="F618" s="6">
        <v>7.0</v>
      </c>
      <c r="G618" s="6">
        <v>7.15</v>
      </c>
      <c r="H618" s="6">
        <v>7.37</v>
      </c>
      <c r="I618" s="6">
        <v>7.53</v>
      </c>
      <c r="J618" s="6">
        <v>7.71</v>
      </c>
      <c r="K618" s="6">
        <v>7.87</v>
      </c>
      <c r="L618" s="6">
        <v>7.93</v>
      </c>
      <c r="M618" s="6">
        <v>7.96</v>
      </c>
    </row>
    <row r="619">
      <c r="A619" s="146">
        <v>43291.0</v>
      </c>
      <c r="B619" s="6">
        <v>6.61</v>
      </c>
      <c r="C619" s="6">
        <v>6.68</v>
      </c>
      <c r="D619" s="6">
        <v>6.75</v>
      </c>
      <c r="E619" s="6">
        <v>6.81</v>
      </c>
      <c r="F619" s="6">
        <v>7.01</v>
      </c>
      <c r="G619" s="6">
        <v>7.16</v>
      </c>
      <c r="H619" s="6">
        <v>7.38</v>
      </c>
      <c r="I619" s="6">
        <v>7.55</v>
      </c>
      <c r="J619" s="6">
        <v>7.71</v>
      </c>
      <c r="K619" s="6">
        <v>7.87</v>
      </c>
      <c r="L619" s="6">
        <v>7.93</v>
      </c>
      <c r="M619" s="6">
        <v>7.95</v>
      </c>
    </row>
    <row r="620">
      <c r="A620" s="146">
        <v>43290.0</v>
      </c>
      <c r="B620" s="6">
        <v>6.55</v>
      </c>
      <c r="C620" s="6">
        <v>6.63</v>
      </c>
      <c r="D620" s="6">
        <v>6.71</v>
      </c>
      <c r="E620" s="6">
        <v>6.77</v>
      </c>
      <c r="F620" s="6">
        <v>6.99</v>
      </c>
      <c r="G620" s="6">
        <v>7.15</v>
      </c>
      <c r="H620" s="6">
        <v>7.39</v>
      </c>
      <c r="I620" s="6">
        <v>7.56</v>
      </c>
      <c r="J620" s="6">
        <v>7.73</v>
      </c>
      <c r="K620" s="6">
        <v>7.86</v>
      </c>
      <c r="L620" s="6">
        <v>7.9</v>
      </c>
      <c r="M620" s="6">
        <v>7.89</v>
      </c>
    </row>
    <row r="621">
      <c r="A621" s="146">
        <v>43287.0</v>
      </c>
      <c r="B621" s="6">
        <v>6.59</v>
      </c>
      <c r="C621" s="6">
        <v>6.66</v>
      </c>
      <c r="D621" s="6">
        <v>6.73</v>
      </c>
      <c r="E621" s="6">
        <v>6.8</v>
      </c>
      <c r="F621" s="6">
        <v>7.04</v>
      </c>
      <c r="G621" s="6">
        <v>7.22</v>
      </c>
      <c r="H621" s="6">
        <v>7.46</v>
      </c>
      <c r="I621" s="6">
        <v>7.62</v>
      </c>
      <c r="J621" s="6">
        <v>7.8</v>
      </c>
      <c r="K621" s="6">
        <v>7.93</v>
      </c>
      <c r="L621" s="6">
        <v>7.96</v>
      </c>
      <c r="M621" s="6">
        <v>7.94</v>
      </c>
    </row>
    <row r="622">
      <c r="A622" s="146">
        <v>43286.0</v>
      </c>
      <c r="B622" s="6">
        <v>6.6</v>
      </c>
      <c r="C622" s="6">
        <v>6.67</v>
      </c>
      <c r="D622" s="6">
        <v>6.73</v>
      </c>
      <c r="E622" s="6">
        <v>6.8</v>
      </c>
      <c r="F622" s="6">
        <v>7.02</v>
      </c>
      <c r="G622" s="6">
        <v>7.21</v>
      </c>
      <c r="H622" s="6">
        <v>7.47</v>
      </c>
      <c r="I622" s="6">
        <v>7.64</v>
      </c>
      <c r="J622" s="6">
        <v>7.8</v>
      </c>
      <c r="K622" s="6">
        <v>7.91</v>
      </c>
      <c r="L622" s="6">
        <v>7.93</v>
      </c>
      <c r="M622" s="6">
        <v>7.9</v>
      </c>
    </row>
    <row r="623">
      <c r="A623" s="146">
        <v>43285.0</v>
      </c>
      <c r="B623" s="6">
        <v>6.58</v>
      </c>
      <c r="C623" s="6">
        <v>6.66</v>
      </c>
      <c r="D623" s="6">
        <v>6.73</v>
      </c>
      <c r="E623" s="6">
        <v>6.79</v>
      </c>
      <c r="F623" s="6">
        <v>7.04</v>
      </c>
      <c r="G623" s="6">
        <v>7.24</v>
      </c>
      <c r="H623" s="6">
        <v>7.52</v>
      </c>
      <c r="I623" s="6">
        <v>7.69</v>
      </c>
      <c r="J623" s="6">
        <v>7.84</v>
      </c>
      <c r="K623" s="6">
        <v>7.92</v>
      </c>
      <c r="L623" s="6">
        <v>7.93</v>
      </c>
      <c r="M623" s="6">
        <v>7.89</v>
      </c>
    </row>
    <row r="624">
      <c r="A624" s="146">
        <v>43284.0</v>
      </c>
      <c r="B624" s="6">
        <v>6.63</v>
      </c>
      <c r="C624" s="6">
        <v>6.71</v>
      </c>
      <c r="D624" s="6">
        <v>6.78</v>
      </c>
      <c r="E624" s="6">
        <v>6.85</v>
      </c>
      <c r="F624" s="6">
        <v>7.09</v>
      </c>
      <c r="G624" s="6">
        <v>7.27</v>
      </c>
      <c r="H624" s="6">
        <v>7.52</v>
      </c>
      <c r="I624" s="6">
        <v>7.68</v>
      </c>
      <c r="J624" s="6">
        <v>7.85</v>
      </c>
      <c r="K624" s="6">
        <v>7.94</v>
      </c>
      <c r="L624" s="6">
        <v>7.95</v>
      </c>
      <c r="M624" s="6">
        <v>7.89</v>
      </c>
    </row>
    <row r="625">
      <c r="A625" s="146">
        <v>43283.0</v>
      </c>
      <c r="B625" s="6">
        <v>6.63</v>
      </c>
      <c r="C625" s="6">
        <v>6.7</v>
      </c>
      <c r="D625" s="6">
        <v>6.77</v>
      </c>
      <c r="E625" s="6">
        <v>6.83</v>
      </c>
      <c r="F625" s="6">
        <v>7.06</v>
      </c>
      <c r="G625" s="6">
        <v>7.25</v>
      </c>
      <c r="H625" s="6">
        <v>7.53</v>
      </c>
      <c r="I625" s="6">
        <v>7.69</v>
      </c>
      <c r="J625" s="6">
        <v>7.83</v>
      </c>
      <c r="K625" s="6">
        <v>7.9</v>
      </c>
      <c r="L625" s="6">
        <v>7.89</v>
      </c>
      <c r="M625" s="6">
        <v>7.82</v>
      </c>
    </row>
    <row r="626">
      <c r="A626" s="146">
        <v>43280.0</v>
      </c>
      <c r="B626" s="6">
        <v>6.62</v>
      </c>
      <c r="C626" s="6">
        <v>6.7</v>
      </c>
      <c r="D626" s="6">
        <v>6.77</v>
      </c>
      <c r="E626" s="6">
        <v>6.83</v>
      </c>
      <c r="F626" s="6">
        <v>7.06</v>
      </c>
      <c r="G626" s="6">
        <v>7.25</v>
      </c>
      <c r="H626" s="6">
        <v>7.51</v>
      </c>
      <c r="I626" s="6">
        <v>7.67</v>
      </c>
      <c r="J626" s="6">
        <v>7.81</v>
      </c>
      <c r="K626" s="6">
        <v>7.88</v>
      </c>
      <c r="L626" s="6">
        <v>7.87</v>
      </c>
      <c r="M626" s="6">
        <v>7.81</v>
      </c>
    </row>
    <row r="627">
      <c r="A627" s="146">
        <v>43279.0</v>
      </c>
      <c r="B627" s="6">
        <v>6.69</v>
      </c>
      <c r="C627" s="6">
        <v>6.76</v>
      </c>
      <c r="D627" s="6">
        <v>6.83</v>
      </c>
      <c r="E627" s="6">
        <v>6.89</v>
      </c>
      <c r="F627" s="6">
        <v>7.13</v>
      </c>
      <c r="G627" s="6">
        <v>7.31</v>
      </c>
      <c r="H627" s="6">
        <v>7.55</v>
      </c>
      <c r="I627" s="6">
        <v>7.69</v>
      </c>
      <c r="J627" s="6">
        <v>7.84</v>
      </c>
      <c r="K627" s="6">
        <v>7.93</v>
      </c>
      <c r="L627" s="6">
        <v>7.91</v>
      </c>
      <c r="M627" s="6">
        <v>7.83</v>
      </c>
    </row>
    <row r="628">
      <c r="A628" s="146">
        <v>43278.0</v>
      </c>
      <c r="B628" s="6">
        <v>6.76</v>
      </c>
      <c r="C628" s="6">
        <v>6.82</v>
      </c>
      <c r="D628" s="6">
        <v>6.88</v>
      </c>
      <c r="E628" s="6">
        <v>6.94</v>
      </c>
      <c r="F628" s="6">
        <v>7.17</v>
      </c>
      <c r="G628" s="6">
        <v>7.34</v>
      </c>
      <c r="H628" s="6">
        <v>7.58</v>
      </c>
      <c r="I628" s="6">
        <v>7.73</v>
      </c>
      <c r="J628" s="6">
        <v>7.87</v>
      </c>
      <c r="K628" s="6">
        <v>7.95</v>
      </c>
      <c r="L628" s="6">
        <v>7.94</v>
      </c>
      <c r="M628" s="6">
        <v>7.86</v>
      </c>
    </row>
    <row r="629">
      <c r="A629" s="146">
        <v>43277.0</v>
      </c>
      <c r="B629" s="6">
        <v>6.77</v>
      </c>
      <c r="C629" s="6">
        <v>6.84</v>
      </c>
      <c r="D629" s="6">
        <v>6.89</v>
      </c>
      <c r="E629" s="6">
        <v>6.95</v>
      </c>
      <c r="F629" s="6">
        <v>7.15</v>
      </c>
      <c r="G629" s="6">
        <v>7.34</v>
      </c>
      <c r="H629" s="6">
        <v>7.59</v>
      </c>
      <c r="I629" s="6">
        <v>7.73</v>
      </c>
      <c r="J629" s="6">
        <v>7.85</v>
      </c>
      <c r="K629" s="6">
        <v>7.89</v>
      </c>
      <c r="L629" s="6">
        <v>7.86</v>
      </c>
      <c r="M629" s="6">
        <v>7.77</v>
      </c>
    </row>
    <row r="630">
      <c r="A630" s="146">
        <v>43276.0</v>
      </c>
      <c r="B630" s="6">
        <v>6.76</v>
      </c>
      <c r="C630" s="6">
        <v>6.82</v>
      </c>
      <c r="D630" s="6">
        <v>6.87</v>
      </c>
      <c r="E630" s="6">
        <v>6.93</v>
      </c>
      <c r="F630" s="6">
        <v>7.13</v>
      </c>
      <c r="G630" s="6">
        <v>7.29</v>
      </c>
      <c r="H630" s="6">
        <v>7.52</v>
      </c>
      <c r="I630" s="6">
        <v>7.65</v>
      </c>
      <c r="J630" s="6">
        <v>7.76</v>
      </c>
      <c r="K630" s="6">
        <v>7.81</v>
      </c>
      <c r="L630" s="6">
        <v>7.78</v>
      </c>
      <c r="M630" s="6">
        <v>7.68</v>
      </c>
    </row>
    <row r="631">
      <c r="A631" s="146">
        <v>43273.0</v>
      </c>
      <c r="B631" s="6">
        <v>6.79</v>
      </c>
      <c r="C631" s="6">
        <v>6.85</v>
      </c>
      <c r="D631" s="6">
        <v>6.9</v>
      </c>
      <c r="E631" s="6">
        <v>6.95</v>
      </c>
      <c r="F631" s="6">
        <v>7.12</v>
      </c>
      <c r="G631" s="6">
        <v>7.29</v>
      </c>
      <c r="H631" s="6">
        <v>7.52</v>
      </c>
      <c r="I631" s="6">
        <v>7.66</v>
      </c>
      <c r="J631" s="6">
        <v>7.76</v>
      </c>
      <c r="K631" s="6">
        <v>7.81</v>
      </c>
      <c r="L631" s="6">
        <v>7.78</v>
      </c>
      <c r="M631" s="6">
        <v>7.68</v>
      </c>
    </row>
    <row r="632">
      <c r="A632" s="146">
        <v>43272.0</v>
      </c>
      <c r="B632" s="6">
        <v>6.75</v>
      </c>
      <c r="C632" s="6">
        <v>6.81</v>
      </c>
      <c r="D632" s="6">
        <v>6.86</v>
      </c>
      <c r="E632" s="6">
        <v>6.91</v>
      </c>
      <c r="F632" s="6">
        <v>7.11</v>
      </c>
      <c r="G632" s="6">
        <v>7.28</v>
      </c>
      <c r="H632" s="6">
        <v>7.53</v>
      </c>
      <c r="I632" s="6">
        <v>7.68</v>
      </c>
      <c r="J632" s="6">
        <v>7.78</v>
      </c>
      <c r="K632" s="6">
        <v>7.81</v>
      </c>
      <c r="L632" s="6">
        <v>7.78</v>
      </c>
      <c r="M632" s="6">
        <v>7.68</v>
      </c>
    </row>
    <row r="633">
      <c r="A633" s="146">
        <v>43271.0</v>
      </c>
      <c r="B633" s="6">
        <v>6.79</v>
      </c>
      <c r="C633" s="6">
        <v>6.84</v>
      </c>
      <c r="D633" s="6">
        <v>6.89</v>
      </c>
      <c r="E633" s="6">
        <v>6.94</v>
      </c>
      <c r="F633" s="6">
        <v>7.13</v>
      </c>
      <c r="G633" s="6">
        <v>7.3</v>
      </c>
      <c r="H633" s="6">
        <v>7.54</v>
      </c>
      <c r="I633" s="6">
        <v>7.69</v>
      </c>
      <c r="J633" s="6">
        <v>7.8</v>
      </c>
      <c r="K633" s="6">
        <v>7.85</v>
      </c>
      <c r="L633" s="6">
        <v>7.84</v>
      </c>
      <c r="M633" s="6">
        <v>7.77</v>
      </c>
    </row>
    <row r="634">
      <c r="A634" s="146">
        <v>43270.0</v>
      </c>
      <c r="B634" s="6">
        <v>6.88</v>
      </c>
      <c r="C634" s="6">
        <v>6.94</v>
      </c>
      <c r="D634" s="6">
        <v>6.99</v>
      </c>
      <c r="E634" s="6">
        <v>7.04</v>
      </c>
      <c r="F634" s="6">
        <v>7.23</v>
      </c>
      <c r="G634" s="6">
        <v>7.4</v>
      </c>
      <c r="H634" s="6">
        <v>7.65</v>
      </c>
      <c r="I634" s="6">
        <v>7.81</v>
      </c>
      <c r="J634" s="6">
        <v>7.93</v>
      </c>
      <c r="K634" s="6">
        <v>7.99</v>
      </c>
      <c r="L634" s="6">
        <v>7.98</v>
      </c>
      <c r="M634" s="6">
        <v>7.91</v>
      </c>
    </row>
    <row r="635">
      <c r="A635" s="146">
        <v>43269.0</v>
      </c>
      <c r="B635" s="6">
        <v>6.74</v>
      </c>
      <c r="C635" s="6">
        <v>6.81</v>
      </c>
      <c r="D635" s="6">
        <v>6.88</v>
      </c>
      <c r="E635" s="6">
        <v>6.93</v>
      </c>
      <c r="F635" s="6">
        <v>7.12</v>
      </c>
      <c r="G635" s="6">
        <v>7.29</v>
      </c>
      <c r="H635" s="6">
        <v>7.58</v>
      </c>
      <c r="I635" s="6">
        <v>7.8</v>
      </c>
      <c r="J635" s="6">
        <v>7.97</v>
      </c>
      <c r="K635" s="6">
        <v>8.03</v>
      </c>
      <c r="L635" s="6">
        <v>8.0</v>
      </c>
      <c r="M635" s="6">
        <v>7.94</v>
      </c>
    </row>
    <row r="636">
      <c r="A636" s="146">
        <v>43266.0</v>
      </c>
      <c r="B636" s="6">
        <v>6.67</v>
      </c>
      <c r="C636" s="6">
        <v>6.72</v>
      </c>
      <c r="D636" s="6">
        <v>6.77</v>
      </c>
      <c r="E636" s="6">
        <v>6.82</v>
      </c>
      <c r="F636" s="6">
        <v>6.99</v>
      </c>
      <c r="G636" s="6">
        <v>7.13</v>
      </c>
      <c r="H636" s="6">
        <v>7.4</v>
      </c>
      <c r="I636" s="6">
        <v>7.62</v>
      </c>
      <c r="J636" s="6">
        <v>7.84</v>
      </c>
      <c r="K636" s="6">
        <v>8.0</v>
      </c>
      <c r="L636" s="6">
        <v>8.06</v>
      </c>
      <c r="M636" s="6">
        <v>8.11</v>
      </c>
    </row>
    <row r="637">
      <c r="A637" s="146">
        <v>43265.0</v>
      </c>
      <c r="B637" s="6">
        <v>6.59</v>
      </c>
      <c r="C637" s="6">
        <v>6.63</v>
      </c>
      <c r="D637" s="6">
        <v>6.68</v>
      </c>
      <c r="E637" s="6">
        <v>6.72</v>
      </c>
      <c r="F637" s="6">
        <v>6.85</v>
      </c>
      <c r="G637" s="6">
        <v>6.97</v>
      </c>
      <c r="H637" s="6">
        <v>7.22</v>
      </c>
      <c r="I637" s="6">
        <v>7.44</v>
      </c>
      <c r="J637" s="6">
        <v>7.68</v>
      </c>
      <c r="K637" s="6">
        <v>7.9</v>
      </c>
      <c r="L637" s="6">
        <v>8.01</v>
      </c>
      <c r="M637" s="6">
        <v>8.12</v>
      </c>
    </row>
    <row r="638">
      <c r="A638" s="146">
        <v>43264.0</v>
      </c>
      <c r="B638" s="6">
        <v>6.6</v>
      </c>
      <c r="C638" s="6">
        <v>6.64</v>
      </c>
      <c r="D638" s="6">
        <v>6.69</v>
      </c>
      <c r="E638" s="6">
        <v>6.72</v>
      </c>
      <c r="F638" s="6">
        <v>6.85</v>
      </c>
      <c r="G638" s="6">
        <v>6.97</v>
      </c>
      <c r="H638" s="6">
        <v>7.23</v>
      </c>
      <c r="I638" s="6">
        <v>7.46</v>
      </c>
      <c r="J638" s="6">
        <v>7.7</v>
      </c>
      <c r="K638" s="6">
        <v>7.92</v>
      </c>
      <c r="L638" s="6">
        <v>8.04</v>
      </c>
      <c r="M638" s="6">
        <v>8.15</v>
      </c>
    </row>
    <row r="639">
      <c r="A639" s="146">
        <v>43262.0</v>
      </c>
      <c r="B639" s="6">
        <v>6.63</v>
      </c>
      <c r="C639" s="6">
        <v>6.68</v>
      </c>
      <c r="D639" s="6">
        <v>6.72</v>
      </c>
      <c r="E639" s="6">
        <v>6.76</v>
      </c>
      <c r="F639" s="6">
        <v>6.84</v>
      </c>
      <c r="G639" s="6">
        <v>6.92</v>
      </c>
      <c r="H639" s="6">
        <v>7.14</v>
      </c>
      <c r="I639" s="6">
        <v>7.36</v>
      </c>
      <c r="J639" s="6">
        <v>7.62</v>
      </c>
      <c r="K639" s="6">
        <v>7.85</v>
      </c>
      <c r="L639" s="6">
        <v>7.97</v>
      </c>
      <c r="M639" s="6">
        <v>8.11</v>
      </c>
    </row>
    <row r="640">
      <c r="A640" s="146">
        <v>43260.0</v>
      </c>
      <c r="B640" s="6">
        <v>6.59</v>
      </c>
      <c r="C640" s="6">
        <v>6.63</v>
      </c>
      <c r="D640" s="6">
        <v>6.67</v>
      </c>
      <c r="E640" s="6">
        <v>6.7</v>
      </c>
      <c r="F640" s="6">
        <v>6.83</v>
      </c>
      <c r="G640" s="6">
        <v>6.96</v>
      </c>
      <c r="H640" s="6">
        <v>7.18</v>
      </c>
      <c r="I640" s="6">
        <v>7.38</v>
      </c>
      <c r="J640" s="6">
        <v>7.62</v>
      </c>
      <c r="K640" s="6">
        <v>7.89</v>
      </c>
      <c r="L640" s="6">
        <v>8.07</v>
      </c>
      <c r="M640" s="6">
        <v>8.3</v>
      </c>
    </row>
    <row r="641">
      <c r="A641" s="146">
        <v>43259.0</v>
      </c>
      <c r="B641" s="6">
        <v>6.62</v>
      </c>
      <c r="C641" s="6">
        <v>6.66</v>
      </c>
      <c r="D641" s="6">
        <v>6.69</v>
      </c>
      <c r="E641" s="6">
        <v>6.72</v>
      </c>
      <c r="F641" s="6">
        <v>6.84</v>
      </c>
      <c r="G641" s="6">
        <v>6.95</v>
      </c>
      <c r="H641" s="6">
        <v>7.19</v>
      </c>
      <c r="I641" s="6">
        <v>7.4</v>
      </c>
      <c r="J641" s="6">
        <v>7.64</v>
      </c>
      <c r="K641" s="6">
        <v>7.9</v>
      </c>
      <c r="L641" s="6">
        <v>8.09</v>
      </c>
      <c r="M641" s="6">
        <v>8.37</v>
      </c>
    </row>
    <row r="642">
      <c r="A642" s="146">
        <v>43258.0</v>
      </c>
      <c r="B642" s="6">
        <v>6.66</v>
      </c>
      <c r="C642" s="6">
        <v>6.69</v>
      </c>
      <c r="D642" s="6">
        <v>6.72</v>
      </c>
      <c r="E642" s="6">
        <v>6.74</v>
      </c>
      <c r="F642" s="6">
        <v>6.82</v>
      </c>
      <c r="G642" s="6">
        <v>6.9</v>
      </c>
      <c r="H642" s="6">
        <v>7.11</v>
      </c>
      <c r="I642" s="6">
        <v>7.32</v>
      </c>
      <c r="J642" s="6">
        <v>7.57</v>
      </c>
      <c r="K642" s="6">
        <v>7.86</v>
      </c>
      <c r="L642" s="6">
        <v>8.07</v>
      </c>
      <c r="M642" s="6">
        <v>8.37</v>
      </c>
    </row>
    <row r="643">
      <c r="A643" s="146">
        <v>43257.0</v>
      </c>
      <c r="B643" s="6">
        <v>6.53</v>
      </c>
      <c r="C643" s="6">
        <v>6.59</v>
      </c>
      <c r="D643" s="6">
        <v>6.64</v>
      </c>
      <c r="E643" s="6">
        <v>6.68</v>
      </c>
      <c r="F643" s="6">
        <v>6.8</v>
      </c>
      <c r="G643" s="6">
        <v>6.89</v>
      </c>
      <c r="H643" s="6">
        <v>7.08</v>
      </c>
      <c r="I643" s="6">
        <v>7.27</v>
      </c>
      <c r="J643" s="6">
        <v>7.52</v>
      </c>
      <c r="K643" s="6">
        <v>7.85</v>
      </c>
      <c r="L643" s="6">
        <v>8.1</v>
      </c>
      <c r="M643" s="6">
        <v>8.43</v>
      </c>
    </row>
    <row r="644">
      <c r="A644" s="146">
        <v>43256.0</v>
      </c>
      <c r="B644" s="6">
        <v>6.53</v>
      </c>
      <c r="C644" s="6">
        <v>6.59</v>
      </c>
      <c r="D644" s="6">
        <v>6.64</v>
      </c>
      <c r="E644" s="6">
        <v>6.68</v>
      </c>
      <c r="F644" s="6">
        <v>6.79</v>
      </c>
      <c r="G644" s="6">
        <v>6.87</v>
      </c>
      <c r="H644" s="6">
        <v>7.04</v>
      </c>
      <c r="I644" s="6">
        <v>7.23</v>
      </c>
      <c r="J644" s="6">
        <v>7.48</v>
      </c>
      <c r="K644" s="6">
        <v>7.82</v>
      </c>
      <c r="L644" s="6">
        <v>8.06</v>
      </c>
      <c r="M644" s="6">
        <v>8.4</v>
      </c>
    </row>
    <row r="645">
      <c r="A645" s="146">
        <v>43255.0</v>
      </c>
      <c r="B645" s="6">
        <v>6.53</v>
      </c>
      <c r="C645" s="6">
        <v>6.59</v>
      </c>
      <c r="D645" s="6">
        <v>6.63</v>
      </c>
      <c r="E645" s="6">
        <v>6.67</v>
      </c>
      <c r="F645" s="6">
        <v>6.78</v>
      </c>
      <c r="G645" s="6">
        <v>6.86</v>
      </c>
      <c r="H645" s="6">
        <v>7.04</v>
      </c>
      <c r="I645" s="6">
        <v>7.22</v>
      </c>
      <c r="J645" s="6">
        <v>7.46</v>
      </c>
      <c r="K645" s="6">
        <v>7.79</v>
      </c>
      <c r="L645" s="6">
        <v>8.04</v>
      </c>
      <c r="M645" s="6">
        <v>8.37</v>
      </c>
    </row>
    <row r="646">
      <c r="A646" s="146">
        <v>43252.0</v>
      </c>
      <c r="B646" s="6">
        <v>6.5</v>
      </c>
      <c r="C646" s="6">
        <v>6.56</v>
      </c>
      <c r="D646" s="6">
        <v>6.62</v>
      </c>
      <c r="E646" s="6">
        <v>6.66</v>
      </c>
      <c r="F646" s="6">
        <v>6.79</v>
      </c>
      <c r="G646" s="6">
        <v>6.87</v>
      </c>
      <c r="H646" s="6">
        <v>7.04</v>
      </c>
      <c r="I646" s="6">
        <v>7.21</v>
      </c>
      <c r="J646" s="6">
        <v>7.46</v>
      </c>
      <c r="K646" s="6">
        <v>7.8</v>
      </c>
      <c r="L646" s="6">
        <v>8.07</v>
      </c>
      <c r="M646" s="6">
        <v>8.43</v>
      </c>
    </row>
    <row r="647">
      <c r="A647" s="146">
        <v>43251.0</v>
      </c>
      <c r="B647" s="6">
        <v>6.5</v>
      </c>
      <c r="C647" s="6">
        <v>6.56</v>
      </c>
      <c r="D647" s="6">
        <v>6.62</v>
      </c>
      <c r="E647" s="6">
        <v>6.67</v>
      </c>
      <c r="F647" s="6">
        <v>6.81</v>
      </c>
      <c r="G647" s="6">
        <v>6.9</v>
      </c>
      <c r="H647" s="6">
        <v>7.07</v>
      </c>
      <c r="I647" s="6">
        <v>7.24</v>
      </c>
      <c r="J647" s="6">
        <v>7.49</v>
      </c>
      <c r="K647" s="6">
        <v>7.84</v>
      </c>
      <c r="L647" s="6">
        <v>8.1</v>
      </c>
      <c r="M647" s="6">
        <v>8.45</v>
      </c>
    </row>
    <row r="648">
      <c r="A648" s="146">
        <v>43250.0</v>
      </c>
      <c r="B648" s="6">
        <v>6.47</v>
      </c>
      <c r="C648" s="6">
        <v>6.53</v>
      </c>
      <c r="D648" s="6">
        <v>6.6</v>
      </c>
      <c r="E648" s="6">
        <v>6.65</v>
      </c>
      <c r="F648" s="6">
        <v>6.78</v>
      </c>
      <c r="G648" s="6">
        <v>6.88</v>
      </c>
      <c r="H648" s="6">
        <v>7.05</v>
      </c>
      <c r="I648" s="6">
        <v>7.21</v>
      </c>
      <c r="J648" s="6">
        <v>7.45</v>
      </c>
      <c r="K648" s="6">
        <v>7.78</v>
      </c>
      <c r="L648" s="6">
        <v>8.04</v>
      </c>
      <c r="M648" s="6">
        <v>8.4</v>
      </c>
    </row>
    <row r="649">
      <c r="A649" s="146">
        <v>43249.0</v>
      </c>
      <c r="B649" s="6">
        <v>6.51</v>
      </c>
      <c r="C649" s="6">
        <v>6.56</v>
      </c>
      <c r="D649" s="6">
        <v>6.61</v>
      </c>
      <c r="E649" s="6">
        <v>6.65</v>
      </c>
      <c r="F649" s="6">
        <v>6.78</v>
      </c>
      <c r="G649" s="6">
        <v>6.87</v>
      </c>
      <c r="H649" s="6">
        <v>7.05</v>
      </c>
      <c r="I649" s="6">
        <v>7.22</v>
      </c>
      <c r="J649" s="6">
        <v>7.46</v>
      </c>
      <c r="K649" s="6">
        <v>7.79</v>
      </c>
      <c r="L649" s="6">
        <v>8.04</v>
      </c>
      <c r="M649" s="6">
        <v>8.4</v>
      </c>
    </row>
    <row r="650">
      <c r="A650" s="146">
        <v>43248.0</v>
      </c>
      <c r="B650" s="6">
        <v>6.52</v>
      </c>
      <c r="C650" s="6">
        <v>6.57</v>
      </c>
      <c r="D650" s="6">
        <v>6.62</v>
      </c>
      <c r="E650" s="6">
        <v>6.66</v>
      </c>
      <c r="F650" s="6">
        <v>6.78</v>
      </c>
      <c r="G650" s="6">
        <v>6.86</v>
      </c>
      <c r="H650" s="6">
        <v>7.03</v>
      </c>
      <c r="I650" s="6">
        <v>7.19</v>
      </c>
      <c r="J650" s="6">
        <v>7.42</v>
      </c>
      <c r="K650" s="6">
        <v>7.73</v>
      </c>
      <c r="L650" s="6">
        <v>7.97</v>
      </c>
      <c r="M650" s="6">
        <v>8.32</v>
      </c>
    </row>
    <row r="651">
      <c r="A651" s="146">
        <v>43245.0</v>
      </c>
      <c r="B651" s="6">
        <v>6.49</v>
      </c>
      <c r="C651" s="6">
        <v>6.55</v>
      </c>
      <c r="D651" s="6">
        <v>6.6</v>
      </c>
      <c r="E651" s="6">
        <v>6.65</v>
      </c>
      <c r="F651" s="6">
        <v>6.78</v>
      </c>
      <c r="G651" s="6">
        <v>6.87</v>
      </c>
      <c r="H651" s="6">
        <v>7.03</v>
      </c>
      <c r="I651" s="6">
        <v>7.19</v>
      </c>
      <c r="J651" s="6">
        <v>7.44</v>
      </c>
      <c r="K651" s="6">
        <v>7.77</v>
      </c>
      <c r="L651" s="6">
        <v>8.03</v>
      </c>
      <c r="M651" s="6">
        <v>8.4</v>
      </c>
    </row>
    <row r="652">
      <c r="A652" s="146">
        <v>43244.0</v>
      </c>
      <c r="B652" s="6">
        <v>6.55</v>
      </c>
      <c r="C652" s="6">
        <v>6.59</v>
      </c>
      <c r="D652" s="6">
        <v>6.63</v>
      </c>
      <c r="E652" s="6">
        <v>6.67</v>
      </c>
      <c r="F652" s="6">
        <v>6.77</v>
      </c>
      <c r="G652" s="6">
        <v>6.85</v>
      </c>
      <c r="H652" s="6">
        <v>7.01</v>
      </c>
      <c r="I652" s="6">
        <v>7.18</v>
      </c>
      <c r="J652" s="6">
        <v>7.43</v>
      </c>
      <c r="K652" s="6">
        <v>7.75</v>
      </c>
      <c r="L652" s="6">
        <v>8.0</v>
      </c>
      <c r="M652" s="6">
        <v>8.35</v>
      </c>
    </row>
    <row r="653">
      <c r="A653" s="146">
        <v>43243.0</v>
      </c>
      <c r="B653" s="6">
        <v>6.51</v>
      </c>
      <c r="C653" s="6">
        <v>6.56</v>
      </c>
      <c r="D653" s="6">
        <v>6.61</v>
      </c>
      <c r="E653" s="6">
        <v>6.65</v>
      </c>
      <c r="F653" s="6">
        <v>6.78</v>
      </c>
      <c r="G653" s="6">
        <v>6.87</v>
      </c>
      <c r="H653" s="6">
        <v>7.04</v>
      </c>
      <c r="I653" s="6">
        <v>7.21</v>
      </c>
      <c r="J653" s="6">
        <v>7.46</v>
      </c>
      <c r="K653" s="6">
        <v>7.81</v>
      </c>
      <c r="L653" s="6">
        <v>8.07</v>
      </c>
      <c r="M653" s="6">
        <v>8.44</v>
      </c>
    </row>
    <row r="654">
      <c r="A654" s="146">
        <v>43242.0</v>
      </c>
      <c r="B654" s="6">
        <v>6.45</v>
      </c>
      <c r="C654" s="6">
        <v>6.52</v>
      </c>
      <c r="D654" s="6">
        <v>6.59</v>
      </c>
      <c r="E654" s="6">
        <v>6.64</v>
      </c>
      <c r="F654" s="6">
        <v>6.78</v>
      </c>
      <c r="G654" s="6">
        <v>6.88</v>
      </c>
      <c r="H654" s="6">
        <v>7.05</v>
      </c>
      <c r="I654" s="6">
        <v>7.21</v>
      </c>
      <c r="J654" s="6">
        <v>7.45</v>
      </c>
      <c r="K654" s="6">
        <v>7.79</v>
      </c>
      <c r="L654" s="6">
        <v>8.06</v>
      </c>
      <c r="M654" s="6">
        <v>8.44</v>
      </c>
    </row>
    <row r="655">
      <c r="A655" s="146">
        <v>43241.0</v>
      </c>
      <c r="B655" s="6">
        <v>6.53</v>
      </c>
      <c r="C655" s="6">
        <v>6.58</v>
      </c>
      <c r="D655" s="6">
        <v>6.63</v>
      </c>
      <c r="E655" s="6">
        <v>6.67</v>
      </c>
      <c r="F655" s="6">
        <v>6.79</v>
      </c>
      <c r="G655" s="6">
        <v>6.89</v>
      </c>
      <c r="H655" s="6">
        <v>7.07</v>
      </c>
      <c r="I655" s="6">
        <v>7.25</v>
      </c>
      <c r="J655" s="6">
        <v>7.5</v>
      </c>
      <c r="K655" s="6">
        <v>7.85</v>
      </c>
      <c r="L655" s="6">
        <v>8.12</v>
      </c>
      <c r="M655" s="6">
        <v>8.5</v>
      </c>
    </row>
    <row r="656">
      <c r="A656" s="146">
        <v>43238.0</v>
      </c>
      <c r="B656" s="6">
        <v>6.46</v>
      </c>
      <c r="C656" s="6">
        <v>6.53</v>
      </c>
      <c r="D656" s="6">
        <v>6.61</v>
      </c>
      <c r="E656" s="6">
        <v>6.66</v>
      </c>
      <c r="F656" s="6">
        <v>6.82</v>
      </c>
      <c r="G656" s="6">
        <v>6.91</v>
      </c>
      <c r="H656" s="6">
        <v>7.09</v>
      </c>
      <c r="I656" s="6">
        <v>7.26</v>
      </c>
      <c r="J656" s="6">
        <v>7.49</v>
      </c>
      <c r="K656" s="6">
        <v>7.83</v>
      </c>
      <c r="L656" s="6">
        <v>8.11</v>
      </c>
      <c r="M656" s="6">
        <v>8.5</v>
      </c>
    </row>
    <row r="657">
      <c r="A657" s="146">
        <v>43237.0</v>
      </c>
      <c r="B657" s="6">
        <v>6.5</v>
      </c>
      <c r="C657" s="6">
        <v>6.57</v>
      </c>
      <c r="D657" s="6">
        <v>6.63</v>
      </c>
      <c r="E657" s="6">
        <v>6.68</v>
      </c>
      <c r="F657" s="6">
        <v>6.8</v>
      </c>
      <c r="G657" s="6">
        <v>6.87</v>
      </c>
      <c r="H657" s="6">
        <v>7.04</v>
      </c>
      <c r="I657" s="6">
        <v>7.22</v>
      </c>
      <c r="J657" s="6">
        <v>7.45</v>
      </c>
      <c r="K657" s="6">
        <v>7.78</v>
      </c>
      <c r="L657" s="6">
        <v>8.04</v>
      </c>
      <c r="M657" s="6">
        <v>8.43</v>
      </c>
    </row>
    <row r="658">
      <c r="A658" s="146">
        <v>43236.0</v>
      </c>
      <c r="B658" s="6">
        <v>6.5</v>
      </c>
      <c r="C658" s="6">
        <v>6.55</v>
      </c>
      <c r="D658" s="6">
        <v>6.6</v>
      </c>
      <c r="E658" s="6">
        <v>6.66</v>
      </c>
      <c r="F658" s="6">
        <v>6.82</v>
      </c>
      <c r="G658" s="6">
        <v>6.91</v>
      </c>
      <c r="H658" s="6">
        <v>7.07</v>
      </c>
      <c r="I658" s="6">
        <v>7.23</v>
      </c>
      <c r="J658" s="6">
        <v>7.47</v>
      </c>
      <c r="K658" s="6">
        <v>7.81</v>
      </c>
      <c r="L658" s="6">
        <v>8.08</v>
      </c>
      <c r="M658" s="6">
        <v>8.47</v>
      </c>
    </row>
    <row r="659">
      <c r="A659" s="146">
        <v>43235.0</v>
      </c>
      <c r="B659" s="6">
        <v>6.56</v>
      </c>
      <c r="C659" s="6">
        <v>6.61</v>
      </c>
      <c r="D659" s="6">
        <v>6.65</v>
      </c>
      <c r="E659" s="6">
        <v>6.69</v>
      </c>
      <c r="F659" s="6">
        <v>6.77</v>
      </c>
      <c r="G659" s="6">
        <v>6.85</v>
      </c>
      <c r="H659" s="6">
        <v>7.04</v>
      </c>
      <c r="I659" s="6">
        <v>7.24</v>
      </c>
      <c r="J659" s="6">
        <v>7.48</v>
      </c>
      <c r="K659" s="6">
        <v>7.82</v>
      </c>
      <c r="L659" s="6">
        <v>8.09</v>
      </c>
      <c r="M659" s="6">
        <v>8.48</v>
      </c>
    </row>
    <row r="660">
      <c r="A660" s="146">
        <v>43234.0</v>
      </c>
      <c r="B660" s="6">
        <v>6.37</v>
      </c>
      <c r="C660" s="6">
        <v>6.43</v>
      </c>
      <c r="D660" s="6">
        <v>6.48</v>
      </c>
      <c r="E660" s="6">
        <v>6.53</v>
      </c>
      <c r="F660" s="6">
        <v>6.68</v>
      </c>
      <c r="G660" s="6">
        <v>6.8</v>
      </c>
      <c r="H660" s="6">
        <v>7.03</v>
      </c>
      <c r="I660" s="6">
        <v>7.24</v>
      </c>
      <c r="J660" s="6">
        <v>7.53</v>
      </c>
      <c r="K660" s="6">
        <v>7.93</v>
      </c>
      <c r="L660" s="6">
        <v>8.24</v>
      </c>
      <c r="M660" s="6">
        <v>8.69</v>
      </c>
    </row>
    <row r="661">
      <c r="A661" s="146">
        <v>43231.0</v>
      </c>
      <c r="B661" s="6">
        <v>6.31</v>
      </c>
      <c r="C661" s="6">
        <v>6.37</v>
      </c>
      <c r="D661" s="6">
        <v>6.42</v>
      </c>
      <c r="E661" s="6">
        <v>6.47</v>
      </c>
      <c r="F661" s="6">
        <v>6.61</v>
      </c>
      <c r="G661" s="6">
        <v>6.72</v>
      </c>
      <c r="H661" s="6">
        <v>6.95</v>
      </c>
      <c r="I661" s="6">
        <v>7.16</v>
      </c>
      <c r="J661" s="6">
        <v>7.45</v>
      </c>
      <c r="K661" s="6">
        <v>7.86</v>
      </c>
      <c r="L661" s="6">
        <v>8.19</v>
      </c>
      <c r="M661" s="6">
        <v>8.66</v>
      </c>
    </row>
    <row r="662">
      <c r="A662" s="146">
        <v>43230.0</v>
      </c>
      <c r="B662" s="6">
        <v>6.31</v>
      </c>
      <c r="C662" s="6">
        <v>6.36</v>
      </c>
      <c r="D662" s="6">
        <v>6.42</v>
      </c>
      <c r="E662" s="6">
        <v>6.47</v>
      </c>
      <c r="F662" s="6">
        <v>6.65</v>
      </c>
      <c r="G662" s="6">
        <v>6.77</v>
      </c>
      <c r="H662" s="6">
        <v>6.99</v>
      </c>
      <c r="I662" s="6">
        <v>7.2</v>
      </c>
      <c r="J662" s="6">
        <v>7.48</v>
      </c>
      <c r="K662" s="6">
        <v>7.87</v>
      </c>
      <c r="L662" s="6">
        <v>8.19</v>
      </c>
      <c r="M662" s="6">
        <v>8.66</v>
      </c>
    </row>
    <row r="663">
      <c r="A663" s="146">
        <v>43228.0</v>
      </c>
      <c r="B663" s="6">
        <v>6.33</v>
      </c>
      <c r="C663" s="6">
        <v>6.38</v>
      </c>
      <c r="D663" s="6">
        <v>6.44</v>
      </c>
      <c r="E663" s="6">
        <v>6.5</v>
      </c>
      <c r="F663" s="6">
        <v>6.67</v>
      </c>
      <c r="G663" s="6">
        <v>6.78</v>
      </c>
      <c r="H663" s="6">
        <v>7.01</v>
      </c>
      <c r="I663" s="6">
        <v>7.23</v>
      </c>
      <c r="J663" s="6">
        <v>7.51</v>
      </c>
      <c r="K663" s="6">
        <v>7.91</v>
      </c>
      <c r="L663" s="6">
        <v>8.23</v>
      </c>
      <c r="M663" s="6">
        <v>8.71</v>
      </c>
    </row>
    <row r="664">
      <c r="A664" s="146">
        <v>43227.0</v>
      </c>
      <c r="B664" s="6">
        <v>6.28</v>
      </c>
      <c r="C664" s="6">
        <v>6.34</v>
      </c>
      <c r="D664" s="6">
        <v>6.39</v>
      </c>
      <c r="E664" s="6">
        <v>6.45</v>
      </c>
      <c r="F664" s="6">
        <v>6.62</v>
      </c>
      <c r="G664" s="6">
        <v>6.75</v>
      </c>
      <c r="H664" s="6">
        <v>6.97</v>
      </c>
      <c r="I664" s="6">
        <v>7.17</v>
      </c>
      <c r="J664" s="6">
        <v>7.46</v>
      </c>
      <c r="K664" s="6">
        <v>7.88</v>
      </c>
      <c r="L664" s="6">
        <v>8.22</v>
      </c>
      <c r="M664" s="6">
        <v>8.74</v>
      </c>
    </row>
    <row r="665">
      <c r="A665" s="146">
        <v>43224.0</v>
      </c>
      <c r="B665" s="6">
        <v>6.35</v>
      </c>
      <c r="C665" s="6">
        <v>6.4</v>
      </c>
      <c r="D665" s="6">
        <v>6.45</v>
      </c>
      <c r="E665" s="6">
        <v>6.5</v>
      </c>
      <c r="F665" s="6">
        <v>6.67</v>
      </c>
      <c r="G665" s="6">
        <v>6.77</v>
      </c>
      <c r="H665" s="6">
        <v>6.99</v>
      </c>
      <c r="I665" s="6">
        <v>7.19</v>
      </c>
      <c r="J665" s="6">
        <v>7.44</v>
      </c>
      <c r="K665" s="6">
        <v>7.81</v>
      </c>
      <c r="L665" s="6">
        <v>8.13</v>
      </c>
      <c r="M665" s="6">
        <v>8.62</v>
      </c>
    </row>
    <row r="666">
      <c r="A666" s="146">
        <v>43223.0</v>
      </c>
      <c r="B666" s="6">
        <v>6.44</v>
      </c>
      <c r="C666" s="6">
        <v>6.49</v>
      </c>
      <c r="D666" s="6">
        <v>6.53</v>
      </c>
      <c r="E666" s="6">
        <v>6.57</v>
      </c>
      <c r="F666" s="6">
        <v>6.69</v>
      </c>
      <c r="G666" s="6">
        <v>6.79</v>
      </c>
      <c r="H666" s="6">
        <v>7.0</v>
      </c>
      <c r="I666" s="6">
        <v>7.19</v>
      </c>
      <c r="J666" s="6">
        <v>7.45</v>
      </c>
      <c r="K666" s="6">
        <v>7.82</v>
      </c>
      <c r="L666" s="6">
        <v>8.14</v>
      </c>
      <c r="M666" s="6">
        <v>8.62</v>
      </c>
    </row>
    <row r="667">
      <c r="A667" s="146">
        <v>43218.0</v>
      </c>
      <c r="B667" s="6">
        <v>6.27</v>
      </c>
      <c r="C667" s="6">
        <v>6.32</v>
      </c>
      <c r="D667" s="6">
        <v>6.37</v>
      </c>
      <c r="E667" s="6">
        <v>6.43</v>
      </c>
      <c r="F667" s="6">
        <v>6.6</v>
      </c>
      <c r="G667" s="6">
        <v>6.7</v>
      </c>
      <c r="H667" s="6">
        <v>6.93</v>
      </c>
      <c r="I667" s="6">
        <v>7.13</v>
      </c>
      <c r="J667" s="6">
        <v>7.37</v>
      </c>
      <c r="K667" s="6">
        <v>7.73</v>
      </c>
      <c r="L667" s="6">
        <v>8.05</v>
      </c>
      <c r="M667" s="6">
        <v>8.58</v>
      </c>
    </row>
    <row r="668">
      <c r="A668" s="146">
        <v>43217.0</v>
      </c>
      <c r="B668" s="6">
        <v>6.35</v>
      </c>
      <c r="C668" s="6">
        <v>6.39</v>
      </c>
      <c r="D668" s="6">
        <v>6.43</v>
      </c>
      <c r="E668" s="6">
        <v>6.48</v>
      </c>
      <c r="F668" s="6">
        <v>6.65</v>
      </c>
      <c r="G668" s="6">
        <v>6.76</v>
      </c>
      <c r="H668" s="6">
        <v>6.95</v>
      </c>
      <c r="I668" s="6">
        <v>7.14</v>
      </c>
      <c r="J668" s="6">
        <v>7.39</v>
      </c>
      <c r="K668" s="6">
        <v>7.76</v>
      </c>
      <c r="L668" s="6">
        <v>8.07</v>
      </c>
      <c r="M668" s="6">
        <v>8.57</v>
      </c>
    </row>
    <row r="669">
      <c r="A669" s="146">
        <v>43216.0</v>
      </c>
      <c r="B669" s="6">
        <v>6.4</v>
      </c>
      <c r="C669" s="6">
        <v>6.44</v>
      </c>
      <c r="D669" s="6">
        <v>6.49</v>
      </c>
      <c r="E669" s="6">
        <v>6.55</v>
      </c>
      <c r="F669" s="6">
        <v>6.72</v>
      </c>
      <c r="G669" s="6">
        <v>6.83</v>
      </c>
      <c r="H669" s="6">
        <v>7.01</v>
      </c>
      <c r="I669" s="6">
        <v>7.19</v>
      </c>
      <c r="J669" s="6">
        <v>7.43</v>
      </c>
      <c r="K669" s="6">
        <v>7.8</v>
      </c>
      <c r="L669" s="6">
        <v>8.12</v>
      </c>
      <c r="M669" s="6">
        <v>8.65</v>
      </c>
    </row>
    <row r="670">
      <c r="A670" s="146">
        <v>43215.0</v>
      </c>
      <c r="B670" s="6">
        <v>6.42</v>
      </c>
      <c r="C670" s="6">
        <v>6.46</v>
      </c>
      <c r="D670" s="6">
        <v>6.5</v>
      </c>
      <c r="E670" s="6">
        <v>6.55</v>
      </c>
      <c r="F670" s="6">
        <v>6.72</v>
      </c>
      <c r="G670" s="6">
        <v>6.82</v>
      </c>
      <c r="H670" s="6">
        <v>7.0</v>
      </c>
      <c r="I670" s="6">
        <v>7.16</v>
      </c>
      <c r="J670" s="6">
        <v>7.39</v>
      </c>
      <c r="K670" s="6">
        <v>7.74</v>
      </c>
      <c r="L670" s="6">
        <v>8.05</v>
      </c>
      <c r="M670" s="6">
        <v>8.56</v>
      </c>
    </row>
    <row r="671">
      <c r="A671" s="146">
        <v>43214.0</v>
      </c>
      <c r="B671" s="6">
        <v>6.41</v>
      </c>
      <c r="C671" s="6">
        <v>6.44</v>
      </c>
      <c r="D671" s="6">
        <v>6.47</v>
      </c>
      <c r="E671" s="6">
        <v>6.51</v>
      </c>
      <c r="F671" s="6">
        <v>6.68</v>
      </c>
      <c r="G671" s="6">
        <v>6.79</v>
      </c>
      <c r="H671" s="6">
        <v>6.97</v>
      </c>
      <c r="I671" s="6">
        <v>7.13</v>
      </c>
      <c r="J671" s="6">
        <v>7.36</v>
      </c>
      <c r="K671" s="6">
        <v>7.7</v>
      </c>
      <c r="L671" s="6">
        <v>8.0</v>
      </c>
      <c r="M671" s="6">
        <v>8.5</v>
      </c>
    </row>
    <row r="672">
      <c r="A672" s="146">
        <v>43213.0</v>
      </c>
      <c r="B672" s="6">
        <v>6.48</v>
      </c>
      <c r="C672" s="6">
        <v>6.52</v>
      </c>
      <c r="D672" s="6">
        <v>6.56</v>
      </c>
      <c r="E672" s="6">
        <v>6.61</v>
      </c>
      <c r="F672" s="6">
        <v>6.76</v>
      </c>
      <c r="G672" s="6">
        <v>6.86</v>
      </c>
      <c r="H672" s="6">
        <v>7.02</v>
      </c>
      <c r="I672" s="6">
        <v>7.18</v>
      </c>
      <c r="J672" s="6">
        <v>7.41</v>
      </c>
      <c r="K672" s="6">
        <v>7.77</v>
      </c>
      <c r="L672" s="6">
        <v>8.08</v>
      </c>
      <c r="M672" s="6">
        <v>8.59</v>
      </c>
    </row>
    <row r="673">
      <c r="A673" s="146">
        <v>43210.0</v>
      </c>
      <c r="B673" s="6">
        <v>6.53</v>
      </c>
      <c r="C673" s="6">
        <v>6.56</v>
      </c>
      <c r="D673" s="6">
        <v>6.6</v>
      </c>
      <c r="E673" s="6">
        <v>6.64</v>
      </c>
      <c r="F673" s="6">
        <v>6.78</v>
      </c>
      <c r="G673" s="6">
        <v>6.87</v>
      </c>
      <c r="H673" s="6">
        <v>7.02</v>
      </c>
      <c r="I673" s="6">
        <v>7.16</v>
      </c>
      <c r="J673" s="6">
        <v>7.38</v>
      </c>
      <c r="K673" s="6">
        <v>7.7</v>
      </c>
      <c r="L673" s="6">
        <v>7.98</v>
      </c>
      <c r="M673" s="6">
        <v>8.45</v>
      </c>
    </row>
    <row r="674">
      <c r="A674" s="146">
        <v>43209.0</v>
      </c>
      <c r="B674" s="6">
        <v>6.55</v>
      </c>
      <c r="C674" s="6">
        <v>6.59</v>
      </c>
      <c r="D674" s="6">
        <v>6.63</v>
      </c>
      <c r="E674" s="6">
        <v>6.67</v>
      </c>
      <c r="F674" s="6">
        <v>6.81</v>
      </c>
      <c r="G674" s="6">
        <v>6.89</v>
      </c>
      <c r="H674" s="6">
        <v>7.01</v>
      </c>
      <c r="I674" s="6">
        <v>7.15</v>
      </c>
      <c r="J674" s="6">
        <v>7.36</v>
      </c>
      <c r="K674" s="6">
        <v>7.68</v>
      </c>
      <c r="L674" s="6">
        <v>7.98</v>
      </c>
      <c r="M674" s="6">
        <v>8.46</v>
      </c>
    </row>
    <row r="675">
      <c r="A675" s="146">
        <v>43208.0</v>
      </c>
      <c r="B675" s="6">
        <v>6.59</v>
      </c>
      <c r="C675" s="6">
        <v>6.63</v>
      </c>
      <c r="D675" s="6">
        <v>6.66</v>
      </c>
      <c r="E675" s="6">
        <v>6.7</v>
      </c>
      <c r="F675" s="6">
        <v>6.84</v>
      </c>
      <c r="G675" s="6">
        <v>6.92</v>
      </c>
      <c r="H675" s="6">
        <v>7.06</v>
      </c>
      <c r="I675" s="6">
        <v>7.2</v>
      </c>
      <c r="J675" s="6">
        <v>7.4</v>
      </c>
      <c r="K675" s="6">
        <v>7.73</v>
      </c>
      <c r="L675" s="6">
        <v>8.02</v>
      </c>
      <c r="M675" s="6">
        <v>8.51</v>
      </c>
    </row>
    <row r="676">
      <c r="A676" s="146">
        <v>43207.0</v>
      </c>
      <c r="B676" s="6">
        <v>6.55</v>
      </c>
      <c r="C676" s="6">
        <v>6.59</v>
      </c>
      <c r="D676" s="6">
        <v>6.63</v>
      </c>
      <c r="E676" s="6">
        <v>6.68</v>
      </c>
      <c r="F676" s="6">
        <v>6.86</v>
      </c>
      <c r="G676" s="6">
        <v>6.96</v>
      </c>
      <c r="H676" s="6">
        <v>7.12</v>
      </c>
      <c r="I676" s="6">
        <v>7.26</v>
      </c>
      <c r="J676" s="6">
        <v>7.46</v>
      </c>
      <c r="K676" s="6">
        <v>7.78</v>
      </c>
      <c r="L676" s="6">
        <v>8.08</v>
      </c>
      <c r="M676" s="6">
        <v>8.59</v>
      </c>
    </row>
    <row r="677">
      <c r="A677" s="146">
        <v>43206.0</v>
      </c>
      <c r="B677" s="6">
        <v>6.69</v>
      </c>
      <c r="C677" s="6">
        <v>6.71</v>
      </c>
      <c r="D677" s="6">
        <v>6.74</v>
      </c>
      <c r="E677" s="6">
        <v>6.78</v>
      </c>
      <c r="F677" s="6">
        <v>6.91</v>
      </c>
      <c r="G677" s="6">
        <v>7.0</v>
      </c>
      <c r="H677" s="6">
        <v>7.18</v>
      </c>
      <c r="I677" s="6">
        <v>7.34</v>
      </c>
      <c r="J677" s="6">
        <v>7.53</v>
      </c>
      <c r="K677" s="6">
        <v>7.82</v>
      </c>
      <c r="L677" s="6">
        <v>8.09</v>
      </c>
      <c r="M677" s="6">
        <v>8.59</v>
      </c>
    </row>
    <row r="678">
      <c r="A678" s="146">
        <v>43203.0</v>
      </c>
      <c r="B678" s="6">
        <v>6.79</v>
      </c>
      <c r="C678" s="6">
        <v>6.81</v>
      </c>
      <c r="D678" s="6">
        <v>6.83</v>
      </c>
      <c r="E678" s="6">
        <v>6.85</v>
      </c>
      <c r="F678" s="6">
        <v>6.94</v>
      </c>
      <c r="G678" s="6">
        <v>7.01</v>
      </c>
      <c r="H678" s="6">
        <v>7.17</v>
      </c>
      <c r="I678" s="6">
        <v>7.33</v>
      </c>
      <c r="J678" s="6">
        <v>7.55</v>
      </c>
      <c r="K678" s="6">
        <v>7.85</v>
      </c>
      <c r="L678" s="6">
        <v>8.12</v>
      </c>
      <c r="M678" s="6">
        <v>8.61</v>
      </c>
    </row>
    <row r="679">
      <c r="A679" s="146">
        <v>43202.0</v>
      </c>
      <c r="B679" s="6">
        <v>6.62</v>
      </c>
      <c r="C679" s="6">
        <v>6.66</v>
      </c>
      <c r="D679" s="6">
        <v>6.7</v>
      </c>
      <c r="E679" s="6">
        <v>6.75</v>
      </c>
      <c r="F679" s="6">
        <v>6.89</v>
      </c>
      <c r="G679" s="6">
        <v>6.96</v>
      </c>
      <c r="H679" s="6">
        <v>7.09</v>
      </c>
      <c r="I679" s="6">
        <v>7.24</v>
      </c>
      <c r="J679" s="6">
        <v>7.47</v>
      </c>
      <c r="K679" s="6">
        <v>7.83</v>
      </c>
      <c r="L679" s="6">
        <v>8.14</v>
      </c>
      <c r="M679" s="6">
        <v>8.68</v>
      </c>
    </row>
    <row r="680">
      <c r="A680" s="146">
        <v>43201.0</v>
      </c>
      <c r="B680" s="6">
        <v>6.73</v>
      </c>
      <c r="C680" s="6">
        <v>6.78</v>
      </c>
      <c r="D680" s="6">
        <v>6.84</v>
      </c>
      <c r="E680" s="6">
        <v>6.9</v>
      </c>
      <c r="F680" s="6">
        <v>7.07</v>
      </c>
      <c r="G680" s="6">
        <v>7.11</v>
      </c>
      <c r="H680" s="6">
        <v>7.21</v>
      </c>
      <c r="I680" s="6">
        <v>7.35</v>
      </c>
      <c r="J680" s="6">
        <v>7.59</v>
      </c>
      <c r="K680" s="6">
        <v>7.9</v>
      </c>
      <c r="L680" s="6">
        <v>8.19</v>
      </c>
      <c r="M680" s="6">
        <v>8.68</v>
      </c>
    </row>
    <row r="681">
      <c r="A681" s="146">
        <v>43200.0</v>
      </c>
      <c r="B681" s="6">
        <v>6.94</v>
      </c>
      <c r="C681" s="6">
        <v>6.95</v>
      </c>
      <c r="D681" s="6">
        <v>6.97</v>
      </c>
      <c r="E681" s="6">
        <v>6.98</v>
      </c>
      <c r="F681" s="6">
        <v>7.03</v>
      </c>
      <c r="G681" s="6">
        <v>7.08</v>
      </c>
      <c r="H681" s="6">
        <v>7.26</v>
      </c>
      <c r="I681" s="6">
        <v>7.45</v>
      </c>
      <c r="J681" s="6">
        <v>7.68</v>
      </c>
      <c r="K681" s="6">
        <v>7.97</v>
      </c>
      <c r="L681" s="6">
        <v>8.25</v>
      </c>
      <c r="M681" s="6">
        <v>8.75</v>
      </c>
    </row>
    <row r="682">
      <c r="A682" s="146">
        <v>43199.0</v>
      </c>
      <c r="B682" s="6">
        <v>6.62</v>
      </c>
      <c r="C682" s="6">
        <v>6.65</v>
      </c>
      <c r="D682" s="6">
        <v>6.67</v>
      </c>
      <c r="E682" s="6">
        <v>6.68</v>
      </c>
      <c r="F682" s="6">
        <v>6.72</v>
      </c>
      <c r="G682" s="6">
        <v>6.74</v>
      </c>
      <c r="H682" s="6">
        <v>6.88</v>
      </c>
      <c r="I682" s="6">
        <v>7.09</v>
      </c>
      <c r="J682" s="6">
        <v>7.41</v>
      </c>
      <c r="K682" s="6">
        <v>7.8</v>
      </c>
      <c r="L682" s="6">
        <v>8.12</v>
      </c>
      <c r="M682" s="6">
        <v>8.65</v>
      </c>
    </row>
    <row r="683">
      <c r="A683" s="146">
        <v>43196.0</v>
      </c>
      <c r="B683" s="6">
        <v>6.15</v>
      </c>
      <c r="C683" s="6">
        <v>6.19</v>
      </c>
      <c r="D683" s="6">
        <v>6.22</v>
      </c>
      <c r="E683" s="6">
        <v>6.25</v>
      </c>
      <c r="F683" s="6">
        <v>6.37</v>
      </c>
      <c r="G683" s="6">
        <v>6.46</v>
      </c>
      <c r="H683" s="6">
        <v>6.64</v>
      </c>
      <c r="I683" s="6">
        <v>6.84</v>
      </c>
      <c r="J683" s="6">
        <v>7.16</v>
      </c>
      <c r="K683" s="6">
        <v>7.6</v>
      </c>
      <c r="L683" s="6">
        <v>7.98</v>
      </c>
      <c r="M683" s="6">
        <v>8.58</v>
      </c>
    </row>
    <row r="684">
      <c r="A684" s="146">
        <v>43195.0</v>
      </c>
      <c r="B684" s="6">
        <v>6.15</v>
      </c>
      <c r="C684" s="6">
        <v>6.19</v>
      </c>
      <c r="D684" s="6">
        <v>6.22</v>
      </c>
      <c r="E684" s="6">
        <v>6.25</v>
      </c>
      <c r="F684" s="6">
        <v>6.36</v>
      </c>
      <c r="G684" s="6">
        <v>6.46</v>
      </c>
      <c r="H684" s="6">
        <v>6.63</v>
      </c>
      <c r="I684" s="6">
        <v>6.83</v>
      </c>
      <c r="J684" s="6">
        <v>7.13</v>
      </c>
      <c r="K684" s="6">
        <v>7.56</v>
      </c>
      <c r="L684" s="6">
        <v>7.93</v>
      </c>
      <c r="M684" s="6">
        <v>8.53</v>
      </c>
    </row>
    <row r="685">
      <c r="A685" s="146">
        <v>43194.0</v>
      </c>
      <c r="B685" s="6">
        <v>6.07</v>
      </c>
      <c r="C685" s="6">
        <v>6.11</v>
      </c>
      <c r="D685" s="6">
        <v>6.15</v>
      </c>
      <c r="E685" s="6">
        <v>6.19</v>
      </c>
      <c r="F685" s="6">
        <v>6.32</v>
      </c>
      <c r="G685" s="6">
        <v>6.43</v>
      </c>
      <c r="H685" s="6">
        <v>6.64</v>
      </c>
      <c r="I685" s="6">
        <v>6.85</v>
      </c>
      <c r="J685" s="6">
        <v>7.14</v>
      </c>
      <c r="K685" s="6">
        <v>7.59</v>
      </c>
      <c r="L685" s="6">
        <v>7.98</v>
      </c>
      <c r="M685" s="6">
        <v>8.61</v>
      </c>
    </row>
    <row r="686">
      <c r="A686" s="146">
        <v>43193.0</v>
      </c>
      <c r="B686" s="6">
        <v>6.03</v>
      </c>
      <c r="C686" s="6">
        <v>6.08</v>
      </c>
      <c r="D686" s="6">
        <v>6.12</v>
      </c>
      <c r="E686" s="6">
        <v>6.17</v>
      </c>
      <c r="F686" s="6">
        <v>6.34</v>
      </c>
      <c r="G686" s="6">
        <v>6.45</v>
      </c>
      <c r="H686" s="6">
        <v>6.66</v>
      </c>
      <c r="I686" s="6">
        <v>6.87</v>
      </c>
      <c r="J686" s="6">
        <v>7.17</v>
      </c>
      <c r="K686" s="6">
        <v>7.63</v>
      </c>
      <c r="L686" s="6">
        <v>8.02</v>
      </c>
      <c r="M686" s="6">
        <v>8.66</v>
      </c>
    </row>
    <row r="687">
      <c r="A687" s="146">
        <v>43192.0</v>
      </c>
      <c r="B687" s="6">
        <v>6.0</v>
      </c>
      <c r="C687" s="6">
        <v>6.04</v>
      </c>
      <c r="D687" s="6">
        <v>6.08</v>
      </c>
      <c r="E687" s="6">
        <v>6.13</v>
      </c>
      <c r="F687" s="6">
        <v>6.3</v>
      </c>
      <c r="G687" s="6">
        <v>6.42</v>
      </c>
      <c r="H687" s="6">
        <v>6.63</v>
      </c>
      <c r="I687" s="6">
        <v>6.84</v>
      </c>
      <c r="J687" s="6">
        <v>7.15</v>
      </c>
      <c r="K687" s="6">
        <v>7.6</v>
      </c>
      <c r="L687" s="6">
        <v>7.99</v>
      </c>
      <c r="M687" s="6">
        <v>8.63</v>
      </c>
    </row>
    <row r="688">
      <c r="A688" s="146">
        <v>43189.0</v>
      </c>
      <c r="B688" s="6">
        <v>5.99</v>
      </c>
      <c r="C688" s="6">
        <v>6.03</v>
      </c>
      <c r="D688" s="6">
        <v>6.07</v>
      </c>
      <c r="E688" s="6">
        <v>6.12</v>
      </c>
      <c r="F688" s="6">
        <v>6.27</v>
      </c>
      <c r="G688" s="6">
        <v>6.39</v>
      </c>
      <c r="H688" s="6">
        <v>6.61</v>
      </c>
      <c r="I688" s="6">
        <v>6.83</v>
      </c>
      <c r="J688" s="6">
        <v>7.14</v>
      </c>
      <c r="K688" s="6">
        <v>7.6</v>
      </c>
      <c r="L688" s="6">
        <v>8.0</v>
      </c>
      <c r="M688" s="6">
        <v>8.64</v>
      </c>
    </row>
    <row r="689">
      <c r="A689" s="146">
        <v>43188.0</v>
      </c>
      <c r="B689" s="6">
        <v>6.01</v>
      </c>
      <c r="C689" s="6">
        <v>6.05</v>
      </c>
      <c r="D689" s="6">
        <v>6.1</v>
      </c>
      <c r="E689" s="6">
        <v>6.15</v>
      </c>
      <c r="F689" s="6">
        <v>6.33</v>
      </c>
      <c r="G689" s="6">
        <v>6.44</v>
      </c>
      <c r="H689" s="6">
        <v>6.65</v>
      </c>
      <c r="I689" s="6">
        <v>6.86</v>
      </c>
      <c r="J689" s="6">
        <v>7.16</v>
      </c>
      <c r="K689" s="6">
        <v>7.6</v>
      </c>
      <c r="L689" s="6">
        <v>7.98</v>
      </c>
      <c r="M689" s="6">
        <v>8.6</v>
      </c>
    </row>
    <row r="690">
      <c r="A690" s="146">
        <v>43187.0</v>
      </c>
      <c r="B690" s="6">
        <v>6.1</v>
      </c>
      <c r="C690" s="6">
        <v>6.13</v>
      </c>
      <c r="D690" s="6">
        <v>6.16</v>
      </c>
      <c r="E690" s="6">
        <v>6.2</v>
      </c>
      <c r="F690" s="6">
        <v>6.33</v>
      </c>
      <c r="G690" s="6">
        <v>6.43</v>
      </c>
      <c r="H690" s="6">
        <v>6.64</v>
      </c>
      <c r="I690" s="6">
        <v>6.85</v>
      </c>
      <c r="J690" s="6">
        <v>7.15</v>
      </c>
      <c r="K690" s="6">
        <v>7.59</v>
      </c>
      <c r="L690" s="6">
        <v>7.97</v>
      </c>
      <c r="M690" s="6">
        <v>8.58</v>
      </c>
    </row>
    <row r="691">
      <c r="A691" s="146">
        <v>43186.0</v>
      </c>
      <c r="B691" s="6">
        <v>6.12</v>
      </c>
      <c r="C691" s="6">
        <v>6.16</v>
      </c>
      <c r="D691" s="6">
        <v>6.19</v>
      </c>
      <c r="E691" s="6">
        <v>6.22</v>
      </c>
      <c r="F691" s="6">
        <v>6.34</v>
      </c>
      <c r="G691" s="6">
        <v>6.42</v>
      </c>
      <c r="H691" s="6">
        <v>6.62</v>
      </c>
      <c r="I691" s="6">
        <v>6.84</v>
      </c>
      <c r="J691" s="6">
        <v>7.15</v>
      </c>
      <c r="K691" s="6">
        <v>7.58</v>
      </c>
      <c r="L691" s="6">
        <v>7.95</v>
      </c>
      <c r="M691" s="6">
        <v>8.56</v>
      </c>
    </row>
    <row r="692">
      <c r="A692" s="146">
        <v>43185.0</v>
      </c>
      <c r="B692" s="6">
        <v>6.06</v>
      </c>
      <c r="C692" s="6">
        <v>6.09</v>
      </c>
      <c r="D692" s="6">
        <v>6.13</v>
      </c>
      <c r="E692" s="6">
        <v>6.17</v>
      </c>
      <c r="F692" s="6">
        <v>6.31</v>
      </c>
      <c r="G692" s="6">
        <v>6.42</v>
      </c>
      <c r="H692" s="6">
        <v>6.63</v>
      </c>
      <c r="I692" s="6">
        <v>6.85</v>
      </c>
      <c r="J692" s="6">
        <v>7.14</v>
      </c>
      <c r="K692" s="6">
        <v>7.58</v>
      </c>
      <c r="L692" s="6">
        <v>7.96</v>
      </c>
      <c r="M692" s="6">
        <v>8.58</v>
      </c>
    </row>
    <row r="693">
      <c r="A693" s="146">
        <v>43182.0</v>
      </c>
      <c r="B693" s="6">
        <v>6.02</v>
      </c>
      <c r="C693" s="6">
        <v>6.06</v>
      </c>
      <c r="D693" s="6">
        <v>6.1</v>
      </c>
      <c r="E693" s="6">
        <v>6.14</v>
      </c>
      <c r="F693" s="6">
        <v>6.28</v>
      </c>
      <c r="G693" s="6">
        <v>6.39</v>
      </c>
      <c r="H693" s="6">
        <v>6.6</v>
      </c>
      <c r="I693" s="6">
        <v>6.82</v>
      </c>
      <c r="J693" s="6">
        <v>7.11</v>
      </c>
      <c r="K693" s="6">
        <v>7.54</v>
      </c>
      <c r="L693" s="6">
        <v>7.92</v>
      </c>
      <c r="M693" s="6">
        <v>8.55</v>
      </c>
    </row>
    <row r="694">
      <c r="A694" s="146">
        <v>43181.0</v>
      </c>
      <c r="B694" s="6">
        <v>5.97</v>
      </c>
      <c r="C694" s="6">
        <v>6.01</v>
      </c>
      <c r="D694" s="6">
        <v>6.06</v>
      </c>
      <c r="E694" s="6">
        <v>6.11</v>
      </c>
      <c r="F694" s="6">
        <v>6.27</v>
      </c>
      <c r="G694" s="6">
        <v>6.39</v>
      </c>
      <c r="H694" s="6">
        <v>6.6</v>
      </c>
      <c r="I694" s="6">
        <v>6.82</v>
      </c>
      <c r="J694" s="6">
        <v>7.13</v>
      </c>
      <c r="K694" s="6">
        <v>7.6</v>
      </c>
      <c r="L694" s="6">
        <v>8.02</v>
      </c>
      <c r="M694" s="6">
        <v>8.68</v>
      </c>
    </row>
    <row r="695">
      <c r="A695" s="146">
        <v>43180.0</v>
      </c>
      <c r="B695" s="6">
        <v>5.97</v>
      </c>
      <c r="C695" s="6">
        <v>6.01</v>
      </c>
      <c r="D695" s="6">
        <v>6.06</v>
      </c>
      <c r="E695" s="6">
        <v>6.11</v>
      </c>
      <c r="F695" s="6">
        <v>6.29</v>
      </c>
      <c r="G695" s="6">
        <v>6.42</v>
      </c>
      <c r="H695" s="6">
        <v>6.64</v>
      </c>
      <c r="I695" s="6">
        <v>6.86</v>
      </c>
      <c r="J695" s="6">
        <v>7.16</v>
      </c>
      <c r="K695" s="6">
        <v>7.64</v>
      </c>
      <c r="L695" s="6">
        <v>8.06</v>
      </c>
      <c r="M695" s="6">
        <v>8.73</v>
      </c>
    </row>
    <row r="696">
      <c r="A696" s="146">
        <v>43179.0</v>
      </c>
      <c r="B696" s="6">
        <v>5.99</v>
      </c>
      <c r="C696" s="6">
        <v>6.04</v>
      </c>
      <c r="D696" s="6">
        <v>6.08</v>
      </c>
      <c r="E696" s="6">
        <v>6.13</v>
      </c>
      <c r="F696" s="6">
        <v>6.3</v>
      </c>
      <c r="G696" s="6">
        <v>6.42</v>
      </c>
      <c r="H696" s="6">
        <v>6.66</v>
      </c>
      <c r="I696" s="6">
        <v>6.88</v>
      </c>
      <c r="J696" s="6">
        <v>7.2</v>
      </c>
      <c r="K696" s="6">
        <v>7.69</v>
      </c>
      <c r="L696" s="6">
        <v>8.11</v>
      </c>
      <c r="M696" s="6">
        <v>8.79</v>
      </c>
    </row>
    <row r="697">
      <c r="A697" s="146">
        <v>43178.0</v>
      </c>
      <c r="B697" s="6">
        <v>6.03</v>
      </c>
      <c r="C697" s="6">
        <v>6.08</v>
      </c>
      <c r="D697" s="6">
        <v>6.13</v>
      </c>
      <c r="E697" s="6">
        <v>6.19</v>
      </c>
      <c r="F697" s="6">
        <v>6.38</v>
      </c>
      <c r="G697" s="6">
        <v>6.5</v>
      </c>
      <c r="H697" s="6">
        <v>6.72</v>
      </c>
      <c r="I697" s="6">
        <v>6.93</v>
      </c>
      <c r="J697" s="6">
        <v>7.25</v>
      </c>
      <c r="K697" s="6">
        <v>7.74</v>
      </c>
      <c r="L697" s="6">
        <v>8.17</v>
      </c>
      <c r="M697" s="6">
        <v>8.85</v>
      </c>
    </row>
    <row r="698">
      <c r="A698" s="146">
        <v>43175.0</v>
      </c>
      <c r="B698" s="6">
        <v>6.07</v>
      </c>
      <c r="C698" s="6">
        <v>6.11</v>
      </c>
      <c r="D698" s="6">
        <v>6.16</v>
      </c>
      <c r="E698" s="6">
        <v>6.2</v>
      </c>
      <c r="F698" s="6">
        <v>6.37</v>
      </c>
      <c r="G698" s="6">
        <v>6.49</v>
      </c>
      <c r="H698" s="6">
        <v>6.72</v>
      </c>
      <c r="I698" s="6">
        <v>6.94</v>
      </c>
      <c r="J698" s="6">
        <v>7.24</v>
      </c>
      <c r="K698" s="6">
        <v>7.71</v>
      </c>
      <c r="L698" s="6">
        <v>8.13</v>
      </c>
      <c r="M698" s="6">
        <v>8.8</v>
      </c>
    </row>
    <row r="699">
      <c r="A699" s="146">
        <v>43174.0</v>
      </c>
      <c r="B699" s="6">
        <v>6.06</v>
      </c>
      <c r="C699" s="6">
        <v>6.1</v>
      </c>
      <c r="D699" s="6">
        <v>6.15</v>
      </c>
      <c r="E699" s="6">
        <v>6.19</v>
      </c>
      <c r="F699" s="6">
        <v>6.37</v>
      </c>
      <c r="G699" s="6">
        <v>6.5</v>
      </c>
      <c r="H699" s="6">
        <v>6.72</v>
      </c>
      <c r="I699" s="6">
        <v>6.94</v>
      </c>
      <c r="J699" s="6">
        <v>7.24</v>
      </c>
      <c r="K699" s="6">
        <v>7.72</v>
      </c>
      <c r="L699" s="6">
        <v>8.13</v>
      </c>
      <c r="M699" s="6">
        <v>8.8</v>
      </c>
    </row>
    <row r="700">
      <c r="A700" s="146">
        <v>43173.0</v>
      </c>
      <c r="B700" s="6">
        <v>6.04</v>
      </c>
      <c r="C700" s="6">
        <v>6.08</v>
      </c>
      <c r="D700" s="6">
        <v>6.13</v>
      </c>
      <c r="E700" s="6">
        <v>6.18</v>
      </c>
      <c r="F700" s="6">
        <v>6.36</v>
      </c>
      <c r="G700" s="6">
        <v>6.48</v>
      </c>
      <c r="H700" s="6">
        <v>6.71</v>
      </c>
      <c r="I700" s="6">
        <v>6.91</v>
      </c>
      <c r="J700" s="6">
        <v>7.21</v>
      </c>
      <c r="K700" s="6">
        <v>7.67</v>
      </c>
      <c r="L700" s="6">
        <v>8.07</v>
      </c>
      <c r="M700" s="6">
        <v>8.74</v>
      </c>
    </row>
    <row r="701">
      <c r="A701" s="146">
        <v>43172.0</v>
      </c>
      <c r="B701" s="6">
        <v>6.02</v>
      </c>
      <c r="C701" s="6">
        <v>6.07</v>
      </c>
      <c r="D701" s="6">
        <v>6.11</v>
      </c>
      <c r="E701" s="6">
        <v>6.16</v>
      </c>
      <c r="F701" s="6">
        <v>6.35</v>
      </c>
      <c r="G701" s="6">
        <v>6.47</v>
      </c>
      <c r="H701" s="6">
        <v>6.68</v>
      </c>
      <c r="I701" s="6">
        <v>6.88</v>
      </c>
      <c r="J701" s="6">
        <v>7.19</v>
      </c>
      <c r="K701" s="6">
        <v>7.66</v>
      </c>
      <c r="L701" s="6">
        <v>8.08</v>
      </c>
      <c r="M701" s="6">
        <v>8.76</v>
      </c>
    </row>
    <row r="702">
      <c r="A702" s="146">
        <v>43171.0</v>
      </c>
      <c r="B702" s="6">
        <v>6.07</v>
      </c>
      <c r="C702" s="6">
        <v>6.11</v>
      </c>
      <c r="D702" s="6">
        <v>6.15</v>
      </c>
      <c r="E702" s="6">
        <v>6.19</v>
      </c>
      <c r="F702" s="6">
        <v>6.36</v>
      </c>
      <c r="G702" s="6">
        <v>6.47</v>
      </c>
      <c r="H702" s="6">
        <v>6.68</v>
      </c>
      <c r="I702" s="6">
        <v>6.88</v>
      </c>
      <c r="J702" s="6">
        <v>7.19</v>
      </c>
      <c r="K702" s="6">
        <v>7.65</v>
      </c>
      <c r="L702" s="6">
        <v>8.07</v>
      </c>
      <c r="M702" s="6">
        <v>8.75</v>
      </c>
    </row>
    <row r="703">
      <c r="A703" s="146">
        <v>43166.0</v>
      </c>
      <c r="B703" s="6">
        <v>6.08</v>
      </c>
      <c r="C703" s="6">
        <v>6.12</v>
      </c>
      <c r="D703" s="6">
        <v>6.16</v>
      </c>
      <c r="E703" s="6">
        <v>6.2</v>
      </c>
      <c r="F703" s="6">
        <v>6.36</v>
      </c>
      <c r="G703" s="6">
        <v>6.48</v>
      </c>
      <c r="H703" s="6">
        <v>6.7</v>
      </c>
      <c r="I703" s="6">
        <v>6.89</v>
      </c>
      <c r="J703" s="6">
        <v>7.16</v>
      </c>
      <c r="K703" s="6">
        <v>7.59</v>
      </c>
      <c r="L703" s="6">
        <v>7.98</v>
      </c>
      <c r="M703" s="6">
        <v>8.66</v>
      </c>
    </row>
    <row r="704">
      <c r="A704" s="146">
        <v>43165.0</v>
      </c>
      <c r="B704" s="6">
        <v>6.16</v>
      </c>
      <c r="C704" s="6">
        <v>6.2</v>
      </c>
      <c r="D704" s="6">
        <v>6.24</v>
      </c>
      <c r="E704" s="6">
        <v>6.27</v>
      </c>
      <c r="F704" s="6">
        <v>6.41</v>
      </c>
      <c r="G704" s="6">
        <v>6.51</v>
      </c>
      <c r="H704" s="6">
        <v>6.7</v>
      </c>
      <c r="I704" s="6">
        <v>6.89</v>
      </c>
      <c r="J704" s="6">
        <v>7.18</v>
      </c>
      <c r="K704" s="6">
        <v>7.64</v>
      </c>
      <c r="L704" s="6">
        <v>8.05</v>
      </c>
      <c r="M704" s="6">
        <v>8.73</v>
      </c>
    </row>
    <row r="705">
      <c r="A705" s="146">
        <v>43164.0</v>
      </c>
      <c r="B705" s="6">
        <v>6.14</v>
      </c>
      <c r="C705" s="6">
        <v>6.18</v>
      </c>
      <c r="D705" s="6">
        <v>6.22</v>
      </c>
      <c r="E705" s="6">
        <v>6.26</v>
      </c>
      <c r="F705" s="6">
        <v>6.41</v>
      </c>
      <c r="G705" s="6">
        <v>6.52</v>
      </c>
      <c r="H705" s="6">
        <v>6.71</v>
      </c>
      <c r="I705" s="6">
        <v>6.9</v>
      </c>
      <c r="J705" s="6">
        <v>7.18</v>
      </c>
      <c r="K705" s="6">
        <v>7.63</v>
      </c>
      <c r="L705" s="6">
        <v>8.04</v>
      </c>
      <c r="M705" s="6">
        <v>8.73</v>
      </c>
    </row>
    <row r="706">
      <c r="A706" s="146">
        <v>43161.0</v>
      </c>
      <c r="B706" s="6">
        <v>6.17</v>
      </c>
      <c r="C706" s="6">
        <v>6.2</v>
      </c>
      <c r="D706" s="6">
        <v>6.24</v>
      </c>
      <c r="E706" s="6">
        <v>6.28</v>
      </c>
      <c r="F706" s="6">
        <v>6.43</v>
      </c>
      <c r="G706" s="6">
        <v>6.53</v>
      </c>
      <c r="H706" s="6">
        <v>6.72</v>
      </c>
      <c r="I706" s="6">
        <v>6.91</v>
      </c>
      <c r="J706" s="6">
        <v>7.19</v>
      </c>
      <c r="K706" s="6">
        <v>7.64</v>
      </c>
      <c r="L706" s="6">
        <v>8.05</v>
      </c>
      <c r="M706" s="6">
        <v>8.74</v>
      </c>
    </row>
    <row r="707">
      <c r="A707" s="146">
        <v>43160.0</v>
      </c>
      <c r="B707" s="6">
        <v>6.2</v>
      </c>
      <c r="C707" s="6">
        <v>6.23</v>
      </c>
      <c r="D707" s="6">
        <v>6.27</v>
      </c>
      <c r="E707" s="6">
        <v>6.3</v>
      </c>
      <c r="F707" s="6">
        <v>6.44</v>
      </c>
      <c r="G707" s="6">
        <v>6.53</v>
      </c>
      <c r="H707" s="6">
        <v>6.71</v>
      </c>
      <c r="I707" s="6">
        <v>6.9</v>
      </c>
      <c r="J707" s="6">
        <v>7.19</v>
      </c>
      <c r="K707" s="6">
        <v>7.64</v>
      </c>
      <c r="L707" s="6">
        <v>8.04</v>
      </c>
      <c r="M707" s="6">
        <v>8.72</v>
      </c>
    </row>
    <row r="708">
      <c r="A708" s="146">
        <v>43159.0</v>
      </c>
      <c r="B708" s="6">
        <v>6.14</v>
      </c>
      <c r="C708" s="6">
        <v>6.18</v>
      </c>
      <c r="D708" s="6">
        <v>6.22</v>
      </c>
      <c r="E708" s="6">
        <v>6.26</v>
      </c>
      <c r="F708" s="6">
        <v>6.4</v>
      </c>
      <c r="G708" s="6">
        <v>6.49</v>
      </c>
      <c r="H708" s="6">
        <v>6.67</v>
      </c>
      <c r="I708" s="6">
        <v>6.86</v>
      </c>
      <c r="J708" s="6">
        <v>7.13</v>
      </c>
      <c r="K708" s="6">
        <v>7.56</v>
      </c>
      <c r="L708" s="6">
        <v>7.95</v>
      </c>
      <c r="M708" s="6">
        <v>8.61</v>
      </c>
    </row>
    <row r="709">
      <c r="A709" s="146">
        <v>43158.0</v>
      </c>
      <c r="B709" s="6">
        <v>6.23</v>
      </c>
      <c r="C709" s="6">
        <v>6.26</v>
      </c>
      <c r="D709" s="6">
        <v>6.29</v>
      </c>
      <c r="E709" s="6">
        <v>6.31</v>
      </c>
      <c r="F709" s="6">
        <v>6.41</v>
      </c>
      <c r="G709" s="6">
        <v>6.5</v>
      </c>
      <c r="H709" s="6">
        <v>6.7</v>
      </c>
      <c r="I709" s="6">
        <v>6.9</v>
      </c>
      <c r="J709" s="6">
        <v>7.17</v>
      </c>
      <c r="K709" s="6">
        <v>7.59</v>
      </c>
      <c r="L709" s="6">
        <v>7.99</v>
      </c>
      <c r="M709" s="6">
        <v>8.67</v>
      </c>
    </row>
    <row r="710">
      <c r="A710" s="146">
        <v>43157.0</v>
      </c>
      <c r="B710" s="6">
        <v>6.14</v>
      </c>
      <c r="C710" s="6">
        <v>6.17</v>
      </c>
      <c r="D710" s="6">
        <v>6.21</v>
      </c>
      <c r="E710" s="6">
        <v>6.24</v>
      </c>
      <c r="F710" s="6">
        <v>6.38</v>
      </c>
      <c r="G710" s="6">
        <v>6.48</v>
      </c>
      <c r="H710" s="6">
        <v>6.66</v>
      </c>
      <c r="I710" s="6">
        <v>6.84</v>
      </c>
      <c r="J710" s="6">
        <v>7.13</v>
      </c>
      <c r="K710" s="6">
        <v>7.58</v>
      </c>
      <c r="L710" s="6">
        <v>7.99</v>
      </c>
      <c r="M710" s="6">
        <v>8.67</v>
      </c>
    </row>
    <row r="711">
      <c r="A711" s="146">
        <v>43153.0</v>
      </c>
      <c r="B711" s="6">
        <v>6.23</v>
      </c>
      <c r="C711" s="6">
        <v>6.26</v>
      </c>
      <c r="D711" s="6">
        <v>6.29</v>
      </c>
      <c r="E711" s="6">
        <v>6.32</v>
      </c>
      <c r="F711" s="6">
        <v>6.44</v>
      </c>
      <c r="G711" s="6">
        <v>6.53</v>
      </c>
      <c r="H711" s="6">
        <v>6.7</v>
      </c>
      <c r="I711" s="6">
        <v>6.88</v>
      </c>
      <c r="J711" s="6">
        <v>7.15</v>
      </c>
      <c r="K711" s="6">
        <v>7.58</v>
      </c>
      <c r="L711" s="6">
        <v>7.97</v>
      </c>
      <c r="M711" s="6">
        <v>8.64</v>
      </c>
    </row>
    <row r="712">
      <c r="A712" s="146">
        <v>43152.0</v>
      </c>
      <c r="B712" s="6">
        <v>6.23</v>
      </c>
      <c r="C712" s="6">
        <v>6.26</v>
      </c>
      <c r="D712" s="6">
        <v>6.29</v>
      </c>
      <c r="E712" s="6">
        <v>6.33</v>
      </c>
      <c r="F712" s="6">
        <v>6.45</v>
      </c>
      <c r="G712" s="6">
        <v>6.53</v>
      </c>
      <c r="H712" s="6">
        <v>6.7</v>
      </c>
      <c r="I712" s="6">
        <v>6.87</v>
      </c>
      <c r="J712" s="6">
        <v>7.14</v>
      </c>
      <c r="K712" s="6">
        <v>7.56</v>
      </c>
      <c r="L712" s="6">
        <v>7.94</v>
      </c>
      <c r="M712" s="6">
        <v>8.61</v>
      </c>
    </row>
    <row r="713">
      <c r="A713" s="146">
        <v>43151.0</v>
      </c>
      <c r="B713" s="6">
        <v>6.28</v>
      </c>
      <c r="C713" s="6">
        <v>6.31</v>
      </c>
      <c r="D713" s="6">
        <v>6.34</v>
      </c>
      <c r="E713" s="6">
        <v>6.38</v>
      </c>
      <c r="F713" s="6">
        <v>6.5</v>
      </c>
      <c r="G713" s="6">
        <v>6.59</v>
      </c>
      <c r="H713" s="6">
        <v>6.76</v>
      </c>
      <c r="I713" s="6">
        <v>6.92</v>
      </c>
      <c r="J713" s="6">
        <v>7.17</v>
      </c>
      <c r="K713" s="6">
        <v>7.58</v>
      </c>
      <c r="L713" s="6">
        <v>7.96</v>
      </c>
      <c r="M713" s="6">
        <v>8.62</v>
      </c>
    </row>
    <row r="714">
      <c r="A714" s="146">
        <v>43150.0</v>
      </c>
      <c r="B714" s="6">
        <v>6.32</v>
      </c>
      <c r="C714" s="6">
        <v>6.34</v>
      </c>
      <c r="D714" s="6">
        <v>6.36</v>
      </c>
      <c r="E714" s="6">
        <v>6.38</v>
      </c>
      <c r="F714" s="6">
        <v>6.45</v>
      </c>
      <c r="G714" s="6">
        <v>6.55</v>
      </c>
      <c r="H714" s="6">
        <v>6.73</v>
      </c>
      <c r="I714" s="6">
        <v>6.9</v>
      </c>
      <c r="J714" s="6">
        <v>7.16</v>
      </c>
      <c r="K714" s="6">
        <v>7.56</v>
      </c>
      <c r="L714" s="6">
        <v>7.93</v>
      </c>
      <c r="M714" s="6">
        <v>8.58</v>
      </c>
    </row>
    <row r="715">
      <c r="A715" s="146">
        <v>43147.0</v>
      </c>
      <c r="B715" s="6">
        <v>6.27</v>
      </c>
      <c r="C715" s="6">
        <v>6.3</v>
      </c>
      <c r="D715" s="6">
        <v>6.33</v>
      </c>
      <c r="E715" s="6">
        <v>6.36</v>
      </c>
      <c r="F715" s="6">
        <v>6.48</v>
      </c>
      <c r="G715" s="6">
        <v>6.56</v>
      </c>
      <c r="H715" s="6">
        <v>6.72</v>
      </c>
      <c r="I715" s="6">
        <v>6.89</v>
      </c>
      <c r="J715" s="6">
        <v>7.15</v>
      </c>
      <c r="K715" s="6">
        <v>7.57</v>
      </c>
      <c r="L715" s="6">
        <v>7.95</v>
      </c>
      <c r="M715" s="6">
        <v>8.61</v>
      </c>
    </row>
    <row r="716">
      <c r="A716" s="146">
        <v>43146.0</v>
      </c>
      <c r="B716" s="6">
        <v>6.28</v>
      </c>
      <c r="C716" s="6">
        <v>6.31</v>
      </c>
      <c r="D716" s="6">
        <v>6.34</v>
      </c>
      <c r="E716" s="6">
        <v>6.37</v>
      </c>
      <c r="F716" s="6">
        <v>6.5</v>
      </c>
      <c r="G716" s="6">
        <v>6.6</v>
      </c>
      <c r="H716" s="6">
        <v>6.77</v>
      </c>
      <c r="I716" s="6">
        <v>6.95</v>
      </c>
      <c r="J716" s="6">
        <v>7.22</v>
      </c>
      <c r="K716" s="6">
        <v>7.64</v>
      </c>
      <c r="L716" s="6">
        <v>8.03</v>
      </c>
      <c r="M716" s="6">
        <v>8.7</v>
      </c>
    </row>
    <row r="717">
      <c r="A717" s="146">
        <v>43145.0</v>
      </c>
      <c r="B717" s="6">
        <v>6.28</v>
      </c>
      <c r="C717" s="6">
        <v>6.31</v>
      </c>
      <c r="D717" s="6">
        <v>6.35</v>
      </c>
      <c r="E717" s="6">
        <v>6.39</v>
      </c>
      <c r="F717" s="6">
        <v>6.58</v>
      </c>
      <c r="G717" s="6">
        <v>6.66</v>
      </c>
      <c r="H717" s="6">
        <v>6.81</v>
      </c>
      <c r="I717" s="6">
        <v>6.97</v>
      </c>
      <c r="J717" s="6">
        <v>7.22</v>
      </c>
      <c r="K717" s="6">
        <v>7.63</v>
      </c>
      <c r="L717" s="6">
        <v>8.0</v>
      </c>
      <c r="M717" s="6">
        <v>8.66</v>
      </c>
    </row>
    <row r="718">
      <c r="A718" s="146">
        <v>43144.0</v>
      </c>
      <c r="B718" s="6">
        <v>6.44</v>
      </c>
      <c r="C718" s="6">
        <v>6.46</v>
      </c>
      <c r="D718" s="6">
        <v>6.48</v>
      </c>
      <c r="E718" s="6">
        <v>6.51</v>
      </c>
      <c r="F718" s="6">
        <v>6.59</v>
      </c>
      <c r="G718" s="6">
        <v>6.67</v>
      </c>
      <c r="H718" s="6">
        <v>6.83</v>
      </c>
      <c r="I718" s="6">
        <v>7.0</v>
      </c>
      <c r="J718" s="6">
        <v>7.25</v>
      </c>
      <c r="K718" s="6">
        <v>7.63</v>
      </c>
      <c r="L718" s="6">
        <v>7.99</v>
      </c>
      <c r="M718" s="6">
        <v>8.62</v>
      </c>
    </row>
    <row r="719">
      <c r="A719" s="146">
        <v>43143.0</v>
      </c>
      <c r="B719" s="6">
        <v>6.53</v>
      </c>
      <c r="C719" s="6">
        <v>6.55</v>
      </c>
      <c r="D719" s="6">
        <v>6.57</v>
      </c>
      <c r="E719" s="6">
        <v>6.58</v>
      </c>
      <c r="F719" s="6">
        <v>6.63</v>
      </c>
      <c r="G719" s="6">
        <v>6.68</v>
      </c>
      <c r="H719" s="6">
        <v>6.83</v>
      </c>
      <c r="I719" s="6">
        <v>6.99</v>
      </c>
      <c r="J719" s="6">
        <v>7.22</v>
      </c>
      <c r="K719" s="6">
        <v>7.58</v>
      </c>
      <c r="L719" s="6">
        <v>7.91</v>
      </c>
      <c r="M719" s="6">
        <v>8.52</v>
      </c>
    </row>
    <row r="720">
      <c r="A720" s="146">
        <v>43140.0</v>
      </c>
      <c r="B720" s="6">
        <v>6.59</v>
      </c>
      <c r="C720" s="6">
        <v>6.61</v>
      </c>
      <c r="D720" s="6">
        <v>6.62</v>
      </c>
      <c r="E720" s="6">
        <v>6.64</v>
      </c>
      <c r="F720" s="6">
        <v>6.67</v>
      </c>
      <c r="G720" s="6">
        <v>6.71</v>
      </c>
      <c r="H720" s="6">
        <v>6.84</v>
      </c>
      <c r="I720" s="6">
        <v>7.0</v>
      </c>
      <c r="J720" s="6">
        <v>7.23</v>
      </c>
      <c r="K720" s="6">
        <v>7.57</v>
      </c>
      <c r="L720" s="6">
        <v>7.88</v>
      </c>
      <c r="M720" s="6">
        <v>8.46</v>
      </c>
    </row>
    <row r="721">
      <c r="A721" s="146">
        <v>43139.0</v>
      </c>
      <c r="B721" s="6">
        <v>6.62</v>
      </c>
      <c r="C721" s="6">
        <v>6.64</v>
      </c>
      <c r="D721" s="6">
        <v>6.65</v>
      </c>
      <c r="E721" s="6">
        <v>6.66</v>
      </c>
      <c r="F721" s="6">
        <v>6.7</v>
      </c>
      <c r="G721" s="6">
        <v>6.74</v>
      </c>
      <c r="H721" s="6">
        <v>6.86</v>
      </c>
      <c r="I721" s="6">
        <v>7.0</v>
      </c>
      <c r="J721" s="6">
        <v>7.22</v>
      </c>
      <c r="K721" s="6">
        <v>7.54</v>
      </c>
      <c r="L721" s="6">
        <v>7.84</v>
      </c>
      <c r="M721" s="6">
        <v>8.38</v>
      </c>
    </row>
    <row r="722">
      <c r="A722" s="146">
        <v>43138.0</v>
      </c>
      <c r="B722" s="6">
        <v>6.64</v>
      </c>
      <c r="C722" s="6">
        <v>6.66</v>
      </c>
      <c r="D722" s="6">
        <v>6.68</v>
      </c>
      <c r="E722" s="6">
        <v>6.69</v>
      </c>
      <c r="F722" s="6">
        <v>6.72</v>
      </c>
      <c r="G722" s="6">
        <v>6.74</v>
      </c>
      <c r="H722" s="6">
        <v>6.85</v>
      </c>
      <c r="I722" s="6">
        <v>6.99</v>
      </c>
      <c r="J722" s="6">
        <v>7.2</v>
      </c>
      <c r="K722" s="6">
        <v>7.52</v>
      </c>
      <c r="L722" s="6">
        <v>7.81</v>
      </c>
      <c r="M722" s="6">
        <v>8.35</v>
      </c>
    </row>
    <row r="723">
      <c r="A723" s="146">
        <v>43137.0</v>
      </c>
      <c r="B723" s="6">
        <v>6.66</v>
      </c>
      <c r="C723" s="6">
        <v>6.68</v>
      </c>
      <c r="D723" s="6">
        <v>6.7</v>
      </c>
      <c r="E723" s="6">
        <v>6.72</v>
      </c>
      <c r="F723" s="6">
        <v>6.79</v>
      </c>
      <c r="G723" s="6">
        <v>6.84</v>
      </c>
      <c r="H723" s="6">
        <v>6.94</v>
      </c>
      <c r="I723" s="6">
        <v>7.07</v>
      </c>
      <c r="J723" s="6">
        <v>7.26</v>
      </c>
      <c r="K723" s="6">
        <v>7.58</v>
      </c>
      <c r="L723" s="6">
        <v>7.89</v>
      </c>
      <c r="M723" s="6">
        <v>8.44</v>
      </c>
    </row>
    <row r="724">
      <c r="A724" s="146">
        <v>43136.0</v>
      </c>
      <c r="B724" s="6">
        <v>6.66</v>
      </c>
      <c r="C724" s="6">
        <v>6.68</v>
      </c>
      <c r="D724" s="6">
        <v>6.7</v>
      </c>
      <c r="E724" s="6">
        <v>6.72</v>
      </c>
      <c r="F724" s="6">
        <v>6.79</v>
      </c>
      <c r="G724" s="6">
        <v>6.82</v>
      </c>
      <c r="H724" s="6">
        <v>6.91</v>
      </c>
      <c r="I724" s="6">
        <v>7.04</v>
      </c>
      <c r="J724" s="6">
        <v>7.24</v>
      </c>
      <c r="K724" s="6">
        <v>7.56</v>
      </c>
      <c r="L724" s="6">
        <v>7.86</v>
      </c>
      <c r="M724" s="6">
        <v>8.4</v>
      </c>
    </row>
    <row r="725">
      <c r="A725" s="146">
        <v>43133.0</v>
      </c>
      <c r="B725" s="6">
        <v>6.64</v>
      </c>
      <c r="C725" s="6">
        <v>6.66</v>
      </c>
      <c r="D725" s="6">
        <v>6.67</v>
      </c>
      <c r="E725" s="6">
        <v>6.69</v>
      </c>
      <c r="F725" s="6">
        <v>6.75</v>
      </c>
      <c r="G725" s="6">
        <v>6.79</v>
      </c>
      <c r="H725" s="6">
        <v>6.91</v>
      </c>
      <c r="I725" s="6">
        <v>7.06</v>
      </c>
      <c r="J725" s="6">
        <v>7.27</v>
      </c>
      <c r="K725" s="6">
        <v>7.61</v>
      </c>
      <c r="L725" s="6">
        <v>7.92</v>
      </c>
      <c r="M725" s="6">
        <v>8.48</v>
      </c>
    </row>
    <row r="726">
      <c r="A726" s="146">
        <v>43132.0</v>
      </c>
      <c r="B726" s="6">
        <v>6.67</v>
      </c>
      <c r="C726" s="6">
        <v>6.69</v>
      </c>
      <c r="D726" s="6">
        <v>6.71</v>
      </c>
      <c r="E726" s="6">
        <v>6.72</v>
      </c>
      <c r="F726" s="6">
        <v>6.77</v>
      </c>
      <c r="G726" s="6">
        <v>6.81</v>
      </c>
      <c r="H726" s="6">
        <v>6.93</v>
      </c>
      <c r="I726" s="6">
        <v>7.08</v>
      </c>
      <c r="J726" s="6">
        <v>7.29</v>
      </c>
      <c r="K726" s="6">
        <v>7.62</v>
      </c>
      <c r="L726" s="6">
        <v>7.92</v>
      </c>
      <c r="M726" s="6">
        <v>8.47</v>
      </c>
    </row>
    <row r="727">
      <c r="A727" s="146">
        <v>43131.0</v>
      </c>
      <c r="B727" s="6">
        <v>6.7</v>
      </c>
      <c r="C727" s="6">
        <v>6.72</v>
      </c>
      <c r="D727" s="6">
        <v>6.74</v>
      </c>
      <c r="E727" s="6">
        <v>6.75</v>
      </c>
      <c r="F727" s="6">
        <v>6.78</v>
      </c>
      <c r="G727" s="6">
        <v>6.81</v>
      </c>
      <c r="H727" s="6">
        <v>6.94</v>
      </c>
      <c r="I727" s="6">
        <v>7.11</v>
      </c>
      <c r="J727" s="6">
        <v>7.34</v>
      </c>
      <c r="K727" s="6">
        <v>7.7</v>
      </c>
      <c r="L727" s="6">
        <v>8.02</v>
      </c>
      <c r="M727" s="6">
        <v>8.58</v>
      </c>
    </row>
    <row r="728">
      <c r="A728" s="146">
        <v>43130.0</v>
      </c>
      <c r="B728" s="6">
        <v>6.68</v>
      </c>
      <c r="C728" s="6">
        <v>6.7</v>
      </c>
      <c r="D728" s="6">
        <v>6.72</v>
      </c>
      <c r="E728" s="6">
        <v>6.74</v>
      </c>
      <c r="F728" s="6">
        <v>6.79</v>
      </c>
      <c r="G728" s="6">
        <v>6.83</v>
      </c>
      <c r="H728" s="6">
        <v>6.99</v>
      </c>
      <c r="I728" s="6">
        <v>7.17</v>
      </c>
      <c r="J728" s="6">
        <v>7.42</v>
      </c>
      <c r="K728" s="6">
        <v>7.78</v>
      </c>
      <c r="L728" s="6">
        <v>8.11</v>
      </c>
      <c r="M728" s="6">
        <v>8.69</v>
      </c>
    </row>
    <row r="729">
      <c r="A729" s="146">
        <v>43129.0</v>
      </c>
      <c r="B729" s="6">
        <v>6.73</v>
      </c>
      <c r="C729" s="6">
        <v>6.75</v>
      </c>
      <c r="D729" s="6">
        <v>6.77</v>
      </c>
      <c r="E729" s="6">
        <v>6.8</v>
      </c>
      <c r="F729" s="6">
        <v>6.87</v>
      </c>
      <c r="G729" s="6">
        <v>6.9</v>
      </c>
      <c r="H729" s="6">
        <v>7.05</v>
      </c>
      <c r="I729" s="6">
        <v>7.24</v>
      </c>
      <c r="J729" s="6">
        <v>7.48</v>
      </c>
      <c r="K729" s="6">
        <v>7.84</v>
      </c>
      <c r="L729" s="6">
        <v>8.17</v>
      </c>
      <c r="M729" s="6">
        <v>8.74</v>
      </c>
    </row>
    <row r="730">
      <c r="A730" s="146">
        <v>43126.0</v>
      </c>
      <c r="B730" s="6">
        <v>6.66</v>
      </c>
      <c r="C730" s="6">
        <v>6.68</v>
      </c>
      <c r="D730" s="6">
        <v>6.71</v>
      </c>
      <c r="E730" s="6">
        <v>6.74</v>
      </c>
      <c r="F730" s="6">
        <v>6.84</v>
      </c>
      <c r="G730" s="6">
        <v>6.9</v>
      </c>
      <c r="H730" s="6">
        <v>7.06</v>
      </c>
      <c r="I730" s="6">
        <v>7.22</v>
      </c>
      <c r="J730" s="6">
        <v>7.47</v>
      </c>
      <c r="K730" s="6">
        <v>7.85</v>
      </c>
      <c r="L730" s="6">
        <v>8.18</v>
      </c>
      <c r="M730" s="6">
        <v>8.77</v>
      </c>
    </row>
    <row r="731">
      <c r="A731" s="146">
        <v>43125.0</v>
      </c>
      <c r="B731" s="6">
        <v>6.64</v>
      </c>
      <c r="C731" s="6">
        <v>6.67</v>
      </c>
      <c r="D731" s="6">
        <v>6.69</v>
      </c>
      <c r="E731" s="6">
        <v>6.71</v>
      </c>
      <c r="F731" s="6">
        <v>6.78</v>
      </c>
      <c r="G731" s="6">
        <v>6.84</v>
      </c>
      <c r="H731" s="6">
        <v>7.02</v>
      </c>
      <c r="I731" s="6">
        <v>7.22</v>
      </c>
      <c r="J731" s="6">
        <v>7.48</v>
      </c>
      <c r="K731" s="6">
        <v>7.86</v>
      </c>
      <c r="L731" s="6">
        <v>8.21</v>
      </c>
      <c r="M731" s="6">
        <v>8.81</v>
      </c>
    </row>
    <row r="732">
      <c r="A732" s="146">
        <v>43124.0</v>
      </c>
      <c r="B732" s="6">
        <v>6.64</v>
      </c>
      <c r="C732" s="6">
        <v>6.67</v>
      </c>
      <c r="D732" s="6">
        <v>6.7</v>
      </c>
      <c r="E732" s="6">
        <v>6.72</v>
      </c>
      <c r="F732" s="6">
        <v>6.79</v>
      </c>
      <c r="G732" s="6">
        <v>6.84</v>
      </c>
      <c r="H732" s="6">
        <v>7.0</v>
      </c>
      <c r="I732" s="6">
        <v>7.18</v>
      </c>
      <c r="J732" s="6">
        <v>7.45</v>
      </c>
      <c r="K732" s="6">
        <v>7.83</v>
      </c>
      <c r="L732" s="6">
        <v>8.17</v>
      </c>
      <c r="M732" s="6">
        <v>8.75</v>
      </c>
    </row>
    <row r="733">
      <c r="A733" s="146">
        <v>43123.0</v>
      </c>
      <c r="B733" s="6">
        <v>6.64</v>
      </c>
      <c r="C733" s="6">
        <v>6.67</v>
      </c>
      <c r="D733" s="6">
        <v>6.69</v>
      </c>
      <c r="E733" s="6">
        <v>6.71</v>
      </c>
      <c r="F733" s="6">
        <v>6.79</v>
      </c>
      <c r="G733" s="6">
        <v>6.85</v>
      </c>
      <c r="H733" s="6">
        <v>7.02</v>
      </c>
      <c r="I733" s="6">
        <v>7.2</v>
      </c>
      <c r="J733" s="6">
        <v>7.47</v>
      </c>
      <c r="K733" s="6">
        <v>7.87</v>
      </c>
      <c r="L733" s="6">
        <v>8.22</v>
      </c>
      <c r="M733" s="6">
        <v>8.82</v>
      </c>
    </row>
    <row r="734">
      <c r="A734" s="146">
        <v>43122.0</v>
      </c>
      <c r="B734" s="6">
        <v>6.64</v>
      </c>
      <c r="C734" s="6">
        <v>6.67</v>
      </c>
      <c r="D734" s="6">
        <v>6.7</v>
      </c>
      <c r="E734" s="6">
        <v>6.72</v>
      </c>
      <c r="F734" s="6">
        <v>6.79</v>
      </c>
      <c r="G734" s="6">
        <v>6.85</v>
      </c>
      <c r="H734" s="6">
        <v>7.02</v>
      </c>
      <c r="I734" s="6">
        <v>7.22</v>
      </c>
      <c r="J734" s="6">
        <v>7.51</v>
      </c>
      <c r="K734" s="6">
        <v>7.92</v>
      </c>
      <c r="L734" s="6">
        <v>8.27</v>
      </c>
      <c r="M734" s="6">
        <v>8.86</v>
      </c>
    </row>
    <row r="735">
      <c r="A735" s="146">
        <v>43119.0</v>
      </c>
      <c r="B735" s="6">
        <v>6.64</v>
      </c>
      <c r="C735" s="6">
        <v>6.67</v>
      </c>
      <c r="D735" s="6">
        <v>6.7</v>
      </c>
      <c r="E735" s="6">
        <v>6.72</v>
      </c>
      <c r="F735" s="6">
        <v>6.8</v>
      </c>
      <c r="G735" s="6">
        <v>6.86</v>
      </c>
      <c r="H735" s="6">
        <v>7.02</v>
      </c>
      <c r="I735" s="6">
        <v>7.2</v>
      </c>
      <c r="J735" s="6">
        <v>7.47</v>
      </c>
      <c r="K735" s="6">
        <v>7.86</v>
      </c>
      <c r="L735" s="6">
        <v>8.21</v>
      </c>
      <c r="M735" s="6">
        <v>8.79</v>
      </c>
    </row>
    <row r="736">
      <c r="A736" s="146">
        <v>43118.0</v>
      </c>
      <c r="B736" s="6">
        <v>6.61</v>
      </c>
      <c r="C736" s="6">
        <v>6.64</v>
      </c>
      <c r="D736" s="6">
        <v>6.66</v>
      </c>
      <c r="E736" s="6">
        <v>6.68</v>
      </c>
      <c r="F736" s="6">
        <v>6.75</v>
      </c>
      <c r="G736" s="6">
        <v>6.83</v>
      </c>
      <c r="H736" s="6">
        <v>7.02</v>
      </c>
      <c r="I736" s="6">
        <v>7.23</v>
      </c>
      <c r="J736" s="6">
        <v>7.51</v>
      </c>
      <c r="K736" s="6">
        <v>7.91</v>
      </c>
      <c r="L736" s="6">
        <v>8.26</v>
      </c>
      <c r="M736" s="6">
        <v>8.84</v>
      </c>
    </row>
    <row r="737">
      <c r="A737" s="146">
        <v>43117.0</v>
      </c>
      <c r="B737" s="6">
        <v>6.68</v>
      </c>
      <c r="C737" s="6">
        <v>6.71</v>
      </c>
      <c r="D737" s="6">
        <v>6.73</v>
      </c>
      <c r="E737" s="6">
        <v>6.75</v>
      </c>
      <c r="F737" s="6">
        <v>6.8</v>
      </c>
      <c r="G737" s="6">
        <v>6.85</v>
      </c>
      <c r="H737" s="6">
        <v>7.03</v>
      </c>
      <c r="I737" s="6">
        <v>7.24</v>
      </c>
      <c r="J737" s="6">
        <v>7.51</v>
      </c>
      <c r="K737" s="6">
        <v>7.91</v>
      </c>
      <c r="L737" s="6">
        <v>8.25</v>
      </c>
      <c r="M737" s="6">
        <v>8.84</v>
      </c>
    </row>
    <row r="738">
      <c r="A738" s="146">
        <v>43116.0</v>
      </c>
      <c r="B738" s="6">
        <v>6.62</v>
      </c>
      <c r="C738" s="6">
        <v>6.64</v>
      </c>
      <c r="D738" s="6">
        <v>6.67</v>
      </c>
      <c r="E738" s="6">
        <v>6.7</v>
      </c>
      <c r="F738" s="6">
        <v>6.79</v>
      </c>
      <c r="G738" s="6">
        <v>6.85</v>
      </c>
      <c r="H738" s="6">
        <v>7.03</v>
      </c>
      <c r="I738" s="6">
        <v>7.23</v>
      </c>
      <c r="J738" s="6">
        <v>7.51</v>
      </c>
      <c r="K738" s="6">
        <v>7.9</v>
      </c>
      <c r="L738" s="6">
        <v>8.24</v>
      </c>
      <c r="M738" s="6">
        <v>8.81</v>
      </c>
    </row>
    <row r="739">
      <c r="A739" s="146">
        <v>43115.0</v>
      </c>
      <c r="B739" s="6">
        <v>6.64</v>
      </c>
      <c r="C739" s="6">
        <v>6.67</v>
      </c>
      <c r="D739" s="6">
        <v>6.69</v>
      </c>
      <c r="E739" s="6">
        <v>6.71</v>
      </c>
      <c r="F739" s="6">
        <v>6.75</v>
      </c>
      <c r="G739" s="6">
        <v>6.8</v>
      </c>
      <c r="H739" s="6">
        <v>6.99</v>
      </c>
      <c r="I739" s="6">
        <v>7.2</v>
      </c>
      <c r="J739" s="6">
        <v>7.49</v>
      </c>
      <c r="K739" s="6">
        <v>7.88</v>
      </c>
      <c r="L739" s="6">
        <v>8.22</v>
      </c>
      <c r="M739" s="6">
        <v>8.79</v>
      </c>
    </row>
    <row r="740">
      <c r="A740" s="146">
        <v>43112.0</v>
      </c>
      <c r="B740" s="6">
        <v>6.54</v>
      </c>
      <c r="C740" s="6">
        <v>6.59</v>
      </c>
      <c r="D740" s="6">
        <v>6.64</v>
      </c>
      <c r="E740" s="6">
        <v>6.67</v>
      </c>
      <c r="F740" s="6">
        <v>6.75</v>
      </c>
      <c r="G740" s="6">
        <v>6.82</v>
      </c>
      <c r="H740" s="6">
        <v>7.0</v>
      </c>
      <c r="I740" s="6">
        <v>7.21</v>
      </c>
      <c r="J740" s="6">
        <v>7.52</v>
      </c>
      <c r="K740" s="6">
        <v>7.97</v>
      </c>
      <c r="L740" s="6">
        <v>8.36</v>
      </c>
      <c r="M740" s="6">
        <v>9.01</v>
      </c>
    </row>
    <row r="741">
      <c r="A741" s="146">
        <v>43111.0</v>
      </c>
      <c r="B741" s="6">
        <v>6.39</v>
      </c>
      <c r="C741" s="6">
        <v>6.49</v>
      </c>
      <c r="D741" s="6">
        <v>6.59</v>
      </c>
      <c r="E741" s="6">
        <v>6.66</v>
      </c>
      <c r="F741" s="6">
        <v>6.81</v>
      </c>
      <c r="G741" s="6">
        <v>6.88</v>
      </c>
      <c r="H741" s="6">
        <v>7.07</v>
      </c>
      <c r="I741" s="6">
        <v>7.28</v>
      </c>
      <c r="J741" s="6">
        <v>7.56</v>
      </c>
      <c r="K741" s="6">
        <v>7.98</v>
      </c>
      <c r="L741" s="6">
        <v>8.36</v>
      </c>
      <c r="M741" s="6">
        <v>9.0</v>
      </c>
    </row>
    <row r="742">
      <c r="A742" s="146">
        <v>43110.0</v>
      </c>
      <c r="B742" s="6">
        <v>6.39</v>
      </c>
      <c r="C742" s="6">
        <v>6.45</v>
      </c>
      <c r="D742" s="6">
        <v>6.52</v>
      </c>
      <c r="E742" s="6">
        <v>6.58</v>
      </c>
      <c r="F742" s="6">
        <v>6.75</v>
      </c>
      <c r="G742" s="6">
        <v>6.84</v>
      </c>
      <c r="H742" s="6">
        <v>7.04</v>
      </c>
      <c r="I742" s="6">
        <v>7.26</v>
      </c>
      <c r="J742" s="6">
        <v>7.56</v>
      </c>
      <c r="K742" s="6">
        <v>8.02</v>
      </c>
      <c r="L742" s="6">
        <v>8.42</v>
      </c>
      <c r="M742" s="6">
        <v>9.09</v>
      </c>
    </row>
    <row r="743">
      <c r="A743" s="146">
        <v>43109.0</v>
      </c>
      <c r="B743" s="6">
        <v>6.37</v>
      </c>
      <c r="C743" s="6">
        <v>6.41</v>
      </c>
      <c r="D743" s="6">
        <v>6.45</v>
      </c>
      <c r="E743" s="6">
        <v>6.5</v>
      </c>
      <c r="F743" s="6">
        <v>6.68</v>
      </c>
      <c r="G743" s="6">
        <v>6.8</v>
      </c>
      <c r="H743" s="6">
        <v>7.03</v>
      </c>
      <c r="I743" s="6">
        <v>7.26</v>
      </c>
      <c r="J743" s="6">
        <v>7.55</v>
      </c>
      <c r="K743" s="6">
        <v>7.98</v>
      </c>
      <c r="L743" s="6">
        <v>8.37</v>
      </c>
      <c r="M743" s="6">
        <v>9.04</v>
      </c>
    </row>
    <row r="744">
      <c r="A744" s="146">
        <v>43105.0</v>
      </c>
      <c r="B744" s="6">
        <v>6.41</v>
      </c>
      <c r="C744" s="6">
        <v>6.43</v>
      </c>
      <c r="D744" s="6">
        <v>6.47</v>
      </c>
      <c r="E744" s="6">
        <v>6.52</v>
      </c>
      <c r="F744" s="6">
        <v>6.73</v>
      </c>
      <c r="G744" s="6">
        <v>6.88</v>
      </c>
      <c r="H744" s="6">
        <v>7.11</v>
      </c>
      <c r="I744" s="6">
        <v>7.31</v>
      </c>
      <c r="J744" s="6">
        <v>7.6</v>
      </c>
      <c r="K744" s="6">
        <v>8.04</v>
      </c>
      <c r="L744" s="6">
        <v>8.45</v>
      </c>
      <c r="M744" s="6">
        <v>9.14</v>
      </c>
    </row>
    <row r="745">
      <c r="A745" s="146">
        <v>43104.0</v>
      </c>
      <c r="B745" s="6">
        <v>5.79</v>
      </c>
      <c r="C745" s="6">
        <v>5.99</v>
      </c>
      <c r="D745" s="6">
        <v>6.18</v>
      </c>
      <c r="E745" s="6">
        <v>6.35</v>
      </c>
      <c r="F745" s="6">
        <v>6.75</v>
      </c>
      <c r="G745" s="6">
        <v>6.89</v>
      </c>
      <c r="H745" s="6">
        <v>7.09</v>
      </c>
      <c r="I745" s="6">
        <v>7.29</v>
      </c>
      <c r="J745" s="6">
        <v>7.58</v>
      </c>
      <c r="K745" s="6">
        <v>8.05</v>
      </c>
      <c r="L745" s="6">
        <v>8.48</v>
      </c>
      <c r="M745" s="6">
        <v>9.23</v>
      </c>
    </row>
    <row r="746">
      <c r="A746" s="146">
        <v>43103.0</v>
      </c>
      <c r="B746" s="6">
        <v>6.16</v>
      </c>
      <c r="C746" s="6">
        <v>6.27</v>
      </c>
      <c r="D746" s="6">
        <v>6.38</v>
      </c>
      <c r="E746" s="6">
        <v>6.49</v>
      </c>
      <c r="F746" s="6">
        <v>6.79</v>
      </c>
      <c r="G746" s="6">
        <v>6.93</v>
      </c>
      <c r="H746" s="6">
        <v>7.15</v>
      </c>
      <c r="I746" s="6">
        <v>7.35</v>
      </c>
      <c r="J746" s="6">
        <v>7.63</v>
      </c>
      <c r="K746" s="6">
        <v>8.06</v>
      </c>
      <c r="L746" s="6">
        <v>8.49</v>
      </c>
      <c r="M746" s="6">
        <v>9.25</v>
      </c>
    </row>
    <row r="747">
      <c r="A747" s="146">
        <v>43098.0</v>
      </c>
      <c r="B747" s="6">
        <v>6.46</v>
      </c>
      <c r="C747" s="6">
        <v>6.51</v>
      </c>
      <c r="D747" s="6">
        <v>6.57</v>
      </c>
      <c r="E747" s="6">
        <v>6.62</v>
      </c>
      <c r="F747" s="6">
        <v>6.84</v>
      </c>
      <c r="G747" s="6">
        <v>6.98</v>
      </c>
      <c r="H747" s="6">
        <v>7.18</v>
      </c>
      <c r="I747" s="6">
        <v>7.36</v>
      </c>
      <c r="J747" s="6">
        <v>7.64</v>
      </c>
      <c r="K747" s="6">
        <v>8.09</v>
      </c>
      <c r="L747" s="6">
        <v>8.53</v>
      </c>
      <c r="M747" s="6">
        <v>9.28</v>
      </c>
    </row>
    <row r="748">
      <c r="A748" s="146">
        <v>43097.0</v>
      </c>
      <c r="B748" s="6">
        <v>6.18</v>
      </c>
      <c r="C748" s="6">
        <v>6.3</v>
      </c>
      <c r="D748" s="6">
        <v>6.43</v>
      </c>
      <c r="E748" s="6">
        <v>6.53</v>
      </c>
      <c r="F748" s="6">
        <v>6.81</v>
      </c>
      <c r="G748" s="6">
        <v>6.94</v>
      </c>
      <c r="H748" s="6">
        <v>7.14</v>
      </c>
      <c r="I748" s="6">
        <v>7.35</v>
      </c>
      <c r="J748" s="6">
        <v>7.66</v>
      </c>
      <c r="K748" s="6">
        <v>8.2</v>
      </c>
      <c r="L748" s="6">
        <v>8.71</v>
      </c>
      <c r="M748" s="6">
        <v>9.57</v>
      </c>
    </row>
    <row r="749">
      <c r="A749" s="146">
        <v>43096.0</v>
      </c>
      <c r="B749" s="6">
        <v>6.49</v>
      </c>
      <c r="C749" s="6">
        <v>6.56</v>
      </c>
      <c r="D749" s="6">
        <v>6.63</v>
      </c>
      <c r="E749" s="6">
        <v>6.7</v>
      </c>
      <c r="F749" s="6">
        <v>6.88</v>
      </c>
      <c r="G749" s="6">
        <v>6.98</v>
      </c>
      <c r="H749" s="6">
        <v>7.17</v>
      </c>
      <c r="I749" s="6">
        <v>7.37</v>
      </c>
      <c r="J749" s="6">
        <v>7.65</v>
      </c>
      <c r="K749" s="6">
        <v>8.1</v>
      </c>
      <c r="L749" s="6">
        <v>8.54</v>
      </c>
      <c r="M749" s="6">
        <v>9.32</v>
      </c>
    </row>
    <row r="750">
      <c r="A750" s="146">
        <v>43095.0</v>
      </c>
      <c r="B750" s="6">
        <v>6.71</v>
      </c>
      <c r="C750" s="6">
        <v>6.73</v>
      </c>
      <c r="D750" s="6">
        <v>6.76</v>
      </c>
      <c r="E750" s="6">
        <v>6.78</v>
      </c>
      <c r="F750" s="6">
        <v>6.89</v>
      </c>
      <c r="G750" s="6">
        <v>7.0</v>
      </c>
      <c r="H750" s="6">
        <v>7.16</v>
      </c>
      <c r="I750" s="6">
        <v>7.34</v>
      </c>
      <c r="J750" s="6">
        <v>7.63</v>
      </c>
      <c r="K750" s="6">
        <v>8.08</v>
      </c>
      <c r="L750" s="6">
        <v>8.51</v>
      </c>
      <c r="M750" s="6">
        <v>9.27</v>
      </c>
    </row>
    <row r="751">
      <c r="A751" s="146">
        <v>43094.0</v>
      </c>
      <c r="B751" s="6">
        <v>6.69</v>
      </c>
      <c r="C751" s="6">
        <v>6.71</v>
      </c>
      <c r="D751" s="6">
        <v>6.73</v>
      </c>
      <c r="E751" s="6">
        <v>6.76</v>
      </c>
      <c r="F751" s="6">
        <v>6.9</v>
      </c>
      <c r="G751" s="6">
        <v>7.01</v>
      </c>
      <c r="H751" s="6">
        <v>7.17</v>
      </c>
      <c r="I751" s="6">
        <v>7.34</v>
      </c>
      <c r="J751" s="6">
        <v>7.62</v>
      </c>
      <c r="K751" s="6">
        <v>8.06</v>
      </c>
      <c r="L751" s="6">
        <v>8.49</v>
      </c>
      <c r="M751" s="6">
        <v>9.25</v>
      </c>
    </row>
    <row r="752">
      <c r="A752" s="146">
        <v>43091.0</v>
      </c>
      <c r="B752" s="6">
        <v>6.78</v>
      </c>
      <c r="C752" s="6">
        <v>6.8</v>
      </c>
      <c r="D752" s="6">
        <v>6.82</v>
      </c>
      <c r="E752" s="6">
        <v>6.83</v>
      </c>
      <c r="F752" s="6">
        <v>6.91</v>
      </c>
      <c r="G752" s="6">
        <v>6.99</v>
      </c>
      <c r="H752" s="6">
        <v>7.15</v>
      </c>
      <c r="I752" s="6">
        <v>7.34</v>
      </c>
      <c r="J752" s="6">
        <v>7.63</v>
      </c>
      <c r="K752" s="6">
        <v>8.07</v>
      </c>
      <c r="L752" s="6">
        <v>8.49</v>
      </c>
      <c r="M752" s="6">
        <v>9.24</v>
      </c>
    </row>
    <row r="753">
      <c r="A753" s="146">
        <v>43090.0</v>
      </c>
      <c r="B753" s="6">
        <v>6.83</v>
      </c>
      <c r="C753" s="6">
        <v>6.85</v>
      </c>
      <c r="D753" s="6">
        <v>6.87</v>
      </c>
      <c r="E753" s="6">
        <v>6.88</v>
      </c>
      <c r="F753" s="6">
        <v>6.95</v>
      </c>
      <c r="G753" s="6">
        <v>7.01</v>
      </c>
      <c r="H753" s="6">
        <v>7.16</v>
      </c>
      <c r="I753" s="6">
        <v>7.33</v>
      </c>
      <c r="J753" s="6">
        <v>7.6</v>
      </c>
      <c r="K753" s="6">
        <v>8.01</v>
      </c>
      <c r="L753" s="6">
        <v>8.4</v>
      </c>
      <c r="M753" s="6">
        <v>9.1</v>
      </c>
    </row>
    <row r="754">
      <c r="A754" s="146">
        <v>43089.0</v>
      </c>
      <c r="B754" s="6">
        <v>6.89</v>
      </c>
      <c r="C754" s="6">
        <v>6.91</v>
      </c>
      <c r="D754" s="6">
        <v>6.93</v>
      </c>
      <c r="E754" s="6">
        <v>6.94</v>
      </c>
      <c r="F754" s="6">
        <v>7.01</v>
      </c>
      <c r="G754" s="6">
        <v>7.06</v>
      </c>
      <c r="H754" s="6">
        <v>7.17</v>
      </c>
      <c r="I754" s="6">
        <v>7.32</v>
      </c>
      <c r="J754" s="6">
        <v>7.59</v>
      </c>
      <c r="K754" s="6">
        <v>8.01</v>
      </c>
      <c r="L754" s="6">
        <v>8.4</v>
      </c>
      <c r="M754" s="6">
        <v>9.11</v>
      </c>
    </row>
    <row r="755">
      <c r="A755" s="146">
        <v>43088.0</v>
      </c>
      <c r="B755" s="6">
        <v>6.91</v>
      </c>
      <c r="C755" s="6">
        <v>6.93</v>
      </c>
      <c r="D755" s="6">
        <v>6.94</v>
      </c>
      <c r="E755" s="6">
        <v>6.96</v>
      </c>
      <c r="F755" s="6">
        <v>7.03</v>
      </c>
      <c r="G755" s="6">
        <v>7.09</v>
      </c>
      <c r="H755" s="6">
        <v>7.22</v>
      </c>
      <c r="I755" s="6">
        <v>7.37</v>
      </c>
      <c r="J755" s="6">
        <v>7.63</v>
      </c>
      <c r="K755" s="6">
        <v>8.03</v>
      </c>
      <c r="L755" s="6">
        <v>8.41</v>
      </c>
      <c r="M755" s="6">
        <v>9.12</v>
      </c>
    </row>
    <row r="756">
      <c r="A756" s="146">
        <v>43087.0</v>
      </c>
      <c r="B756" s="6">
        <v>6.94</v>
      </c>
      <c r="C756" s="6">
        <v>6.96</v>
      </c>
      <c r="D756" s="6">
        <v>6.97</v>
      </c>
      <c r="E756" s="6">
        <v>6.98</v>
      </c>
      <c r="F756" s="6">
        <v>7.03</v>
      </c>
      <c r="G756" s="6">
        <v>7.09</v>
      </c>
      <c r="H756" s="6">
        <v>7.23</v>
      </c>
      <c r="I756" s="6">
        <v>7.4</v>
      </c>
      <c r="J756" s="6">
        <v>7.64</v>
      </c>
      <c r="K756" s="6">
        <v>8.0</v>
      </c>
      <c r="L756" s="6">
        <v>8.35</v>
      </c>
      <c r="M756" s="6">
        <v>9.03</v>
      </c>
    </row>
    <row r="757">
      <c r="A757" s="146">
        <v>43084.0</v>
      </c>
      <c r="B757" s="6">
        <v>6.9</v>
      </c>
      <c r="C757" s="6">
        <v>6.92</v>
      </c>
      <c r="D757" s="6">
        <v>6.95</v>
      </c>
      <c r="E757" s="6">
        <v>6.97</v>
      </c>
      <c r="F757" s="6">
        <v>7.06</v>
      </c>
      <c r="G757" s="6">
        <v>7.13</v>
      </c>
      <c r="H757" s="6">
        <v>7.27</v>
      </c>
      <c r="I757" s="6">
        <v>7.42</v>
      </c>
      <c r="J757" s="6">
        <v>7.63</v>
      </c>
      <c r="K757" s="6">
        <v>7.97</v>
      </c>
      <c r="L757" s="6">
        <v>8.31</v>
      </c>
      <c r="M757" s="6">
        <v>8.98</v>
      </c>
    </row>
    <row r="758">
      <c r="A758" s="146">
        <v>43083.0</v>
      </c>
      <c r="B758" s="6">
        <v>7.08</v>
      </c>
      <c r="C758" s="6">
        <v>7.1</v>
      </c>
      <c r="D758" s="6">
        <v>7.11</v>
      </c>
      <c r="E758" s="6">
        <v>7.13</v>
      </c>
      <c r="F758" s="6">
        <v>7.18</v>
      </c>
      <c r="G758" s="6">
        <v>7.22</v>
      </c>
      <c r="H758" s="6">
        <v>7.34</v>
      </c>
      <c r="I758" s="6">
        <v>7.47</v>
      </c>
      <c r="J758" s="6">
        <v>7.65</v>
      </c>
      <c r="K758" s="6">
        <v>7.97</v>
      </c>
      <c r="L758" s="6">
        <v>8.3</v>
      </c>
      <c r="M758" s="6">
        <v>8.95</v>
      </c>
    </row>
    <row r="759">
      <c r="A759" s="146">
        <v>43082.0</v>
      </c>
      <c r="B759" s="6">
        <v>7.05</v>
      </c>
      <c r="C759" s="6">
        <v>7.07</v>
      </c>
      <c r="D759" s="6">
        <v>7.09</v>
      </c>
      <c r="E759" s="6">
        <v>7.12</v>
      </c>
      <c r="F759" s="6">
        <v>7.19</v>
      </c>
      <c r="G759" s="6">
        <v>7.24</v>
      </c>
      <c r="H759" s="6">
        <v>7.35</v>
      </c>
      <c r="I759" s="6">
        <v>7.47</v>
      </c>
      <c r="J759" s="6">
        <v>7.65</v>
      </c>
      <c r="K759" s="6">
        <v>7.97</v>
      </c>
      <c r="L759" s="6">
        <v>8.3</v>
      </c>
      <c r="M759" s="6">
        <v>8.94</v>
      </c>
    </row>
    <row r="760">
      <c r="A760" s="146">
        <v>43081.0</v>
      </c>
      <c r="B760" s="6">
        <v>7.09</v>
      </c>
      <c r="C760" s="6">
        <v>7.11</v>
      </c>
      <c r="D760" s="6">
        <v>7.13</v>
      </c>
      <c r="E760" s="6">
        <v>7.14</v>
      </c>
      <c r="F760" s="6">
        <v>7.18</v>
      </c>
      <c r="G760" s="6">
        <v>7.22</v>
      </c>
      <c r="H760" s="6">
        <v>7.34</v>
      </c>
      <c r="I760" s="6">
        <v>7.47</v>
      </c>
      <c r="J760" s="6">
        <v>7.65</v>
      </c>
      <c r="K760" s="6">
        <v>7.96</v>
      </c>
      <c r="L760" s="6">
        <v>8.29</v>
      </c>
      <c r="M760" s="6">
        <v>8.93</v>
      </c>
    </row>
    <row r="761">
      <c r="A761" s="146">
        <v>43080.0</v>
      </c>
      <c r="B761" s="6">
        <v>7.13</v>
      </c>
      <c r="C761" s="6">
        <v>7.14</v>
      </c>
      <c r="D761" s="6">
        <v>7.15</v>
      </c>
      <c r="E761" s="6">
        <v>7.16</v>
      </c>
      <c r="F761" s="6">
        <v>7.2</v>
      </c>
      <c r="G761" s="6">
        <v>7.24</v>
      </c>
      <c r="H761" s="6">
        <v>7.36</v>
      </c>
      <c r="I761" s="6">
        <v>7.47</v>
      </c>
      <c r="J761" s="6">
        <v>7.64</v>
      </c>
      <c r="K761" s="6">
        <v>7.96</v>
      </c>
      <c r="L761" s="6">
        <v>8.3</v>
      </c>
      <c r="M761" s="6">
        <v>8.94</v>
      </c>
    </row>
    <row r="762">
      <c r="A762" s="146">
        <v>43077.0</v>
      </c>
      <c r="B762" s="6">
        <v>7.12</v>
      </c>
      <c r="C762" s="6">
        <v>7.13</v>
      </c>
      <c r="D762" s="6">
        <v>7.14</v>
      </c>
      <c r="E762" s="6">
        <v>7.15</v>
      </c>
      <c r="F762" s="6">
        <v>7.19</v>
      </c>
      <c r="G762" s="6">
        <v>7.24</v>
      </c>
      <c r="H762" s="6">
        <v>7.35</v>
      </c>
      <c r="I762" s="6">
        <v>7.46</v>
      </c>
      <c r="J762" s="6">
        <v>7.64</v>
      </c>
      <c r="K762" s="6">
        <v>7.97</v>
      </c>
      <c r="L762" s="6">
        <v>8.31</v>
      </c>
      <c r="M762" s="6">
        <v>8.96</v>
      </c>
    </row>
    <row r="763">
      <c r="A763" s="146">
        <v>43076.0</v>
      </c>
      <c r="B763" s="6">
        <v>7.16</v>
      </c>
      <c r="C763" s="6">
        <v>7.17</v>
      </c>
      <c r="D763" s="6">
        <v>7.17</v>
      </c>
      <c r="E763" s="6">
        <v>7.18</v>
      </c>
      <c r="F763" s="6">
        <v>7.21</v>
      </c>
      <c r="G763" s="6">
        <v>7.26</v>
      </c>
      <c r="H763" s="6">
        <v>7.36</v>
      </c>
      <c r="I763" s="6">
        <v>7.47</v>
      </c>
      <c r="J763" s="6">
        <v>7.65</v>
      </c>
      <c r="K763" s="6">
        <v>7.97</v>
      </c>
      <c r="L763" s="6">
        <v>8.3</v>
      </c>
      <c r="M763" s="6">
        <v>8.94</v>
      </c>
    </row>
    <row r="764">
      <c r="A764" s="146">
        <v>43075.0</v>
      </c>
      <c r="B764" s="6">
        <v>7.15</v>
      </c>
      <c r="C764" s="6">
        <v>7.15</v>
      </c>
      <c r="D764" s="6">
        <v>7.16</v>
      </c>
      <c r="E764" s="6">
        <v>7.16</v>
      </c>
      <c r="F764" s="6">
        <v>7.2</v>
      </c>
      <c r="G764" s="6">
        <v>7.25</v>
      </c>
      <c r="H764" s="6">
        <v>7.38</v>
      </c>
      <c r="I764" s="6">
        <v>7.5</v>
      </c>
      <c r="J764" s="6">
        <v>7.65</v>
      </c>
      <c r="K764" s="6">
        <v>7.96</v>
      </c>
      <c r="L764" s="6">
        <v>8.28</v>
      </c>
      <c r="M764" s="6">
        <v>8.92</v>
      </c>
    </row>
    <row r="765">
      <c r="A765" s="146">
        <v>43074.0</v>
      </c>
      <c r="B765" s="6">
        <v>7.16</v>
      </c>
      <c r="C765" s="6">
        <v>7.17</v>
      </c>
      <c r="D765" s="6">
        <v>7.18</v>
      </c>
      <c r="E765" s="6">
        <v>7.18</v>
      </c>
      <c r="F765" s="6">
        <v>7.22</v>
      </c>
      <c r="G765" s="6">
        <v>7.27</v>
      </c>
      <c r="H765" s="6">
        <v>7.38</v>
      </c>
      <c r="I765" s="6">
        <v>7.48</v>
      </c>
      <c r="J765" s="6">
        <v>7.64</v>
      </c>
      <c r="K765" s="6">
        <v>7.95</v>
      </c>
      <c r="L765" s="6">
        <v>8.27</v>
      </c>
      <c r="M765" s="6">
        <v>8.9</v>
      </c>
    </row>
    <row r="766">
      <c r="A766" s="146">
        <v>43073.0</v>
      </c>
      <c r="B766" s="6">
        <v>7.17</v>
      </c>
      <c r="C766" s="6">
        <v>7.17</v>
      </c>
      <c r="D766" s="6">
        <v>7.18</v>
      </c>
      <c r="E766" s="6">
        <v>7.18</v>
      </c>
      <c r="F766" s="6">
        <v>7.22</v>
      </c>
      <c r="G766" s="6">
        <v>7.28</v>
      </c>
      <c r="H766" s="6">
        <v>7.4</v>
      </c>
      <c r="I766" s="6">
        <v>7.52</v>
      </c>
      <c r="J766" s="6">
        <v>7.67</v>
      </c>
      <c r="K766" s="6">
        <v>7.97</v>
      </c>
      <c r="L766" s="6">
        <v>8.3</v>
      </c>
      <c r="M766" s="6">
        <v>8.93</v>
      </c>
    </row>
    <row r="767">
      <c r="A767" s="146">
        <v>43070.0</v>
      </c>
      <c r="B767" s="6">
        <v>7.17</v>
      </c>
      <c r="C767" s="6">
        <v>7.18</v>
      </c>
      <c r="D767" s="6">
        <v>7.18</v>
      </c>
      <c r="E767" s="6">
        <v>7.19</v>
      </c>
      <c r="F767" s="6">
        <v>7.22</v>
      </c>
      <c r="G767" s="6">
        <v>7.27</v>
      </c>
      <c r="H767" s="6">
        <v>7.39</v>
      </c>
      <c r="I767" s="6">
        <v>7.5</v>
      </c>
      <c r="J767" s="6">
        <v>7.65</v>
      </c>
      <c r="K767" s="6">
        <v>7.94</v>
      </c>
      <c r="L767" s="6">
        <v>8.26</v>
      </c>
      <c r="M767" s="6">
        <v>8.9</v>
      </c>
    </row>
    <row r="768">
      <c r="A768" s="146">
        <v>43069.0</v>
      </c>
      <c r="B768" s="6">
        <v>7.23</v>
      </c>
      <c r="C768" s="6">
        <v>7.23</v>
      </c>
      <c r="D768" s="6">
        <v>7.24</v>
      </c>
      <c r="E768" s="6">
        <v>7.24</v>
      </c>
      <c r="F768" s="6">
        <v>7.28</v>
      </c>
      <c r="G768" s="6">
        <v>7.33</v>
      </c>
      <c r="H768" s="6">
        <v>7.43</v>
      </c>
      <c r="I768" s="6">
        <v>7.52</v>
      </c>
      <c r="J768" s="6">
        <v>7.65</v>
      </c>
      <c r="K768" s="6">
        <v>7.93</v>
      </c>
      <c r="L768" s="6">
        <v>8.25</v>
      </c>
      <c r="M768" s="6">
        <v>8.88</v>
      </c>
    </row>
    <row r="769">
      <c r="A769" s="146">
        <v>43068.0</v>
      </c>
      <c r="B769" s="6">
        <v>7.21</v>
      </c>
      <c r="C769" s="6">
        <v>7.22</v>
      </c>
      <c r="D769" s="6">
        <v>7.23</v>
      </c>
      <c r="E769" s="6">
        <v>7.24</v>
      </c>
      <c r="F769" s="6">
        <v>7.28</v>
      </c>
      <c r="G769" s="6">
        <v>7.34</v>
      </c>
      <c r="H769" s="6">
        <v>7.43</v>
      </c>
      <c r="I769" s="6">
        <v>7.52</v>
      </c>
      <c r="J769" s="6">
        <v>7.66</v>
      </c>
      <c r="K769" s="6">
        <v>7.95</v>
      </c>
      <c r="L769" s="6">
        <v>8.27</v>
      </c>
      <c r="M769" s="6">
        <v>8.9</v>
      </c>
    </row>
    <row r="770">
      <c r="A770" s="146">
        <v>43067.0</v>
      </c>
      <c r="B770" s="6">
        <v>7.2</v>
      </c>
      <c r="C770" s="6">
        <v>7.21</v>
      </c>
      <c r="D770" s="6">
        <v>7.22</v>
      </c>
      <c r="E770" s="6">
        <v>7.23</v>
      </c>
      <c r="F770" s="6">
        <v>7.28</v>
      </c>
      <c r="G770" s="6">
        <v>7.33</v>
      </c>
      <c r="H770" s="6">
        <v>7.42</v>
      </c>
      <c r="I770" s="6">
        <v>7.5</v>
      </c>
      <c r="J770" s="6">
        <v>7.65</v>
      </c>
      <c r="K770" s="6">
        <v>7.94</v>
      </c>
      <c r="L770" s="6">
        <v>8.26</v>
      </c>
      <c r="M770" s="6">
        <v>8.89</v>
      </c>
    </row>
    <row r="771">
      <c r="A771" s="146">
        <v>43066.0</v>
      </c>
      <c r="B771" s="6">
        <v>7.26</v>
      </c>
      <c r="C771" s="6">
        <v>7.27</v>
      </c>
      <c r="D771" s="6">
        <v>7.27</v>
      </c>
      <c r="E771" s="6">
        <v>7.28</v>
      </c>
      <c r="F771" s="6">
        <v>7.32</v>
      </c>
      <c r="G771" s="6">
        <v>7.35</v>
      </c>
      <c r="H771" s="6">
        <v>7.43</v>
      </c>
      <c r="I771" s="6">
        <v>7.52</v>
      </c>
      <c r="J771" s="6">
        <v>7.66</v>
      </c>
      <c r="K771" s="6">
        <v>7.95</v>
      </c>
      <c r="L771" s="6">
        <v>8.26</v>
      </c>
      <c r="M771" s="6">
        <v>8.88</v>
      </c>
    </row>
    <row r="772">
      <c r="A772" s="146">
        <v>43063.0</v>
      </c>
      <c r="B772" s="6">
        <v>7.28</v>
      </c>
      <c r="C772" s="6">
        <v>7.29</v>
      </c>
      <c r="D772" s="6">
        <v>7.29</v>
      </c>
      <c r="E772" s="6">
        <v>7.3</v>
      </c>
      <c r="F772" s="6">
        <v>7.32</v>
      </c>
      <c r="G772" s="6">
        <v>7.36</v>
      </c>
      <c r="H772" s="6">
        <v>7.46</v>
      </c>
      <c r="I772" s="6">
        <v>7.55</v>
      </c>
      <c r="J772" s="6">
        <v>7.68</v>
      </c>
      <c r="K772" s="6">
        <v>7.96</v>
      </c>
      <c r="L772" s="6">
        <v>8.26</v>
      </c>
      <c r="M772" s="6">
        <v>8.89</v>
      </c>
    </row>
    <row r="773">
      <c r="A773" s="146">
        <v>43062.0</v>
      </c>
      <c r="B773" s="6">
        <v>7.29</v>
      </c>
      <c r="C773" s="6">
        <v>7.29</v>
      </c>
      <c r="D773" s="6">
        <v>7.3</v>
      </c>
      <c r="E773" s="6">
        <v>7.3</v>
      </c>
      <c r="F773" s="6">
        <v>7.32</v>
      </c>
      <c r="G773" s="6">
        <v>7.36</v>
      </c>
      <c r="H773" s="6">
        <v>7.45</v>
      </c>
      <c r="I773" s="6">
        <v>7.55</v>
      </c>
      <c r="J773" s="6">
        <v>7.68</v>
      </c>
      <c r="K773" s="6">
        <v>7.96</v>
      </c>
      <c r="L773" s="6">
        <v>8.26</v>
      </c>
      <c r="M773" s="6">
        <v>8.88</v>
      </c>
    </row>
    <row r="774">
      <c r="A774" s="146">
        <v>43061.0</v>
      </c>
      <c r="B774" s="6">
        <v>7.31</v>
      </c>
      <c r="C774" s="6">
        <v>7.32</v>
      </c>
      <c r="D774" s="6">
        <v>7.32</v>
      </c>
      <c r="E774" s="6">
        <v>7.33</v>
      </c>
      <c r="F774" s="6">
        <v>7.36</v>
      </c>
      <c r="G774" s="6">
        <v>7.4</v>
      </c>
      <c r="H774" s="6">
        <v>7.48</v>
      </c>
      <c r="I774" s="6">
        <v>7.56</v>
      </c>
      <c r="J774" s="6">
        <v>7.68</v>
      </c>
      <c r="K774" s="6">
        <v>7.94</v>
      </c>
      <c r="L774" s="6">
        <v>8.24</v>
      </c>
      <c r="M774" s="6">
        <v>8.86</v>
      </c>
    </row>
    <row r="775">
      <c r="A775" s="146">
        <v>43060.0</v>
      </c>
      <c r="B775" s="6">
        <v>7.32</v>
      </c>
      <c r="C775" s="6">
        <v>7.33</v>
      </c>
      <c r="D775" s="6">
        <v>7.33</v>
      </c>
      <c r="E775" s="6">
        <v>7.33</v>
      </c>
      <c r="F775" s="6">
        <v>7.36</v>
      </c>
      <c r="G775" s="6">
        <v>7.4</v>
      </c>
      <c r="H775" s="6">
        <v>7.52</v>
      </c>
      <c r="I775" s="6">
        <v>7.61</v>
      </c>
      <c r="J775" s="6">
        <v>7.73</v>
      </c>
      <c r="K775" s="6">
        <v>7.97</v>
      </c>
      <c r="L775" s="6">
        <v>8.26</v>
      </c>
      <c r="M775" s="6">
        <v>8.87</v>
      </c>
    </row>
    <row r="776">
      <c r="A776" s="146">
        <v>43059.0</v>
      </c>
      <c r="B776" s="6">
        <v>7.36</v>
      </c>
      <c r="C776" s="6">
        <v>7.36</v>
      </c>
      <c r="D776" s="6">
        <v>7.37</v>
      </c>
      <c r="E776" s="6">
        <v>7.37</v>
      </c>
      <c r="F776" s="6">
        <v>7.39</v>
      </c>
      <c r="G776" s="6">
        <v>7.43</v>
      </c>
      <c r="H776" s="6">
        <v>7.53</v>
      </c>
      <c r="I776" s="6">
        <v>7.62</v>
      </c>
      <c r="J776" s="6">
        <v>7.72</v>
      </c>
      <c r="K776" s="6">
        <v>7.96</v>
      </c>
      <c r="L776" s="6">
        <v>8.25</v>
      </c>
      <c r="M776" s="6">
        <v>8.85</v>
      </c>
    </row>
    <row r="777">
      <c r="A777" s="146">
        <v>43056.0</v>
      </c>
      <c r="B777" s="6">
        <v>7.39</v>
      </c>
      <c r="C777" s="6">
        <v>7.39</v>
      </c>
      <c r="D777" s="6">
        <v>7.39</v>
      </c>
      <c r="E777" s="6">
        <v>7.4</v>
      </c>
      <c r="F777" s="6">
        <v>7.41</v>
      </c>
      <c r="G777" s="6">
        <v>7.44</v>
      </c>
      <c r="H777" s="6">
        <v>7.53</v>
      </c>
      <c r="I777" s="6">
        <v>7.6</v>
      </c>
      <c r="J777" s="6">
        <v>7.7</v>
      </c>
      <c r="K777" s="6">
        <v>7.93</v>
      </c>
      <c r="L777" s="6">
        <v>8.22</v>
      </c>
      <c r="M777" s="6">
        <v>8.83</v>
      </c>
    </row>
    <row r="778">
      <c r="A778" s="146">
        <v>43055.0</v>
      </c>
      <c r="B778" s="6">
        <v>7.37</v>
      </c>
      <c r="C778" s="6">
        <v>7.38</v>
      </c>
      <c r="D778" s="6">
        <v>7.38</v>
      </c>
      <c r="E778" s="6">
        <v>7.39</v>
      </c>
      <c r="F778" s="6">
        <v>7.43</v>
      </c>
      <c r="G778" s="6">
        <v>7.47</v>
      </c>
      <c r="H778" s="6">
        <v>7.57</v>
      </c>
      <c r="I778" s="6">
        <v>7.64</v>
      </c>
      <c r="J778" s="6">
        <v>7.71</v>
      </c>
      <c r="K778" s="6">
        <v>7.93</v>
      </c>
      <c r="L778" s="6">
        <v>8.22</v>
      </c>
      <c r="M778" s="6">
        <v>8.83</v>
      </c>
    </row>
    <row r="779">
      <c r="A779" s="146">
        <v>43054.0</v>
      </c>
      <c r="B779" s="6">
        <v>7.46</v>
      </c>
      <c r="C779" s="6">
        <v>7.46</v>
      </c>
      <c r="D779" s="6">
        <v>7.46</v>
      </c>
      <c r="E779" s="6">
        <v>7.46</v>
      </c>
      <c r="F779" s="6">
        <v>7.48</v>
      </c>
      <c r="G779" s="6">
        <v>7.51</v>
      </c>
      <c r="H779" s="6">
        <v>7.58</v>
      </c>
      <c r="I779" s="6">
        <v>7.64</v>
      </c>
      <c r="J779" s="6">
        <v>7.73</v>
      </c>
      <c r="K779" s="6">
        <v>7.97</v>
      </c>
      <c r="L779" s="6">
        <v>8.27</v>
      </c>
      <c r="M779" s="6">
        <v>8.89</v>
      </c>
    </row>
    <row r="780">
      <c r="A780" s="146">
        <v>43053.0</v>
      </c>
      <c r="B780" s="6">
        <v>7.43</v>
      </c>
      <c r="C780" s="6">
        <v>7.43</v>
      </c>
      <c r="D780" s="6">
        <v>7.43</v>
      </c>
      <c r="E780" s="6">
        <v>7.43</v>
      </c>
      <c r="F780" s="6">
        <v>7.47</v>
      </c>
      <c r="G780" s="6">
        <v>7.51</v>
      </c>
      <c r="H780" s="6">
        <v>7.61</v>
      </c>
      <c r="I780" s="6">
        <v>7.68</v>
      </c>
      <c r="J780" s="6">
        <v>7.77</v>
      </c>
      <c r="K780" s="6">
        <v>8.01</v>
      </c>
      <c r="L780" s="6">
        <v>8.31</v>
      </c>
      <c r="M780" s="6">
        <v>8.95</v>
      </c>
    </row>
    <row r="781">
      <c r="A781" s="146">
        <v>43052.0</v>
      </c>
      <c r="B781" s="6">
        <v>7.44</v>
      </c>
      <c r="C781" s="6">
        <v>7.43</v>
      </c>
      <c r="D781" s="6">
        <v>7.43</v>
      </c>
      <c r="E781" s="6">
        <v>7.43</v>
      </c>
      <c r="F781" s="6">
        <v>7.46</v>
      </c>
      <c r="G781" s="6">
        <v>7.5</v>
      </c>
      <c r="H781" s="6">
        <v>7.58</v>
      </c>
      <c r="I781" s="6">
        <v>7.64</v>
      </c>
      <c r="J781" s="6">
        <v>7.74</v>
      </c>
      <c r="K781" s="6">
        <v>7.98</v>
      </c>
      <c r="L781" s="6">
        <v>8.29</v>
      </c>
      <c r="M781" s="6">
        <v>8.94</v>
      </c>
    </row>
    <row r="782">
      <c r="A782" s="146">
        <v>43049.0</v>
      </c>
      <c r="B782" s="6">
        <v>7.51</v>
      </c>
      <c r="C782" s="6">
        <v>7.49</v>
      </c>
      <c r="D782" s="6">
        <v>7.48</v>
      </c>
      <c r="E782" s="6">
        <v>7.47</v>
      </c>
      <c r="F782" s="6">
        <v>7.47</v>
      </c>
      <c r="G782" s="6">
        <v>7.49</v>
      </c>
      <c r="H782" s="6">
        <v>7.55</v>
      </c>
      <c r="I782" s="6">
        <v>7.6</v>
      </c>
      <c r="J782" s="6">
        <v>7.69</v>
      </c>
      <c r="K782" s="6">
        <v>7.92</v>
      </c>
      <c r="L782" s="6">
        <v>8.23</v>
      </c>
      <c r="M782" s="6">
        <v>8.87</v>
      </c>
    </row>
    <row r="783">
      <c r="A783" s="146">
        <v>43048.0</v>
      </c>
      <c r="B783" s="6">
        <v>7.49</v>
      </c>
      <c r="C783" s="6">
        <v>7.47</v>
      </c>
      <c r="D783" s="6">
        <v>7.45</v>
      </c>
      <c r="E783" s="6">
        <v>7.44</v>
      </c>
      <c r="F783" s="6">
        <v>7.43</v>
      </c>
      <c r="G783" s="6">
        <v>7.46</v>
      </c>
      <c r="H783" s="6">
        <v>7.54</v>
      </c>
      <c r="I783" s="6">
        <v>7.6</v>
      </c>
      <c r="J783" s="6">
        <v>7.68</v>
      </c>
      <c r="K783" s="6">
        <v>7.92</v>
      </c>
      <c r="L783" s="6">
        <v>8.23</v>
      </c>
      <c r="M783" s="6">
        <v>8.89</v>
      </c>
    </row>
    <row r="784">
      <c r="A784" s="146">
        <v>43047.0</v>
      </c>
      <c r="B784" s="6">
        <v>7.59</v>
      </c>
      <c r="C784" s="6">
        <v>7.56</v>
      </c>
      <c r="D784" s="6">
        <v>7.53</v>
      </c>
      <c r="E784" s="6">
        <v>7.51</v>
      </c>
      <c r="F784" s="6">
        <v>7.47</v>
      </c>
      <c r="G784" s="6">
        <v>7.49</v>
      </c>
      <c r="H784" s="6">
        <v>7.55</v>
      </c>
      <c r="I784" s="6">
        <v>7.6</v>
      </c>
      <c r="J784" s="6">
        <v>7.67</v>
      </c>
      <c r="K784" s="6">
        <v>7.9</v>
      </c>
      <c r="L784" s="6">
        <v>8.23</v>
      </c>
      <c r="M784" s="6">
        <v>8.93</v>
      </c>
    </row>
    <row r="785">
      <c r="A785" s="146">
        <v>43046.0</v>
      </c>
      <c r="B785" s="6">
        <v>7.54</v>
      </c>
      <c r="C785" s="6">
        <v>7.49</v>
      </c>
      <c r="D785" s="6">
        <v>7.46</v>
      </c>
      <c r="E785" s="6">
        <v>7.44</v>
      </c>
      <c r="F785" s="6">
        <v>7.44</v>
      </c>
      <c r="G785" s="6">
        <v>7.46</v>
      </c>
      <c r="H785" s="6">
        <v>7.5</v>
      </c>
      <c r="I785" s="6">
        <v>7.55</v>
      </c>
      <c r="J785" s="6">
        <v>7.63</v>
      </c>
      <c r="K785" s="6">
        <v>7.9</v>
      </c>
      <c r="L785" s="6">
        <v>8.24</v>
      </c>
      <c r="M785" s="6">
        <v>8.96</v>
      </c>
    </row>
    <row r="786">
      <c r="A786" s="146">
        <v>43042.0</v>
      </c>
      <c r="B786" s="6">
        <v>7.57</v>
      </c>
      <c r="C786" s="6">
        <v>7.52</v>
      </c>
      <c r="D786" s="6">
        <v>7.48</v>
      </c>
      <c r="E786" s="6">
        <v>7.45</v>
      </c>
      <c r="F786" s="6">
        <v>7.44</v>
      </c>
      <c r="G786" s="6">
        <v>7.46</v>
      </c>
      <c r="H786" s="6">
        <v>7.5</v>
      </c>
      <c r="I786" s="6">
        <v>7.55</v>
      </c>
      <c r="J786" s="6">
        <v>7.65</v>
      </c>
      <c r="K786" s="6">
        <v>7.94</v>
      </c>
      <c r="L786" s="6">
        <v>8.28</v>
      </c>
      <c r="M786" s="6">
        <v>9.0</v>
      </c>
    </row>
    <row r="787">
      <c r="A787" s="146">
        <v>43041.0</v>
      </c>
      <c r="B787" s="6">
        <v>7.62</v>
      </c>
      <c r="C787" s="6">
        <v>7.57</v>
      </c>
      <c r="D787" s="6">
        <v>7.52</v>
      </c>
      <c r="E787" s="6">
        <v>7.49</v>
      </c>
      <c r="F787" s="6">
        <v>7.45</v>
      </c>
      <c r="G787" s="6">
        <v>7.45</v>
      </c>
      <c r="H787" s="6">
        <v>7.47</v>
      </c>
      <c r="I787" s="6">
        <v>7.51</v>
      </c>
      <c r="J787" s="6">
        <v>7.61</v>
      </c>
      <c r="K787" s="6">
        <v>7.89</v>
      </c>
      <c r="L787" s="6">
        <v>8.23</v>
      </c>
      <c r="M787" s="6">
        <v>8.94</v>
      </c>
    </row>
    <row r="788">
      <c r="A788" s="146">
        <v>43040.0</v>
      </c>
      <c r="B788" s="6">
        <v>7.57</v>
      </c>
      <c r="C788" s="6">
        <v>7.53</v>
      </c>
      <c r="D788" s="6">
        <v>7.5</v>
      </c>
      <c r="E788" s="6">
        <v>7.48</v>
      </c>
      <c r="F788" s="6">
        <v>7.45</v>
      </c>
      <c r="G788" s="6">
        <v>7.45</v>
      </c>
      <c r="H788" s="6">
        <v>7.49</v>
      </c>
      <c r="I788" s="6">
        <v>7.53</v>
      </c>
      <c r="J788" s="6">
        <v>7.62</v>
      </c>
      <c r="K788" s="6">
        <v>7.87</v>
      </c>
      <c r="L788" s="6">
        <v>8.2</v>
      </c>
      <c r="M788" s="6">
        <v>8.9</v>
      </c>
    </row>
    <row r="789">
      <c r="A789" s="146">
        <v>43039.0</v>
      </c>
      <c r="B789" s="6">
        <v>7.65</v>
      </c>
      <c r="C789" s="6">
        <v>7.6</v>
      </c>
      <c r="D789" s="6">
        <v>7.57</v>
      </c>
      <c r="E789" s="6">
        <v>7.54</v>
      </c>
      <c r="F789" s="6">
        <v>7.49</v>
      </c>
      <c r="G789" s="6">
        <v>7.48</v>
      </c>
      <c r="H789" s="6">
        <v>7.49</v>
      </c>
      <c r="I789" s="6">
        <v>7.52</v>
      </c>
      <c r="J789" s="6">
        <v>7.61</v>
      </c>
      <c r="K789" s="6">
        <v>7.87</v>
      </c>
      <c r="L789" s="6">
        <v>8.2</v>
      </c>
      <c r="M789" s="6">
        <v>8.89</v>
      </c>
    </row>
    <row r="790">
      <c r="A790" s="146">
        <v>43038.0</v>
      </c>
      <c r="B790" s="6">
        <v>7.66</v>
      </c>
      <c r="C790" s="6">
        <v>7.58</v>
      </c>
      <c r="D790" s="6">
        <v>7.51</v>
      </c>
      <c r="E790" s="6">
        <v>7.48</v>
      </c>
      <c r="F790" s="6">
        <v>7.45</v>
      </c>
      <c r="G790" s="6">
        <v>7.45</v>
      </c>
      <c r="H790" s="6">
        <v>7.48</v>
      </c>
      <c r="I790" s="6">
        <v>7.53</v>
      </c>
      <c r="J790" s="6">
        <v>7.62</v>
      </c>
      <c r="K790" s="6">
        <v>7.87</v>
      </c>
      <c r="L790" s="6">
        <v>8.19</v>
      </c>
      <c r="M790" s="6">
        <v>8.85</v>
      </c>
    </row>
    <row r="791">
      <c r="A791" s="146">
        <v>43035.0</v>
      </c>
      <c r="B791" s="6">
        <v>7.62</v>
      </c>
      <c r="C791" s="6">
        <v>7.57</v>
      </c>
      <c r="D791" s="6">
        <v>7.52</v>
      </c>
      <c r="E791" s="6">
        <v>7.5</v>
      </c>
      <c r="F791" s="6">
        <v>7.48</v>
      </c>
      <c r="G791" s="6">
        <v>7.48</v>
      </c>
      <c r="H791" s="6">
        <v>7.5</v>
      </c>
      <c r="I791" s="6">
        <v>7.54</v>
      </c>
      <c r="J791" s="6">
        <v>7.65</v>
      </c>
      <c r="K791" s="6">
        <v>7.92</v>
      </c>
      <c r="L791" s="6">
        <v>8.25</v>
      </c>
      <c r="M791" s="6">
        <v>8.94</v>
      </c>
    </row>
    <row r="792">
      <c r="A792" s="146">
        <v>43034.0</v>
      </c>
      <c r="B792" s="6">
        <v>7.62</v>
      </c>
      <c r="C792" s="6">
        <v>7.56</v>
      </c>
      <c r="D792" s="6">
        <v>7.51</v>
      </c>
      <c r="E792" s="6">
        <v>7.47</v>
      </c>
      <c r="F792" s="6">
        <v>7.41</v>
      </c>
      <c r="G792" s="6">
        <v>7.41</v>
      </c>
      <c r="H792" s="6">
        <v>7.46</v>
      </c>
      <c r="I792" s="6">
        <v>7.51</v>
      </c>
      <c r="J792" s="6">
        <v>7.63</v>
      </c>
      <c r="K792" s="6">
        <v>7.89</v>
      </c>
      <c r="L792" s="6">
        <v>8.21</v>
      </c>
      <c r="M792" s="6">
        <v>8.91</v>
      </c>
    </row>
    <row r="793">
      <c r="A793" s="146">
        <v>43033.0</v>
      </c>
      <c r="B793" s="6">
        <v>7.57</v>
      </c>
      <c r="C793" s="6">
        <v>7.53</v>
      </c>
      <c r="D793" s="6">
        <v>7.49</v>
      </c>
      <c r="E793" s="6">
        <v>7.46</v>
      </c>
      <c r="F793" s="6">
        <v>7.41</v>
      </c>
      <c r="G793" s="6">
        <v>7.4</v>
      </c>
      <c r="H793" s="6">
        <v>7.45</v>
      </c>
      <c r="I793" s="6">
        <v>7.5</v>
      </c>
      <c r="J793" s="6">
        <v>7.61</v>
      </c>
      <c r="K793" s="6">
        <v>7.88</v>
      </c>
      <c r="L793" s="6">
        <v>8.22</v>
      </c>
      <c r="M793" s="6">
        <v>8.94</v>
      </c>
    </row>
    <row r="794">
      <c r="A794" s="146">
        <v>43032.0</v>
      </c>
      <c r="B794" s="6">
        <v>7.58</v>
      </c>
      <c r="C794" s="6">
        <v>7.54</v>
      </c>
      <c r="D794" s="6">
        <v>7.5</v>
      </c>
      <c r="E794" s="6">
        <v>7.47</v>
      </c>
      <c r="F794" s="6">
        <v>7.42</v>
      </c>
      <c r="G794" s="6">
        <v>7.41</v>
      </c>
      <c r="H794" s="6">
        <v>7.42</v>
      </c>
      <c r="I794" s="6">
        <v>7.48</v>
      </c>
      <c r="J794" s="6">
        <v>7.61</v>
      </c>
      <c r="K794" s="6">
        <v>7.9</v>
      </c>
      <c r="L794" s="6">
        <v>8.23</v>
      </c>
      <c r="M794" s="6">
        <v>8.93</v>
      </c>
    </row>
    <row r="795">
      <c r="A795" s="146">
        <v>43031.0</v>
      </c>
      <c r="B795" s="6">
        <v>7.54</v>
      </c>
      <c r="C795" s="6">
        <v>7.49</v>
      </c>
      <c r="D795" s="6">
        <v>7.44</v>
      </c>
      <c r="E795" s="6">
        <v>7.42</v>
      </c>
      <c r="F795" s="6">
        <v>7.38</v>
      </c>
      <c r="G795" s="6">
        <v>7.38</v>
      </c>
      <c r="H795" s="6">
        <v>7.4</v>
      </c>
      <c r="I795" s="6">
        <v>7.46</v>
      </c>
      <c r="J795" s="6">
        <v>7.59</v>
      </c>
      <c r="K795" s="6">
        <v>7.88</v>
      </c>
      <c r="L795" s="6">
        <v>8.22</v>
      </c>
      <c r="M795" s="6">
        <v>8.92</v>
      </c>
    </row>
    <row r="796">
      <c r="A796" s="146">
        <v>43028.0</v>
      </c>
      <c r="B796" s="6">
        <v>7.5</v>
      </c>
      <c r="C796" s="6">
        <v>7.48</v>
      </c>
      <c r="D796" s="6">
        <v>7.46</v>
      </c>
      <c r="E796" s="6">
        <v>7.44</v>
      </c>
      <c r="F796" s="6">
        <v>7.39</v>
      </c>
      <c r="G796" s="6">
        <v>7.37</v>
      </c>
      <c r="H796" s="6">
        <v>7.41</v>
      </c>
      <c r="I796" s="6">
        <v>7.47</v>
      </c>
      <c r="J796" s="6">
        <v>7.6</v>
      </c>
      <c r="K796" s="6">
        <v>7.89</v>
      </c>
      <c r="L796" s="6">
        <v>8.25</v>
      </c>
      <c r="M796" s="6">
        <v>8.99</v>
      </c>
    </row>
    <row r="797">
      <c r="A797" s="146">
        <v>43027.0</v>
      </c>
      <c r="B797" s="6">
        <v>7.5</v>
      </c>
      <c r="C797" s="6">
        <v>7.47</v>
      </c>
      <c r="D797" s="6">
        <v>7.45</v>
      </c>
      <c r="E797" s="6">
        <v>7.43</v>
      </c>
      <c r="F797" s="6">
        <v>7.38</v>
      </c>
      <c r="G797" s="6">
        <v>7.36</v>
      </c>
      <c r="H797" s="6">
        <v>7.38</v>
      </c>
      <c r="I797" s="6">
        <v>7.45</v>
      </c>
      <c r="J797" s="6">
        <v>7.57</v>
      </c>
      <c r="K797" s="6">
        <v>7.86</v>
      </c>
      <c r="L797" s="6">
        <v>8.21</v>
      </c>
      <c r="M797" s="6">
        <v>8.96</v>
      </c>
    </row>
    <row r="798">
      <c r="A798" s="146">
        <v>43026.0</v>
      </c>
      <c r="B798" s="6">
        <v>7.52</v>
      </c>
      <c r="C798" s="6">
        <v>7.5</v>
      </c>
      <c r="D798" s="6">
        <v>7.47</v>
      </c>
      <c r="E798" s="6">
        <v>7.45</v>
      </c>
      <c r="F798" s="6">
        <v>7.38</v>
      </c>
      <c r="G798" s="6">
        <v>7.36</v>
      </c>
      <c r="H798" s="6">
        <v>7.39</v>
      </c>
      <c r="I798" s="6">
        <v>7.45</v>
      </c>
      <c r="J798" s="6">
        <v>7.57</v>
      </c>
      <c r="K798" s="6">
        <v>7.88</v>
      </c>
      <c r="L798" s="6">
        <v>8.26</v>
      </c>
      <c r="M798" s="6">
        <v>9.03</v>
      </c>
    </row>
    <row r="799">
      <c r="A799" s="146">
        <v>43025.0</v>
      </c>
      <c r="B799" s="6">
        <v>7.57</v>
      </c>
      <c r="C799" s="6">
        <v>7.54</v>
      </c>
      <c r="D799" s="6">
        <v>7.5</v>
      </c>
      <c r="E799" s="6">
        <v>7.47</v>
      </c>
      <c r="F799" s="6">
        <v>7.4</v>
      </c>
      <c r="G799" s="6">
        <v>7.39</v>
      </c>
      <c r="H799" s="6">
        <v>7.43</v>
      </c>
      <c r="I799" s="6">
        <v>7.48</v>
      </c>
      <c r="J799" s="6">
        <v>7.59</v>
      </c>
      <c r="K799" s="6">
        <v>7.9</v>
      </c>
      <c r="L799" s="6">
        <v>8.28</v>
      </c>
      <c r="M799" s="6">
        <v>9.07</v>
      </c>
    </row>
    <row r="800">
      <c r="A800" s="146">
        <v>43024.0</v>
      </c>
      <c r="B800" s="6">
        <v>7.6</v>
      </c>
      <c r="C800" s="6">
        <v>7.54</v>
      </c>
      <c r="D800" s="6">
        <v>7.49</v>
      </c>
      <c r="E800" s="6">
        <v>7.45</v>
      </c>
      <c r="F800" s="6">
        <v>7.38</v>
      </c>
      <c r="G800" s="6">
        <v>7.37</v>
      </c>
      <c r="H800" s="6">
        <v>7.4</v>
      </c>
      <c r="I800" s="6">
        <v>7.46</v>
      </c>
      <c r="J800" s="6">
        <v>7.59</v>
      </c>
      <c r="K800" s="6">
        <v>7.92</v>
      </c>
      <c r="L800" s="6">
        <v>8.33</v>
      </c>
      <c r="M800" s="6">
        <v>9.13</v>
      </c>
    </row>
    <row r="801">
      <c r="A801" s="146">
        <v>43021.0</v>
      </c>
      <c r="B801" s="6">
        <v>7.59</v>
      </c>
      <c r="C801" s="6">
        <v>7.55</v>
      </c>
      <c r="D801" s="6">
        <v>7.5</v>
      </c>
      <c r="E801" s="6">
        <v>7.47</v>
      </c>
      <c r="F801" s="6">
        <v>7.37</v>
      </c>
      <c r="G801" s="6">
        <v>7.34</v>
      </c>
      <c r="H801" s="6">
        <v>7.36</v>
      </c>
      <c r="I801" s="6">
        <v>7.41</v>
      </c>
      <c r="J801" s="6">
        <v>7.55</v>
      </c>
      <c r="K801" s="6">
        <v>7.9</v>
      </c>
      <c r="L801" s="6">
        <v>8.32</v>
      </c>
      <c r="M801" s="6">
        <v>9.14</v>
      </c>
    </row>
    <row r="802">
      <c r="A802" s="146">
        <v>43020.0</v>
      </c>
      <c r="B802" s="6">
        <v>7.77</v>
      </c>
      <c r="C802" s="6">
        <v>7.69</v>
      </c>
      <c r="D802" s="6">
        <v>7.61</v>
      </c>
      <c r="E802" s="6">
        <v>7.56</v>
      </c>
      <c r="F802" s="6">
        <v>7.43</v>
      </c>
      <c r="G802" s="6">
        <v>7.39</v>
      </c>
      <c r="H802" s="6">
        <v>7.37</v>
      </c>
      <c r="I802" s="6">
        <v>7.42</v>
      </c>
      <c r="J802" s="6">
        <v>7.54</v>
      </c>
      <c r="K802" s="6">
        <v>7.89</v>
      </c>
      <c r="L802" s="6">
        <v>8.3</v>
      </c>
      <c r="M802" s="6">
        <v>9.09</v>
      </c>
    </row>
    <row r="803">
      <c r="A803" s="146">
        <v>43019.0</v>
      </c>
      <c r="B803" s="6">
        <v>7.74</v>
      </c>
      <c r="C803" s="6">
        <v>7.66</v>
      </c>
      <c r="D803" s="6">
        <v>7.58</v>
      </c>
      <c r="E803" s="6">
        <v>7.52</v>
      </c>
      <c r="F803" s="6">
        <v>7.41</v>
      </c>
      <c r="G803" s="6">
        <v>7.4</v>
      </c>
      <c r="H803" s="6">
        <v>7.43</v>
      </c>
      <c r="I803" s="6">
        <v>7.48</v>
      </c>
      <c r="J803" s="6">
        <v>7.6</v>
      </c>
      <c r="K803" s="6">
        <v>7.91</v>
      </c>
      <c r="L803" s="6">
        <v>8.29</v>
      </c>
      <c r="M803" s="6">
        <v>9.07</v>
      </c>
    </row>
    <row r="804">
      <c r="A804" s="146">
        <v>43018.0</v>
      </c>
      <c r="B804" s="6">
        <v>7.7</v>
      </c>
      <c r="C804" s="6">
        <v>7.64</v>
      </c>
      <c r="D804" s="6">
        <v>7.58</v>
      </c>
      <c r="E804" s="6">
        <v>7.53</v>
      </c>
      <c r="F804" s="6">
        <v>7.43</v>
      </c>
      <c r="G804" s="6">
        <v>7.43</v>
      </c>
      <c r="H804" s="6">
        <v>7.48</v>
      </c>
      <c r="I804" s="6">
        <v>7.53</v>
      </c>
      <c r="J804" s="6">
        <v>7.64</v>
      </c>
      <c r="K804" s="6">
        <v>7.92</v>
      </c>
      <c r="L804" s="6">
        <v>8.28</v>
      </c>
      <c r="M804" s="6">
        <v>9.02</v>
      </c>
    </row>
    <row r="805">
      <c r="A805" s="146">
        <v>43017.0</v>
      </c>
      <c r="B805" s="6">
        <v>7.66</v>
      </c>
      <c r="C805" s="6">
        <v>7.62</v>
      </c>
      <c r="D805" s="6">
        <v>7.58</v>
      </c>
      <c r="E805" s="6">
        <v>7.55</v>
      </c>
      <c r="F805" s="6">
        <v>7.49</v>
      </c>
      <c r="G805" s="6">
        <v>7.49</v>
      </c>
      <c r="H805" s="6">
        <v>7.53</v>
      </c>
      <c r="I805" s="6">
        <v>7.58</v>
      </c>
      <c r="J805" s="6">
        <v>7.68</v>
      </c>
      <c r="K805" s="6">
        <v>7.95</v>
      </c>
      <c r="L805" s="6">
        <v>8.29</v>
      </c>
      <c r="M805" s="6">
        <v>9.0</v>
      </c>
    </row>
    <row r="806">
      <c r="A806" s="146">
        <v>43014.0</v>
      </c>
      <c r="B806" s="6">
        <v>7.74</v>
      </c>
      <c r="C806" s="6">
        <v>7.67</v>
      </c>
      <c r="D806" s="6">
        <v>7.6</v>
      </c>
      <c r="E806" s="6">
        <v>7.56</v>
      </c>
      <c r="F806" s="6">
        <v>7.48</v>
      </c>
      <c r="G806" s="6">
        <v>7.48</v>
      </c>
      <c r="H806" s="6">
        <v>7.51</v>
      </c>
      <c r="I806" s="6">
        <v>7.55</v>
      </c>
      <c r="J806" s="6">
        <v>7.65</v>
      </c>
      <c r="K806" s="6">
        <v>7.93</v>
      </c>
      <c r="L806" s="6">
        <v>8.26</v>
      </c>
      <c r="M806" s="6">
        <v>8.96</v>
      </c>
    </row>
    <row r="807">
      <c r="A807" s="146">
        <v>43013.0</v>
      </c>
      <c r="B807" s="6">
        <v>7.65</v>
      </c>
      <c r="C807" s="6">
        <v>7.61</v>
      </c>
      <c r="D807" s="6">
        <v>7.58</v>
      </c>
      <c r="E807" s="6">
        <v>7.55</v>
      </c>
      <c r="F807" s="6">
        <v>7.48</v>
      </c>
      <c r="G807" s="6">
        <v>7.48</v>
      </c>
      <c r="H807" s="6">
        <v>7.51</v>
      </c>
      <c r="I807" s="6">
        <v>7.55</v>
      </c>
      <c r="J807" s="6">
        <v>7.64</v>
      </c>
      <c r="K807" s="6">
        <v>7.91</v>
      </c>
      <c r="L807" s="6">
        <v>8.24</v>
      </c>
      <c r="M807" s="6">
        <v>8.94</v>
      </c>
    </row>
    <row r="808">
      <c r="A808" s="146">
        <v>43012.0</v>
      </c>
      <c r="B808" s="6">
        <v>7.67</v>
      </c>
      <c r="C808" s="6">
        <v>7.63</v>
      </c>
      <c r="D808" s="6">
        <v>7.6</v>
      </c>
      <c r="E808" s="6">
        <v>7.57</v>
      </c>
      <c r="F808" s="6">
        <v>7.53</v>
      </c>
      <c r="G808" s="6">
        <v>7.53</v>
      </c>
      <c r="H808" s="6">
        <v>7.55</v>
      </c>
      <c r="I808" s="6">
        <v>7.58</v>
      </c>
      <c r="J808" s="6">
        <v>7.66</v>
      </c>
      <c r="K808" s="6">
        <v>7.92</v>
      </c>
      <c r="L808" s="6">
        <v>8.26</v>
      </c>
      <c r="M808" s="6">
        <v>8.94</v>
      </c>
    </row>
    <row r="809">
      <c r="A809" s="146">
        <v>43011.0</v>
      </c>
      <c r="B809" s="6">
        <v>7.66</v>
      </c>
      <c r="C809" s="6">
        <v>7.64</v>
      </c>
      <c r="D809" s="6">
        <v>7.62</v>
      </c>
      <c r="E809" s="6">
        <v>7.61</v>
      </c>
      <c r="F809" s="6">
        <v>7.58</v>
      </c>
      <c r="G809" s="6">
        <v>7.57</v>
      </c>
      <c r="H809" s="6">
        <v>7.59</v>
      </c>
      <c r="I809" s="6">
        <v>7.62</v>
      </c>
      <c r="J809" s="6">
        <v>7.69</v>
      </c>
      <c r="K809" s="6">
        <v>7.94</v>
      </c>
      <c r="L809" s="6">
        <v>8.26</v>
      </c>
      <c r="M809" s="6">
        <v>8.94</v>
      </c>
    </row>
    <row r="810">
      <c r="A810" s="146">
        <v>43010.0</v>
      </c>
      <c r="B810" s="6">
        <v>7.69</v>
      </c>
      <c r="C810" s="6">
        <v>7.64</v>
      </c>
      <c r="D810" s="6">
        <v>7.6</v>
      </c>
      <c r="E810" s="6">
        <v>7.58</v>
      </c>
      <c r="F810" s="6">
        <v>7.58</v>
      </c>
      <c r="G810" s="6">
        <v>7.59</v>
      </c>
      <c r="H810" s="6">
        <v>7.6</v>
      </c>
      <c r="I810" s="6">
        <v>7.61</v>
      </c>
      <c r="J810" s="6">
        <v>7.69</v>
      </c>
      <c r="K810" s="6">
        <v>7.95</v>
      </c>
      <c r="L810" s="6">
        <v>8.29</v>
      </c>
      <c r="M810" s="6">
        <v>8.98</v>
      </c>
    </row>
    <row r="811">
      <c r="A811" s="146">
        <v>43007.0</v>
      </c>
      <c r="B811" s="6">
        <v>7.72</v>
      </c>
      <c r="C811" s="6">
        <v>7.67</v>
      </c>
      <c r="D811" s="6">
        <v>7.63</v>
      </c>
      <c r="E811" s="6">
        <v>7.61</v>
      </c>
      <c r="F811" s="6">
        <v>7.59</v>
      </c>
      <c r="G811" s="6">
        <v>7.59</v>
      </c>
      <c r="H811" s="6">
        <v>7.57</v>
      </c>
      <c r="I811" s="6">
        <v>7.58</v>
      </c>
      <c r="J811" s="6">
        <v>7.65</v>
      </c>
      <c r="K811" s="6">
        <v>7.9</v>
      </c>
      <c r="L811" s="6">
        <v>8.22</v>
      </c>
      <c r="M811" s="6">
        <v>8.89</v>
      </c>
    </row>
    <row r="812">
      <c r="A812" s="146">
        <v>43006.0</v>
      </c>
      <c r="B812" s="6">
        <v>7.73</v>
      </c>
      <c r="C812" s="6">
        <v>7.69</v>
      </c>
      <c r="D812" s="6">
        <v>7.65</v>
      </c>
      <c r="E812" s="6">
        <v>7.63</v>
      </c>
      <c r="F812" s="6">
        <v>7.62</v>
      </c>
      <c r="G812" s="6">
        <v>7.62</v>
      </c>
      <c r="H812" s="6">
        <v>7.62</v>
      </c>
      <c r="I812" s="6">
        <v>7.62</v>
      </c>
      <c r="J812" s="6">
        <v>7.69</v>
      </c>
      <c r="K812" s="6">
        <v>7.91</v>
      </c>
      <c r="L812" s="6">
        <v>8.21</v>
      </c>
      <c r="M812" s="6">
        <v>8.86</v>
      </c>
    </row>
    <row r="813">
      <c r="A813" s="146">
        <v>43005.0</v>
      </c>
      <c r="B813" s="6">
        <v>7.7</v>
      </c>
      <c r="C813" s="6">
        <v>7.67</v>
      </c>
      <c r="D813" s="6">
        <v>7.65</v>
      </c>
      <c r="E813" s="6">
        <v>7.63</v>
      </c>
      <c r="F813" s="6">
        <v>7.63</v>
      </c>
      <c r="G813" s="6">
        <v>7.64</v>
      </c>
      <c r="H813" s="6">
        <v>7.65</v>
      </c>
      <c r="I813" s="6">
        <v>7.66</v>
      </c>
      <c r="J813" s="6">
        <v>7.74</v>
      </c>
      <c r="K813" s="6">
        <v>7.99</v>
      </c>
      <c r="L813" s="6">
        <v>8.33</v>
      </c>
      <c r="M813" s="6">
        <v>9.03</v>
      </c>
    </row>
    <row r="814">
      <c r="A814" s="146">
        <v>43004.0</v>
      </c>
      <c r="B814" s="6">
        <v>7.67</v>
      </c>
      <c r="C814" s="6">
        <v>7.65</v>
      </c>
      <c r="D814" s="6">
        <v>7.63</v>
      </c>
      <c r="E814" s="6">
        <v>7.61</v>
      </c>
      <c r="F814" s="6">
        <v>7.6</v>
      </c>
      <c r="G814" s="6">
        <v>7.6</v>
      </c>
      <c r="H814" s="6">
        <v>7.59</v>
      </c>
      <c r="I814" s="6">
        <v>7.61</v>
      </c>
      <c r="J814" s="6">
        <v>7.7</v>
      </c>
      <c r="K814" s="6">
        <v>7.96</v>
      </c>
      <c r="L814" s="6">
        <v>8.31</v>
      </c>
      <c r="M814" s="6">
        <v>9.02</v>
      </c>
    </row>
    <row r="815">
      <c r="A815" s="146">
        <v>43003.0</v>
      </c>
      <c r="B815" s="6">
        <v>7.61</v>
      </c>
      <c r="C815" s="6">
        <v>7.59</v>
      </c>
      <c r="D815" s="6">
        <v>7.57</v>
      </c>
      <c r="E815" s="6">
        <v>7.55</v>
      </c>
      <c r="F815" s="6">
        <v>7.53</v>
      </c>
      <c r="G815" s="6">
        <v>7.53</v>
      </c>
      <c r="H815" s="6">
        <v>7.54</v>
      </c>
      <c r="I815" s="6">
        <v>7.56</v>
      </c>
      <c r="J815" s="6">
        <v>7.66</v>
      </c>
      <c r="K815" s="6">
        <v>7.96</v>
      </c>
      <c r="L815" s="6">
        <v>8.33</v>
      </c>
      <c r="M815" s="6">
        <v>9.08</v>
      </c>
    </row>
    <row r="816">
      <c r="A816" s="146">
        <v>43000.0</v>
      </c>
      <c r="B816" s="6">
        <v>7.56</v>
      </c>
      <c r="C816" s="6">
        <v>7.54</v>
      </c>
      <c r="D816" s="6">
        <v>7.53</v>
      </c>
      <c r="E816" s="6">
        <v>7.53</v>
      </c>
      <c r="F816" s="6">
        <v>7.53</v>
      </c>
      <c r="G816" s="6">
        <v>7.53</v>
      </c>
      <c r="H816" s="6">
        <v>7.53</v>
      </c>
      <c r="I816" s="6">
        <v>7.55</v>
      </c>
      <c r="J816" s="6">
        <v>7.63</v>
      </c>
      <c r="K816" s="6">
        <v>7.91</v>
      </c>
      <c r="L816" s="6">
        <v>8.28</v>
      </c>
      <c r="M816" s="6">
        <v>9.02</v>
      </c>
    </row>
    <row r="817">
      <c r="A817" s="146">
        <v>42999.0</v>
      </c>
      <c r="B817" s="6">
        <v>7.6</v>
      </c>
      <c r="C817" s="6">
        <v>7.59</v>
      </c>
      <c r="D817" s="6">
        <v>7.58</v>
      </c>
      <c r="E817" s="6">
        <v>7.58</v>
      </c>
      <c r="F817" s="6">
        <v>7.58</v>
      </c>
      <c r="G817" s="6">
        <v>7.57</v>
      </c>
      <c r="H817" s="6">
        <v>7.55</v>
      </c>
      <c r="I817" s="6">
        <v>7.55</v>
      </c>
      <c r="J817" s="6">
        <v>7.63</v>
      </c>
      <c r="K817" s="6">
        <v>7.91</v>
      </c>
      <c r="L817" s="6">
        <v>8.29</v>
      </c>
      <c r="M817" s="6">
        <v>9.04</v>
      </c>
    </row>
    <row r="818">
      <c r="A818" s="146">
        <v>42998.0</v>
      </c>
      <c r="B818" s="6">
        <v>7.65</v>
      </c>
      <c r="C818" s="6">
        <v>7.63</v>
      </c>
      <c r="D818" s="6">
        <v>7.61</v>
      </c>
      <c r="E818" s="6">
        <v>7.6</v>
      </c>
      <c r="F818" s="6">
        <v>7.56</v>
      </c>
      <c r="G818" s="6">
        <v>7.53</v>
      </c>
      <c r="H818" s="6">
        <v>7.5</v>
      </c>
      <c r="I818" s="6">
        <v>7.51</v>
      </c>
      <c r="J818" s="6">
        <v>7.6</v>
      </c>
      <c r="K818" s="6">
        <v>7.9</v>
      </c>
      <c r="L818" s="6">
        <v>8.28</v>
      </c>
      <c r="M818" s="6">
        <v>9.02</v>
      </c>
    </row>
    <row r="819">
      <c r="A819" s="146">
        <v>42997.0</v>
      </c>
      <c r="B819" s="6">
        <v>7.66</v>
      </c>
      <c r="C819" s="6">
        <v>7.64</v>
      </c>
      <c r="D819" s="6">
        <v>7.62</v>
      </c>
      <c r="E819" s="6">
        <v>7.61</v>
      </c>
      <c r="F819" s="6">
        <v>7.59</v>
      </c>
      <c r="G819" s="6">
        <v>7.56</v>
      </c>
      <c r="H819" s="6">
        <v>7.53</v>
      </c>
      <c r="I819" s="6">
        <v>7.54</v>
      </c>
      <c r="J819" s="6">
        <v>7.62</v>
      </c>
      <c r="K819" s="6">
        <v>7.91</v>
      </c>
      <c r="L819" s="6">
        <v>8.28</v>
      </c>
      <c r="M819" s="6">
        <v>9.01</v>
      </c>
    </row>
    <row r="820">
      <c r="A820" s="146">
        <v>42996.0</v>
      </c>
      <c r="B820" s="6">
        <v>7.65</v>
      </c>
      <c r="C820" s="6">
        <v>7.63</v>
      </c>
      <c r="D820" s="6">
        <v>7.62</v>
      </c>
      <c r="E820" s="6">
        <v>7.61</v>
      </c>
      <c r="F820" s="6">
        <v>7.59</v>
      </c>
      <c r="G820" s="6">
        <v>7.57</v>
      </c>
      <c r="H820" s="6">
        <v>7.54</v>
      </c>
      <c r="I820" s="6">
        <v>7.54</v>
      </c>
      <c r="J820" s="6">
        <v>7.63</v>
      </c>
      <c r="K820" s="6">
        <v>7.92</v>
      </c>
      <c r="L820" s="6">
        <v>8.29</v>
      </c>
      <c r="M820" s="6">
        <v>9.02</v>
      </c>
    </row>
    <row r="821">
      <c r="A821" s="146">
        <v>42993.0</v>
      </c>
      <c r="B821" s="6">
        <v>7.62</v>
      </c>
      <c r="C821" s="6">
        <v>7.61</v>
      </c>
      <c r="D821" s="6">
        <v>7.6</v>
      </c>
      <c r="E821" s="6">
        <v>7.6</v>
      </c>
      <c r="F821" s="6">
        <v>7.61</v>
      </c>
      <c r="G821" s="6">
        <v>7.58</v>
      </c>
      <c r="H821" s="6">
        <v>7.52</v>
      </c>
      <c r="I821" s="6">
        <v>7.5</v>
      </c>
      <c r="J821" s="6">
        <v>7.58</v>
      </c>
      <c r="K821" s="6">
        <v>7.87</v>
      </c>
      <c r="L821" s="6">
        <v>8.23</v>
      </c>
      <c r="M821" s="6">
        <v>8.95</v>
      </c>
    </row>
    <row r="822">
      <c r="A822" s="146">
        <v>42992.0</v>
      </c>
      <c r="B822" s="6">
        <v>7.69</v>
      </c>
      <c r="C822" s="6">
        <v>7.67</v>
      </c>
      <c r="D822" s="6">
        <v>7.65</v>
      </c>
      <c r="E822" s="6">
        <v>7.65</v>
      </c>
      <c r="F822" s="6">
        <v>7.62</v>
      </c>
      <c r="G822" s="6">
        <v>7.59</v>
      </c>
      <c r="H822" s="6">
        <v>7.53</v>
      </c>
      <c r="I822" s="6">
        <v>7.52</v>
      </c>
      <c r="J822" s="6">
        <v>7.6</v>
      </c>
      <c r="K822" s="6">
        <v>7.89</v>
      </c>
      <c r="L822" s="6">
        <v>8.24</v>
      </c>
      <c r="M822" s="6">
        <v>8.97</v>
      </c>
    </row>
    <row r="823">
      <c r="A823" s="146">
        <v>42991.0</v>
      </c>
      <c r="B823" s="6">
        <v>7.68</v>
      </c>
      <c r="C823" s="6">
        <v>7.66</v>
      </c>
      <c r="D823" s="6">
        <v>7.66</v>
      </c>
      <c r="E823" s="6">
        <v>7.65</v>
      </c>
      <c r="F823" s="6">
        <v>7.63</v>
      </c>
      <c r="G823" s="6">
        <v>7.59</v>
      </c>
      <c r="H823" s="6">
        <v>7.53</v>
      </c>
      <c r="I823" s="6">
        <v>7.51</v>
      </c>
      <c r="J823" s="6">
        <v>7.59</v>
      </c>
      <c r="K823" s="6">
        <v>7.88</v>
      </c>
      <c r="L823" s="6">
        <v>8.24</v>
      </c>
      <c r="M823" s="6">
        <v>8.96</v>
      </c>
    </row>
    <row r="824">
      <c r="A824" s="146">
        <v>42990.0</v>
      </c>
      <c r="B824" s="6">
        <v>7.72</v>
      </c>
      <c r="C824" s="6">
        <v>7.69</v>
      </c>
      <c r="D824" s="6">
        <v>7.68</v>
      </c>
      <c r="E824" s="6">
        <v>7.66</v>
      </c>
      <c r="F824" s="6">
        <v>7.63</v>
      </c>
      <c r="G824" s="6">
        <v>7.6</v>
      </c>
      <c r="H824" s="6">
        <v>7.54</v>
      </c>
      <c r="I824" s="6">
        <v>7.52</v>
      </c>
      <c r="J824" s="6">
        <v>7.59</v>
      </c>
      <c r="K824" s="6">
        <v>7.88</v>
      </c>
      <c r="L824" s="6">
        <v>8.25</v>
      </c>
      <c r="M824" s="6">
        <v>8.99</v>
      </c>
    </row>
    <row r="825">
      <c r="A825" s="146">
        <v>42989.0</v>
      </c>
      <c r="B825" s="6">
        <v>7.72</v>
      </c>
      <c r="C825" s="6">
        <v>7.69</v>
      </c>
      <c r="D825" s="6">
        <v>7.68</v>
      </c>
      <c r="E825" s="6">
        <v>7.66</v>
      </c>
      <c r="F825" s="6">
        <v>7.63</v>
      </c>
      <c r="G825" s="6">
        <v>7.59</v>
      </c>
      <c r="H825" s="6">
        <v>7.52</v>
      </c>
      <c r="I825" s="6">
        <v>7.49</v>
      </c>
      <c r="J825" s="6">
        <v>7.56</v>
      </c>
      <c r="K825" s="6">
        <v>7.86</v>
      </c>
      <c r="L825" s="6">
        <v>8.23</v>
      </c>
      <c r="M825" s="6">
        <v>8.98</v>
      </c>
    </row>
    <row r="826">
      <c r="A826" s="146">
        <v>42986.0</v>
      </c>
      <c r="B826" s="6">
        <v>7.74</v>
      </c>
      <c r="C826" s="6">
        <v>7.71</v>
      </c>
      <c r="D826" s="6">
        <v>7.69</v>
      </c>
      <c r="E826" s="6">
        <v>7.68</v>
      </c>
      <c r="F826" s="6">
        <v>7.64</v>
      </c>
      <c r="G826" s="6">
        <v>7.59</v>
      </c>
      <c r="H826" s="6">
        <v>7.52</v>
      </c>
      <c r="I826" s="6">
        <v>7.5</v>
      </c>
      <c r="J826" s="6">
        <v>7.56</v>
      </c>
      <c r="K826" s="6">
        <v>7.83</v>
      </c>
      <c r="L826" s="6">
        <v>8.19</v>
      </c>
      <c r="M826" s="6">
        <v>8.95</v>
      </c>
    </row>
    <row r="827">
      <c r="A827" s="146">
        <v>42985.0</v>
      </c>
      <c r="B827" s="6">
        <v>7.74</v>
      </c>
      <c r="C827" s="6">
        <v>7.71</v>
      </c>
      <c r="D827" s="6">
        <v>7.69</v>
      </c>
      <c r="E827" s="6">
        <v>7.68</v>
      </c>
      <c r="F827" s="6">
        <v>7.64</v>
      </c>
      <c r="G827" s="6">
        <v>7.6</v>
      </c>
      <c r="H827" s="6">
        <v>7.52</v>
      </c>
      <c r="I827" s="6">
        <v>7.5</v>
      </c>
      <c r="J827" s="6">
        <v>7.57</v>
      </c>
      <c r="K827" s="6">
        <v>7.86</v>
      </c>
      <c r="L827" s="6">
        <v>8.24</v>
      </c>
      <c r="M827" s="6">
        <v>8.98</v>
      </c>
    </row>
    <row r="828">
      <c r="A828" s="146">
        <v>42984.0</v>
      </c>
      <c r="B828" s="6">
        <v>7.85</v>
      </c>
      <c r="C828" s="6">
        <v>7.79</v>
      </c>
      <c r="D828" s="6">
        <v>7.74</v>
      </c>
      <c r="E828" s="6">
        <v>7.71</v>
      </c>
      <c r="F828" s="6">
        <v>7.64</v>
      </c>
      <c r="G828" s="6">
        <v>7.6</v>
      </c>
      <c r="H828" s="6">
        <v>7.52</v>
      </c>
      <c r="I828" s="6">
        <v>7.5</v>
      </c>
      <c r="J828" s="6">
        <v>7.55</v>
      </c>
      <c r="K828" s="6">
        <v>7.81</v>
      </c>
      <c r="L828" s="6">
        <v>8.17</v>
      </c>
      <c r="M828" s="6">
        <v>8.9</v>
      </c>
    </row>
    <row r="829">
      <c r="A829" s="146">
        <v>42983.0</v>
      </c>
      <c r="B829" s="6">
        <v>7.89</v>
      </c>
      <c r="C829" s="6">
        <v>7.84</v>
      </c>
      <c r="D829" s="6">
        <v>7.79</v>
      </c>
      <c r="E829" s="6">
        <v>7.76</v>
      </c>
      <c r="F829" s="6">
        <v>7.68</v>
      </c>
      <c r="G829" s="6">
        <v>7.64</v>
      </c>
      <c r="H829" s="6">
        <v>7.58</v>
      </c>
      <c r="I829" s="6">
        <v>7.56</v>
      </c>
      <c r="J829" s="6">
        <v>7.63</v>
      </c>
      <c r="K829" s="6">
        <v>7.89</v>
      </c>
      <c r="L829" s="6">
        <v>8.23</v>
      </c>
      <c r="M829" s="6">
        <v>8.92</v>
      </c>
    </row>
    <row r="830">
      <c r="A830" s="146">
        <v>42982.0</v>
      </c>
      <c r="B830" s="6">
        <v>7.86</v>
      </c>
      <c r="C830" s="6">
        <v>7.84</v>
      </c>
      <c r="D830" s="6">
        <v>7.82</v>
      </c>
      <c r="E830" s="6">
        <v>7.8</v>
      </c>
      <c r="F830" s="6">
        <v>7.73</v>
      </c>
      <c r="G830" s="6">
        <v>7.69</v>
      </c>
      <c r="H830" s="6">
        <v>7.65</v>
      </c>
      <c r="I830" s="6">
        <v>7.65</v>
      </c>
      <c r="J830" s="6">
        <v>7.71</v>
      </c>
      <c r="K830" s="6">
        <v>7.93</v>
      </c>
      <c r="L830" s="6">
        <v>8.23</v>
      </c>
      <c r="M830" s="6">
        <v>8.88</v>
      </c>
    </row>
    <row r="831">
      <c r="A831" s="146">
        <v>42979.0</v>
      </c>
      <c r="B831" s="6">
        <v>7.85</v>
      </c>
      <c r="C831" s="6">
        <v>7.84</v>
      </c>
      <c r="D831" s="6">
        <v>7.82</v>
      </c>
      <c r="E831" s="6">
        <v>7.8</v>
      </c>
      <c r="F831" s="6">
        <v>7.75</v>
      </c>
      <c r="G831" s="6">
        <v>7.71</v>
      </c>
      <c r="H831" s="6">
        <v>7.68</v>
      </c>
      <c r="I831" s="6">
        <v>7.67</v>
      </c>
      <c r="J831" s="6">
        <v>7.71</v>
      </c>
      <c r="K831" s="6">
        <v>7.95</v>
      </c>
      <c r="L831" s="6">
        <v>8.26</v>
      </c>
      <c r="M831" s="6">
        <v>8.91</v>
      </c>
    </row>
    <row r="832">
      <c r="A832" s="146">
        <v>42978.0</v>
      </c>
      <c r="B832" s="6">
        <v>7.88</v>
      </c>
      <c r="C832" s="6">
        <v>7.86</v>
      </c>
      <c r="D832" s="6">
        <v>7.84</v>
      </c>
      <c r="E832" s="6">
        <v>7.82</v>
      </c>
      <c r="F832" s="6">
        <v>7.77</v>
      </c>
      <c r="G832" s="6">
        <v>7.73</v>
      </c>
      <c r="H832" s="6">
        <v>7.7</v>
      </c>
      <c r="I832" s="6">
        <v>7.7</v>
      </c>
      <c r="J832" s="6">
        <v>7.76</v>
      </c>
      <c r="K832" s="6">
        <v>8.0</v>
      </c>
      <c r="L832" s="6">
        <v>8.3</v>
      </c>
      <c r="M832" s="6">
        <v>8.93</v>
      </c>
    </row>
    <row r="833">
      <c r="A833" s="146">
        <v>42977.0</v>
      </c>
      <c r="B833" s="6">
        <v>7.88</v>
      </c>
      <c r="C833" s="6">
        <v>7.86</v>
      </c>
      <c r="D833" s="6">
        <v>7.85</v>
      </c>
      <c r="E833" s="6">
        <v>7.83</v>
      </c>
      <c r="F833" s="6">
        <v>7.79</v>
      </c>
      <c r="G833" s="6">
        <v>7.76</v>
      </c>
      <c r="H833" s="6">
        <v>7.75</v>
      </c>
      <c r="I833" s="6">
        <v>7.76</v>
      </c>
      <c r="J833" s="6">
        <v>7.82</v>
      </c>
      <c r="K833" s="6">
        <v>8.03</v>
      </c>
      <c r="L833" s="6">
        <v>8.31</v>
      </c>
      <c r="M833" s="6">
        <v>8.92</v>
      </c>
    </row>
    <row r="834">
      <c r="A834" s="146">
        <v>42976.0</v>
      </c>
      <c r="B834" s="6">
        <v>7.9</v>
      </c>
      <c r="C834" s="6">
        <v>7.88</v>
      </c>
      <c r="D834" s="6">
        <v>7.86</v>
      </c>
      <c r="E834" s="6">
        <v>7.84</v>
      </c>
      <c r="F834" s="6">
        <v>7.81</v>
      </c>
      <c r="G834" s="6">
        <v>7.8</v>
      </c>
      <c r="H834" s="6">
        <v>7.8</v>
      </c>
      <c r="I834" s="6">
        <v>7.81</v>
      </c>
      <c r="J834" s="6">
        <v>7.85</v>
      </c>
      <c r="K834" s="6">
        <v>8.05</v>
      </c>
      <c r="L834" s="6">
        <v>8.34</v>
      </c>
      <c r="M834" s="6">
        <v>8.97</v>
      </c>
    </row>
    <row r="835">
      <c r="A835" s="146">
        <v>42975.0</v>
      </c>
      <c r="B835" s="6">
        <v>7.87</v>
      </c>
      <c r="C835" s="6">
        <v>7.85</v>
      </c>
      <c r="D835" s="6">
        <v>7.83</v>
      </c>
      <c r="E835" s="6">
        <v>7.81</v>
      </c>
      <c r="F835" s="6">
        <v>7.78</v>
      </c>
      <c r="G835" s="6">
        <v>7.77</v>
      </c>
      <c r="H835" s="6">
        <v>7.76</v>
      </c>
      <c r="I835" s="6">
        <v>7.76</v>
      </c>
      <c r="J835" s="6">
        <v>7.81</v>
      </c>
      <c r="K835" s="6">
        <v>8.05</v>
      </c>
      <c r="L835" s="6">
        <v>8.37</v>
      </c>
      <c r="M835" s="6">
        <v>9.03</v>
      </c>
    </row>
    <row r="836">
      <c r="A836" s="146">
        <v>42972.0</v>
      </c>
      <c r="B836" s="6">
        <v>7.86</v>
      </c>
      <c r="C836" s="6">
        <v>7.84</v>
      </c>
      <c r="D836" s="6">
        <v>7.82</v>
      </c>
      <c r="E836" s="6">
        <v>7.81</v>
      </c>
      <c r="F836" s="6">
        <v>7.78</v>
      </c>
      <c r="G836" s="6">
        <v>7.77</v>
      </c>
      <c r="H836" s="6">
        <v>7.76</v>
      </c>
      <c r="I836" s="6">
        <v>7.77</v>
      </c>
      <c r="J836" s="6">
        <v>7.83</v>
      </c>
      <c r="K836" s="6">
        <v>8.07</v>
      </c>
      <c r="L836" s="6">
        <v>8.38</v>
      </c>
      <c r="M836" s="6">
        <v>9.04</v>
      </c>
    </row>
    <row r="837">
      <c r="A837" s="146">
        <v>42971.0</v>
      </c>
      <c r="B837" s="6">
        <v>7.92</v>
      </c>
      <c r="C837" s="6">
        <v>7.9</v>
      </c>
      <c r="D837" s="6">
        <v>7.87</v>
      </c>
      <c r="E837" s="6">
        <v>7.85</v>
      </c>
      <c r="F837" s="6">
        <v>7.79</v>
      </c>
      <c r="G837" s="6">
        <v>7.78</v>
      </c>
      <c r="H837" s="6">
        <v>7.76</v>
      </c>
      <c r="I837" s="6">
        <v>7.77</v>
      </c>
      <c r="J837" s="6">
        <v>7.83</v>
      </c>
      <c r="K837" s="6">
        <v>8.06</v>
      </c>
      <c r="L837" s="6">
        <v>8.35</v>
      </c>
      <c r="M837" s="6">
        <v>8.98</v>
      </c>
    </row>
    <row r="838">
      <c r="A838" s="146">
        <v>42970.0</v>
      </c>
      <c r="B838" s="6">
        <v>7.87</v>
      </c>
      <c r="C838" s="6">
        <v>7.86</v>
      </c>
      <c r="D838" s="6">
        <v>7.84</v>
      </c>
      <c r="E838" s="6">
        <v>7.83</v>
      </c>
      <c r="F838" s="6">
        <v>7.79</v>
      </c>
      <c r="G838" s="6">
        <v>7.77</v>
      </c>
      <c r="H838" s="6">
        <v>7.75</v>
      </c>
      <c r="I838" s="6">
        <v>7.76</v>
      </c>
      <c r="J838" s="6">
        <v>7.82</v>
      </c>
      <c r="K838" s="6">
        <v>8.03</v>
      </c>
      <c r="L838" s="6">
        <v>8.32</v>
      </c>
      <c r="M838" s="6">
        <v>8.93</v>
      </c>
    </row>
    <row r="839">
      <c r="A839" s="146">
        <v>42969.0</v>
      </c>
      <c r="B839" s="6">
        <v>7.87</v>
      </c>
      <c r="C839" s="6">
        <v>7.85</v>
      </c>
      <c r="D839" s="6">
        <v>7.83</v>
      </c>
      <c r="E839" s="6">
        <v>7.82</v>
      </c>
      <c r="F839" s="6">
        <v>7.79</v>
      </c>
      <c r="G839" s="6">
        <v>7.78</v>
      </c>
      <c r="H839" s="6">
        <v>7.77</v>
      </c>
      <c r="I839" s="6">
        <v>7.77</v>
      </c>
      <c r="J839" s="6">
        <v>7.82</v>
      </c>
      <c r="K839" s="6">
        <v>8.04</v>
      </c>
      <c r="L839" s="6">
        <v>8.32</v>
      </c>
      <c r="M839" s="6">
        <v>8.9</v>
      </c>
    </row>
    <row r="840">
      <c r="A840" s="146">
        <v>42968.0</v>
      </c>
      <c r="B840" s="6">
        <v>7.87</v>
      </c>
      <c r="C840" s="6">
        <v>7.85</v>
      </c>
      <c r="D840" s="6">
        <v>7.84</v>
      </c>
      <c r="E840" s="6">
        <v>7.83</v>
      </c>
      <c r="F840" s="6">
        <v>7.79</v>
      </c>
      <c r="G840" s="6">
        <v>7.78</v>
      </c>
      <c r="H840" s="6">
        <v>7.77</v>
      </c>
      <c r="I840" s="6">
        <v>7.77</v>
      </c>
      <c r="J840" s="6">
        <v>7.82</v>
      </c>
      <c r="K840" s="6">
        <v>8.02</v>
      </c>
      <c r="L840" s="6">
        <v>8.28</v>
      </c>
      <c r="M840" s="6">
        <v>8.87</v>
      </c>
    </row>
    <row r="841">
      <c r="A841" s="146">
        <v>42965.0</v>
      </c>
      <c r="B841" s="6">
        <v>7.84</v>
      </c>
      <c r="C841" s="6">
        <v>7.82</v>
      </c>
      <c r="D841" s="6">
        <v>7.81</v>
      </c>
      <c r="E841" s="6">
        <v>7.81</v>
      </c>
      <c r="F841" s="6">
        <v>7.8</v>
      </c>
      <c r="G841" s="6">
        <v>7.79</v>
      </c>
      <c r="H841" s="6">
        <v>7.79</v>
      </c>
      <c r="I841" s="6">
        <v>7.79</v>
      </c>
      <c r="J841" s="6">
        <v>7.81</v>
      </c>
      <c r="K841" s="6">
        <v>7.98</v>
      </c>
      <c r="L841" s="6">
        <v>8.24</v>
      </c>
      <c r="M841" s="6">
        <v>8.81</v>
      </c>
    </row>
    <row r="842">
      <c r="A842" s="146">
        <v>42964.0</v>
      </c>
      <c r="B842" s="6">
        <v>7.89</v>
      </c>
      <c r="C842" s="6">
        <v>7.87</v>
      </c>
      <c r="D842" s="6">
        <v>7.85</v>
      </c>
      <c r="E842" s="6">
        <v>7.84</v>
      </c>
      <c r="F842" s="6">
        <v>7.81</v>
      </c>
      <c r="G842" s="6">
        <v>7.8</v>
      </c>
      <c r="H842" s="6">
        <v>7.78</v>
      </c>
      <c r="I842" s="6">
        <v>7.77</v>
      </c>
      <c r="J842" s="6">
        <v>7.8</v>
      </c>
      <c r="K842" s="6">
        <v>7.98</v>
      </c>
      <c r="L842" s="6">
        <v>8.23</v>
      </c>
      <c r="M842" s="6">
        <v>8.78</v>
      </c>
    </row>
    <row r="843">
      <c r="A843" s="146">
        <v>42963.0</v>
      </c>
      <c r="B843" s="6">
        <v>7.89</v>
      </c>
      <c r="C843" s="6">
        <v>7.87</v>
      </c>
      <c r="D843" s="6">
        <v>7.86</v>
      </c>
      <c r="E843" s="6">
        <v>7.85</v>
      </c>
      <c r="F843" s="6">
        <v>7.84</v>
      </c>
      <c r="G843" s="6">
        <v>7.83</v>
      </c>
      <c r="H843" s="6">
        <v>7.81</v>
      </c>
      <c r="I843" s="6">
        <v>7.79</v>
      </c>
      <c r="J843" s="6">
        <v>7.8</v>
      </c>
      <c r="K843" s="6">
        <v>7.96</v>
      </c>
      <c r="L843" s="6">
        <v>8.21</v>
      </c>
      <c r="M843" s="6">
        <v>8.77</v>
      </c>
    </row>
    <row r="844">
      <c r="A844" s="146">
        <v>42962.0</v>
      </c>
      <c r="B844" s="6">
        <v>7.84</v>
      </c>
      <c r="C844" s="6">
        <v>7.83</v>
      </c>
      <c r="D844" s="6">
        <v>7.83</v>
      </c>
      <c r="E844" s="6">
        <v>7.83</v>
      </c>
      <c r="F844" s="6">
        <v>7.86</v>
      </c>
      <c r="G844" s="6">
        <v>7.88</v>
      </c>
      <c r="H844" s="6">
        <v>7.85</v>
      </c>
      <c r="I844" s="6">
        <v>7.81</v>
      </c>
      <c r="J844" s="6">
        <v>7.79</v>
      </c>
      <c r="K844" s="6">
        <v>7.95</v>
      </c>
      <c r="L844" s="6">
        <v>8.22</v>
      </c>
      <c r="M844" s="6">
        <v>8.79</v>
      </c>
    </row>
    <row r="845">
      <c r="A845" s="146">
        <v>42961.0</v>
      </c>
      <c r="B845" s="6">
        <v>7.87</v>
      </c>
      <c r="C845" s="6">
        <v>7.85</v>
      </c>
      <c r="D845" s="6">
        <v>7.85</v>
      </c>
      <c r="E845" s="6">
        <v>7.85</v>
      </c>
      <c r="F845" s="6">
        <v>7.86</v>
      </c>
      <c r="G845" s="6">
        <v>7.87</v>
      </c>
      <c r="H845" s="6">
        <v>7.82</v>
      </c>
      <c r="I845" s="6">
        <v>7.78</v>
      </c>
      <c r="J845" s="6">
        <v>7.78</v>
      </c>
      <c r="K845" s="6">
        <v>7.95</v>
      </c>
      <c r="L845" s="6">
        <v>8.21</v>
      </c>
      <c r="M845" s="6">
        <v>8.8</v>
      </c>
    </row>
    <row r="846">
      <c r="A846" s="146">
        <v>42958.0</v>
      </c>
      <c r="B846" s="6">
        <v>7.9</v>
      </c>
      <c r="C846" s="6">
        <v>7.88</v>
      </c>
      <c r="D846" s="6">
        <v>7.88</v>
      </c>
      <c r="E846" s="6">
        <v>7.88</v>
      </c>
      <c r="F846" s="6">
        <v>7.91</v>
      </c>
      <c r="G846" s="6">
        <v>7.92</v>
      </c>
      <c r="H846" s="6">
        <v>7.86</v>
      </c>
      <c r="I846" s="6">
        <v>7.8</v>
      </c>
      <c r="J846" s="6">
        <v>7.8</v>
      </c>
      <c r="K846" s="6">
        <v>7.97</v>
      </c>
      <c r="L846" s="6">
        <v>8.22</v>
      </c>
      <c r="M846" s="6">
        <v>8.78</v>
      </c>
    </row>
    <row r="847">
      <c r="A847" s="146">
        <v>42957.0</v>
      </c>
      <c r="B847" s="6">
        <v>7.94</v>
      </c>
      <c r="C847" s="6">
        <v>7.93</v>
      </c>
      <c r="D847" s="6">
        <v>7.92</v>
      </c>
      <c r="E847" s="6">
        <v>7.92</v>
      </c>
      <c r="F847" s="6">
        <v>7.94</v>
      </c>
      <c r="G847" s="6">
        <v>7.94</v>
      </c>
      <c r="H847" s="6">
        <v>7.87</v>
      </c>
      <c r="I847" s="6">
        <v>7.81</v>
      </c>
      <c r="J847" s="6">
        <v>7.8</v>
      </c>
      <c r="K847" s="6">
        <v>7.96</v>
      </c>
      <c r="L847" s="6">
        <v>8.22</v>
      </c>
      <c r="M847" s="6">
        <v>8.79</v>
      </c>
    </row>
    <row r="848">
      <c r="A848" s="146">
        <v>42956.0</v>
      </c>
      <c r="B848" s="6">
        <v>7.98</v>
      </c>
      <c r="C848" s="6">
        <v>7.96</v>
      </c>
      <c r="D848" s="6">
        <v>7.95</v>
      </c>
      <c r="E848" s="6">
        <v>7.95</v>
      </c>
      <c r="F848" s="6">
        <v>7.96</v>
      </c>
      <c r="G848" s="6">
        <v>7.96</v>
      </c>
      <c r="H848" s="6">
        <v>7.89</v>
      </c>
      <c r="I848" s="6">
        <v>7.82</v>
      </c>
      <c r="J848" s="6">
        <v>7.82</v>
      </c>
      <c r="K848" s="6">
        <v>8.0</v>
      </c>
      <c r="L848" s="6">
        <v>8.27</v>
      </c>
      <c r="M848" s="6">
        <v>8.84</v>
      </c>
    </row>
    <row r="849">
      <c r="A849" s="146">
        <v>42955.0</v>
      </c>
      <c r="B849" s="6">
        <v>7.99</v>
      </c>
      <c r="C849" s="6">
        <v>7.98</v>
      </c>
      <c r="D849" s="6">
        <v>7.97</v>
      </c>
      <c r="E849" s="6">
        <v>7.97</v>
      </c>
      <c r="F849" s="6">
        <v>7.98</v>
      </c>
      <c r="G849" s="6">
        <v>7.96</v>
      </c>
      <c r="H849" s="6">
        <v>7.87</v>
      </c>
      <c r="I849" s="6">
        <v>7.79</v>
      </c>
      <c r="J849" s="6">
        <v>7.78</v>
      </c>
      <c r="K849" s="6">
        <v>7.96</v>
      </c>
      <c r="L849" s="6">
        <v>8.23</v>
      </c>
      <c r="M849" s="6">
        <v>8.8</v>
      </c>
    </row>
    <row r="850">
      <c r="A850" s="146">
        <v>42954.0</v>
      </c>
      <c r="B850" s="6">
        <v>7.97</v>
      </c>
      <c r="C850" s="6">
        <v>7.95</v>
      </c>
      <c r="D850" s="6">
        <v>7.94</v>
      </c>
      <c r="E850" s="6">
        <v>7.94</v>
      </c>
      <c r="F850" s="6">
        <v>7.95</v>
      </c>
      <c r="G850" s="6">
        <v>7.94</v>
      </c>
      <c r="H850" s="6">
        <v>7.86</v>
      </c>
      <c r="I850" s="6">
        <v>7.78</v>
      </c>
      <c r="J850" s="6">
        <v>7.78</v>
      </c>
      <c r="K850" s="6">
        <v>7.95</v>
      </c>
      <c r="L850" s="6">
        <v>8.2</v>
      </c>
      <c r="M850" s="6">
        <v>8.75</v>
      </c>
    </row>
    <row r="851">
      <c r="A851" s="146">
        <v>42951.0</v>
      </c>
      <c r="B851" s="6">
        <v>7.98</v>
      </c>
      <c r="C851" s="6">
        <v>7.97</v>
      </c>
      <c r="D851" s="6">
        <v>7.97</v>
      </c>
      <c r="E851" s="6">
        <v>7.97</v>
      </c>
      <c r="F851" s="6">
        <v>7.98</v>
      </c>
      <c r="G851" s="6">
        <v>7.96</v>
      </c>
      <c r="H851" s="6">
        <v>7.86</v>
      </c>
      <c r="I851" s="6">
        <v>7.77</v>
      </c>
      <c r="J851" s="6">
        <v>7.75</v>
      </c>
      <c r="K851" s="6">
        <v>7.9</v>
      </c>
      <c r="L851" s="6">
        <v>8.14</v>
      </c>
      <c r="M851" s="6">
        <v>8.66</v>
      </c>
    </row>
    <row r="852">
      <c r="A852" s="146">
        <v>42950.0</v>
      </c>
      <c r="B852" s="6">
        <v>8.04</v>
      </c>
      <c r="C852" s="6">
        <v>8.03</v>
      </c>
      <c r="D852" s="6">
        <v>8.02</v>
      </c>
      <c r="E852" s="6">
        <v>8.02</v>
      </c>
      <c r="F852" s="6">
        <v>8.02</v>
      </c>
      <c r="G852" s="6">
        <v>8.01</v>
      </c>
      <c r="H852" s="6">
        <v>7.93</v>
      </c>
      <c r="I852" s="6">
        <v>7.84</v>
      </c>
      <c r="J852" s="6">
        <v>7.82</v>
      </c>
      <c r="K852" s="6">
        <v>7.96</v>
      </c>
      <c r="L852" s="6">
        <v>8.18</v>
      </c>
      <c r="M852" s="6">
        <v>8.69</v>
      </c>
    </row>
    <row r="853">
      <c r="A853" s="146">
        <v>42949.0</v>
      </c>
      <c r="B853" s="6">
        <v>8.02</v>
      </c>
      <c r="C853" s="6">
        <v>8.01</v>
      </c>
      <c r="D853" s="6">
        <v>8.0</v>
      </c>
      <c r="E853" s="6">
        <v>8.0</v>
      </c>
      <c r="F853" s="6">
        <v>8.02</v>
      </c>
      <c r="G853" s="6">
        <v>8.03</v>
      </c>
      <c r="H853" s="6">
        <v>7.97</v>
      </c>
      <c r="I853" s="6">
        <v>7.91</v>
      </c>
      <c r="J853" s="6">
        <v>7.89</v>
      </c>
      <c r="K853" s="6">
        <v>8.04</v>
      </c>
      <c r="L853" s="6">
        <v>8.27</v>
      </c>
      <c r="M853" s="6">
        <v>8.79</v>
      </c>
    </row>
    <row r="854">
      <c r="A854" s="146">
        <v>42948.0</v>
      </c>
      <c r="B854" s="6">
        <v>8.05</v>
      </c>
      <c r="C854" s="6">
        <v>8.04</v>
      </c>
      <c r="D854" s="6">
        <v>8.02</v>
      </c>
      <c r="E854" s="6">
        <v>8.02</v>
      </c>
      <c r="F854" s="6">
        <v>8.03</v>
      </c>
      <c r="G854" s="6">
        <v>8.03</v>
      </c>
      <c r="H854" s="6">
        <v>7.97</v>
      </c>
      <c r="I854" s="6">
        <v>7.9</v>
      </c>
      <c r="J854" s="6">
        <v>7.88</v>
      </c>
      <c r="K854" s="6">
        <v>8.01</v>
      </c>
      <c r="L854" s="6">
        <v>8.24</v>
      </c>
      <c r="M854" s="6">
        <v>8.78</v>
      </c>
    </row>
    <row r="855">
      <c r="A855" s="146">
        <v>42947.0</v>
      </c>
      <c r="B855" s="6">
        <v>8.07</v>
      </c>
      <c r="C855" s="6">
        <v>8.05</v>
      </c>
      <c r="D855" s="6">
        <v>8.04</v>
      </c>
      <c r="E855" s="6">
        <v>8.04</v>
      </c>
      <c r="F855" s="6">
        <v>8.04</v>
      </c>
      <c r="G855" s="6">
        <v>8.03</v>
      </c>
      <c r="H855" s="6">
        <v>7.95</v>
      </c>
      <c r="I855" s="6">
        <v>7.88</v>
      </c>
      <c r="J855" s="6">
        <v>7.85</v>
      </c>
      <c r="K855" s="6">
        <v>7.99</v>
      </c>
      <c r="L855" s="6">
        <v>8.22</v>
      </c>
      <c r="M855" s="6">
        <v>8.77</v>
      </c>
    </row>
    <row r="856">
      <c r="A856" s="146">
        <v>42944.0</v>
      </c>
      <c r="B856" s="6">
        <v>8.07</v>
      </c>
      <c r="C856" s="6">
        <v>8.05</v>
      </c>
      <c r="D856" s="6">
        <v>8.04</v>
      </c>
      <c r="E856" s="6">
        <v>8.04</v>
      </c>
      <c r="F856" s="6">
        <v>8.04</v>
      </c>
      <c r="G856" s="6">
        <v>8.02</v>
      </c>
      <c r="H856" s="6">
        <v>7.93</v>
      </c>
      <c r="I856" s="6">
        <v>7.85</v>
      </c>
      <c r="J856" s="6">
        <v>7.83</v>
      </c>
      <c r="K856" s="6">
        <v>7.99</v>
      </c>
      <c r="L856" s="6">
        <v>8.25</v>
      </c>
      <c r="M856" s="6">
        <v>8.82</v>
      </c>
    </row>
    <row r="857">
      <c r="A857" s="146">
        <v>42943.0</v>
      </c>
      <c r="B857" s="6">
        <v>8.08</v>
      </c>
      <c r="C857" s="6">
        <v>8.06</v>
      </c>
      <c r="D857" s="6">
        <v>8.05</v>
      </c>
      <c r="E857" s="6">
        <v>8.04</v>
      </c>
      <c r="F857" s="6">
        <v>8.02</v>
      </c>
      <c r="G857" s="6">
        <v>8.0</v>
      </c>
      <c r="H857" s="6">
        <v>7.9</v>
      </c>
      <c r="I857" s="6">
        <v>7.82</v>
      </c>
      <c r="J857" s="6">
        <v>7.82</v>
      </c>
      <c r="K857" s="6">
        <v>8.0</v>
      </c>
      <c r="L857" s="6">
        <v>8.27</v>
      </c>
      <c r="M857" s="6">
        <v>8.84</v>
      </c>
    </row>
    <row r="858">
      <c r="A858" s="146">
        <v>42942.0</v>
      </c>
      <c r="B858" s="6">
        <v>8.02</v>
      </c>
      <c r="C858" s="6">
        <v>8.01</v>
      </c>
      <c r="D858" s="6">
        <v>8.01</v>
      </c>
      <c r="E858" s="6">
        <v>8.02</v>
      </c>
      <c r="F858" s="6">
        <v>8.07</v>
      </c>
      <c r="G858" s="6">
        <v>8.06</v>
      </c>
      <c r="H858" s="6">
        <v>7.97</v>
      </c>
      <c r="I858" s="6">
        <v>7.89</v>
      </c>
      <c r="J858" s="6">
        <v>7.9</v>
      </c>
      <c r="K858" s="6">
        <v>8.08</v>
      </c>
      <c r="L858" s="6">
        <v>8.35</v>
      </c>
      <c r="M858" s="6">
        <v>8.92</v>
      </c>
    </row>
    <row r="859">
      <c r="A859" s="146">
        <v>42941.0</v>
      </c>
      <c r="B859" s="6">
        <v>8.06</v>
      </c>
      <c r="C859" s="6">
        <v>8.05</v>
      </c>
      <c r="D859" s="6">
        <v>8.05</v>
      </c>
      <c r="E859" s="6">
        <v>8.05</v>
      </c>
      <c r="F859" s="6">
        <v>8.08</v>
      </c>
      <c r="G859" s="6">
        <v>8.09</v>
      </c>
      <c r="H859" s="6">
        <v>8.01</v>
      </c>
      <c r="I859" s="6">
        <v>7.94</v>
      </c>
      <c r="J859" s="6">
        <v>7.92</v>
      </c>
      <c r="K859" s="6">
        <v>8.08</v>
      </c>
      <c r="L859" s="6">
        <v>8.34</v>
      </c>
      <c r="M859" s="6">
        <v>8.9</v>
      </c>
    </row>
    <row r="860">
      <c r="A860" s="146">
        <v>42940.0</v>
      </c>
      <c r="B860" s="6">
        <v>8.07</v>
      </c>
      <c r="C860" s="6">
        <v>8.05</v>
      </c>
      <c r="D860" s="6">
        <v>8.05</v>
      </c>
      <c r="E860" s="6">
        <v>8.05</v>
      </c>
      <c r="F860" s="6">
        <v>8.09</v>
      </c>
      <c r="G860" s="6">
        <v>8.09</v>
      </c>
      <c r="H860" s="6">
        <v>8.02</v>
      </c>
      <c r="I860" s="6">
        <v>7.94</v>
      </c>
      <c r="J860" s="6">
        <v>7.92</v>
      </c>
      <c r="K860" s="6">
        <v>8.11</v>
      </c>
      <c r="L860" s="6">
        <v>8.39</v>
      </c>
      <c r="M860" s="6">
        <v>9.0</v>
      </c>
    </row>
    <row r="861">
      <c r="A861" s="146">
        <v>42937.0</v>
      </c>
      <c r="B861" s="6">
        <v>8.07</v>
      </c>
      <c r="C861" s="6">
        <v>8.05</v>
      </c>
      <c r="D861" s="6">
        <v>8.03</v>
      </c>
      <c r="E861" s="6">
        <v>8.03</v>
      </c>
      <c r="F861" s="6">
        <v>8.02</v>
      </c>
      <c r="G861" s="6">
        <v>8.01</v>
      </c>
      <c r="H861" s="6">
        <v>7.91</v>
      </c>
      <c r="I861" s="6">
        <v>7.83</v>
      </c>
      <c r="J861" s="6">
        <v>7.84</v>
      </c>
      <c r="K861" s="6">
        <v>8.06</v>
      </c>
      <c r="L861" s="6">
        <v>8.37</v>
      </c>
      <c r="M861" s="6">
        <v>8.99</v>
      </c>
    </row>
    <row r="862">
      <c r="A862" s="146">
        <v>42936.0</v>
      </c>
      <c r="B862" s="6">
        <v>8.11</v>
      </c>
      <c r="C862" s="6">
        <v>8.1</v>
      </c>
      <c r="D862" s="6">
        <v>8.08</v>
      </c>
      <c r="E862" s="6">
        <v>8.07</v>
      </c>
      <c r="F862" s="6">
        <v>8.04</v>
      </c>
      <c r="G862" s="6">
        <v>8.0</v>
      </c>
      <c r="H862" s="6">
        <v>7.89</v>
      </c>
      <c r="I862" s="6">
        <v>7.81</v>
      </c>
      <c r="J862" s="6">
        <v>7.83</v>
      </c>
      <c r="K862" s="6">
        <v>8.05</v>
      </c>
      <c r="L862" s="6">
        <v>8.34</v>
      </c>
      <c r="M862" s="6">
        <v>8.95</v>
      </c>
    </row>
    <row r="863">
      <c r="A863" s="146">
        <v>42935.0</v>
      </c>
      <c r="B863" s="6">
        <v>8.08</v>
      </c>
      <c r="C863" s="6">
        <v>8.06</v>
      </c>
      <c r="D863" s="6">
        <v>8.05</v>
      </c>
      <c r="E863" s="6">
        <v>8.04</v>
      </c>
      <c r="F863" s="6">
        <v>8.03</v>
      </c>
      <c r="G863" s="6">
        <v>8.0</v>
      </c>
      <c r="H863" s="6">
        <v>7.9</v>
      </c>
      <c r="I863" s="6">
        <v>7.84</v>
      </c>
      <c r="J863" s="6">
        <v>7.84</v>
      </c>
      <c r="K863" s="6">
        <v>8.05</v>
      </c>
      <c r="L863" s="6">
        <v>8.35</v>
      </c>
      <c r="M863" s="6">
        <v>8.95</v>
      </c>
    </row>
    <row r="864">
      <c r="A864" s="146">
        <v>42934.0</v>
      </c>
      <c r="B864" s="6">
        <v>8.1</v>
      </c>
      <c r="C864" s="6">
        <v>8.08</v>
      </c>
      <c r="D864" s="6">
        <v>8.06</v>
      </c>
      <c r="E864" s="6">
        <v>8.05</v>
      </c>
      <c r="F864" s="6">
        <v>8.02</v>
      </c>
      <c r="G864" s="6">
        <v>7.99</v>
      </c>
      <c r="H864" s="6">
        <v>7.89</v>
      </c>
      <c r="I864" s="6">
        <v>7.82</v>
      </c>
      <c r="J864" s="6">
        <v>7.84</v>
      </c>
      <c r="K864" s="6">
        <v>8.05</v>
      </c>
      <c r="L864" s="6">
        <v>8.34</v>
      </c>
      <c r="M864" s="6">
        <v>8.92</v>
      </c>
    </row>
    <row r="865">
      <c r="A865" s="146">
        <v>42933.0</v>
      </c>
      <c r="B865" s="6">
        <v>8.1</v>
      </c>
      <c r="C865" s="6">
        <v>8.08</v>
      </c>
      <c r="D865" s="6">
        <v>8.07</v>
      </c>
      <c r="E865" s="6">
        <v>8.06</v>
      </c>
      <c r="F865" s="6">
        <v>8.03</v>
      </c>
      <c r="G865" s="6">
        <v>7.99</v>
      </c>
      <c r="H865" s="6">
        <v>7.89</v>
      </c>
      <c r="I865" s="6">
        <v>7.83</v>
      </c>
      <c r="J865" s="6">
        <v>7.83</v>
      </c>
      <c r="K865" s="6">
        <v>8.01</v>
      </c>
      <c r="L865" s="6">
        <v>8.28</v>
      </c>
      <c r="M865" s="6">
        <v>8.85</v>
      </c>
    </row>
    <row r="866">
      <c r="A866" s="146">
        <v>42930.0</v>
      </c>
      <c r="B866" s="6">
        <v>8.13</v>
      </c>
      <c r="C866" s="6">
        <v>8.11</v>
      </c>
      <c r="D866" s="6">
        <v>8.1</v>
      </c>
      <c r="E866" s="6">
        <v>8.08</v>
      </c>
      <c r="F866" s="6">
        <v>8.05</v>
      </c>
      <c r="G866" s="6">
        <v>8.0</v>
      </c>
      <c r="H866" s="6">
        <v>7.89</v>
      </c>
      <c r="I866" s="6">
        <v>7.81</v>
      </c>
      <c r="J866" s="6">
        <v>7.81</v>
      </c>
      <c r="K866" s="6">
        <v>7.99</v>
      </c>
      <c r="L866" s="6">
        <v>8.26</v>
      </c>
      <c r="M866" s="6">
        <v>8.81</v>
      </c>
    </row>
    <row r="867">
      <c r="A867" s="146">
        <v>42929.0</v>
      </c>
      <c r="B867" s="6">
        <v>8.13</v>
      </c>
      <c r="C867" s="6">
        <v>8.12</v>
      </c>
      <c r="D867" s="6">
        <v>8.1</v>
      </c>
      <c r="E867" s="6">
        <v>8.1</v>
      </c>
      <c r="F867" s="6">
        <v>8.09</v>
      </c>
      <c r="G867" s="6">
        <v>8.06</v>
      </c>
      <c r="H867" s="6">
        <v>7.96</v>
      </c>
      <c r="I867" s="6">
        <v>7.88</v>
      </c>
      <c r="J867" s="6">
        <v>7.85</v>
      </c>
      <c r="K867" s="6">
        <v>8.0</v>
      </c>
      <c r="L867" s="6">
        <v>8.24</v>
      </c>
      <c r="M867" s="6">
        <v>8.79</v>
      </c>
    </row>
    <row r="868">
      <c r="A868" s="146">
        <v>42928.0</v>
      </c>
      <c r="B868" s="6">
        <v>8.14</v>
      </c>
      <c r="C868" s="6">
        <v>8.12</v>
      </c>
      <c r="D868" s="6">
        <v>8.11</v>
      </c>
      <c r="E868" s="6">
        <v>8.1</v>
      </c>
      <c r="F868" s="6">
        <v>8.11</v>
      </c>
      <c r="G868" s="6">
        <v>8.09</v>
      </c>
      <c r="H868" s="6">
        <v>7.99</v>
      </c>
      <c r="I868" s="6">
        <v>7.91</v>
      </c>
      <c r="J868" s="6">
        <v>7.9</v>
      </c>
      <c r="K868" s="6">
        <v>8.06</v>
      </c>
      <c r="L868" s="6">
        <v>8.31</v>
      </c>
      <c r="M868" s="6">
        <v>8.84</v>
      </c>
    </row>
    <row r="869">
      <c r="A869" s="146">
        <v>42927.0</v>
      </c>
      <c r="B869" s="6">
        <v>8.16</v>
      </c>
      <c r="C869" s="6">
        <v>8.14</v>
      </c>
      <c r="D869" s="6">
        <v>8.13</v>
      </c>
      <c r="E869" s="6">
        <v>8.12</v>
      </c>
      <c r="F869" s="6">
        <v>8.12</v>
      </c>
      <c r="G869" s="6">
        <v>8.12</v>
      </c>
      <c r="H869" s="6">
        <v>8.05</v>
      </c>
      <c r="I869" s="6">
        <v>7.98</v>
      </c>
      <c r="J869" s="6">
        <v>7.96</v>
      </c>
      <c r="K869" s="6">
        <v>8.1</v>
      </c>
      <c r="L869" s="6">
        <v>8.34</v>
      </c>
      <c r="M869" s="6">
        <v>8.9</v>
      </c>
    </row>
    <row r="870">
      <c r="A870" s="146">
        <v>42926.0</v>
      </c>
      <c r="B870" s="6">
        <v>8.14</v>
      </c>
      <c r="C870" s="6">
        <v>8.12</v>
      </c>
      <c r="D870" s="6">
        <v>8.11</v>
      </c>
      <c r="E870" s="6">
        <v>8.1</v>
      </c>
      <c r="F870" s="6">
        <v>8.08</v>
      </c>
      <c r="G870" s="6">
        <v>8.07</v>
      </c>
      <c r="H870" s="6">
        <v>7.99</v>
      </c>
      <c r="I870" s="6">
        <v>7.93</v>
      </c>
      <c r="J870" s="6">
        <v>7.92</v>
      </c>
      <c r="K870" s="6">
        <v>8.06</v>
      </c>
      <c r="L870" s="6">
        <v>8.31</v>
      </c>
      <c r="M870" s="6">
        <v>8.88</v>
      </c>
    </row>
    <row r="871">
      <c r="A871" s="146">
        <v>42923.0</v>
      </c>
      <c r="B871" s="6">
        <v>8.22</v>
      </c>
      <c r="C871" s="6">
        <v>8.2</v>
      </c>
      <c r="D871" s="6">
        <v>8.18</v>
      </c>
      <c r="E871" s="6">
        <v>8.16</v>
      </c>
      <c r="F871" s="6">
        <v>8.12</v>
      </c>
      <c r="G871" s="6">
        <v>8.09</v>
      </c>
      <c r="H871" s="6">
        <v>8.03</v>
      </c>
      <c r="I871" s="6">
        <v>7.99</v>
      </c>
      <c r="J871" s="6">
        <v>7.99</v>
      </c>
      <c r="K871" s="6">
        <v>8.14</v>
      </c>
      <c r="L871" s="6">
        <v>8.38</v>
      </c>
      <c r="M871" s="6">
        <v>8.94</v>
      </c>
    </row>
    <row r="872">
      <c r="A872" s="146">
        <v>42922.0</v>
      </c>
      <c r="B872" s="6">
        <v>8.22</v>
      </c>
      <c r="C872" s="6">
        <v>8.19</v>
      </c>
      <c r="D872" s="6">
        <v>8.17</v>
      </c>
      <c r="E872" s="6">
        <v>8.15</v>
      </c>
      <c r="F872" s="6">
        <v>8.1</v>
      </c>
      <c r="G872" s="6">
        <v>8.06</v>
      </c>
      <c r="H872" s="6">
        <v>7.98</v>
      </c>
      <c r="I872" s="6">
        <v>7.93</v>
      </c>
      <c r="J872" s="6">
        <v>7.93</v>
      </c>
      <c r="K872" s="6">
        <v>8.07</v>
      </c>
      <c r="L872" s="6">
        <v>8.32</v>
      </c>
      <c r="M872" s="6">
        <v>8.89</v>
      </c>
    </row>
    <row r="873">
      <c r="A873" s="146">
        <v>42921.0</v>
      </c>
      <c r="B873" s="6">
        <v>8.19</v>
      </c>
      <c r="C873" s="6">
        <v>8.17</v>
      </c>
      <c r="D873" s="6">
        <v>8.14</v>
      </c>
      <c r="E873" s="6">
        <v>8.12</v>
      </c>
      <c r="F873" s="6">
        <v>8.06</v>
      </c>
      <c r="G873" s="6">
        <v>8.01</v>
      </c>
      <c r="H873" s="6">
        <v>7.92</v>
      </c>
      <c r="I873" s="6">
        <v>7.88</v>
      </c>
      <c r="J873" s="6">
        <v>7.89</v>
      </c>
      <c r="K873" s="6">
        <v>8.06</v>
      </c>
      <c r="L873" s="6">
        <v>8.32</v>
      </c>
      <c r="M873" s="6">
        <v>8.91</v>
      </c>
    </row>
    <row r="874">
      <c r="A874" s="146">
        <v>42920.0</v>
      </c>
      <c r="B874" s="6">
        <v>8.14</v>
      </c>
      <c r="C874" s="6">
        <v>8.11</v>
      </c>
      <c r="D874" s="6">
        <v>8.09</v>
      </c>
      <c r="E874" s="6">
        <v>8.07</v>
      </c>
      <c r="F874" s="6">
        <v>8.01</v>
      </c>
      <c r="G874" s="6">
        <v>7.96</v>
      </c>
      <c r="H874" s="6">
        <v>7.85</v>
      </c>
      <c r="I874" s="6">
        <v>7.78</v>
      </c>
      <c r="J874" s="6">
        <v>7.79</v>
      </c>
      <c r="K874" s="6">
        <v>7.98</v>
      </c>
      <c r="L874" s="6">
        <v>8.26</v>
      </c>
      <c r="M874" s="6">
        <v>8.85</v>
      </c>
    </row>
    <row r="875">
      <c r="A875" s="146">
        <v>42919.0</v>
      </c>
      <c r="B875" s="6">
        <v>8.13</v>
      </c>
      <c r="C875" s="6">
        <v>8.11</v>
      </c>
      <c r="D875" s="6">
        <v>8.09</v>
      </c>
      <c r="E875" s="6">
        <v>8.07</v>
      </c>
      <c r="F875" s="6">
        <v>8.01</v>
      </c>
      <c r="G875" s="6">
        <v>7.96</v>
      </c>
      <c r="H875" s="6">
        <v>7.85</v>
      </c>
      <c r="I875" s="6">
        <v>7.78</v>
      </c>
      <c r="J875" s="6">
        <v>7.79</v>
      </c>
      <c r="K875" s="6">
        <v>7.99</v>
      </c>
      <c r="L875" s="6">
        <v>8.26</v>
      </c>
      <c r="M875" s="6">
        <v>8.84</v>
      </c>
    </row>
    <row r="876">
      <c r="A876" s="146">
        <v>42916.0</v>
      </c>
      <c r="B876" s="6">
        <v>8.11</v>
      </c>
      <c r="C876" s="6">
        <v>8.09</v>
      </c>
      <c r="D876" s="6">
        <v>8.07</v>
      </c>
      <c r="E876" s="6">
        <v>8.06</v>
      </c>
      <c r="F876" s="6">
        <v>8.01</v>
      </c>
      <c r="G876" s="6">
        <v>7.96</v>
      </c>
      <c r="H876" s="6">
        <v>7.85</v>
      </c>
      <c r="I876" s="6">
        <v>7.78</v>
      </c>
      <c r="J876" s="6">
        <v>7.78</v>
      </c>
      <c r="K876" s="6">
        <v>7.98</v>
      </c>
      <c r="L876" s="6">
        <v>8.25</v>
      </c>
      <c r="M876" s="6">
        <v>8.82</v>
      </c>
    </row>
    <row r="877">
      <c r="A877" s="146">
        <v>42915.0</v>
      </c>
      <c r="B877" s="6">
        <v>7.97</v>
      </c>
      <c r="C877" s="6">
        <v>7.96</v>
      </c>
      <c r="D877" s="6">
        <v>7.95</v>
      </c>
      <c r="E877" s="6">
        <v>7.95</v>
      </c>
      <c r="F877" s="6">
        <v>7.98</v>
      </c>
      <c r="G877" s="6">
        <v>7.98</v>
      </c>
      <c r="H877" s="6">
        <v>7.89</v>
      </c>
      <c r="I877" s="6">
        <v>7.8</v>
      </c>
      <c r="J877" s="6">
        <v>7.79</v>
      </c>
      <c r="K877" s="6">
        <v>8.0</v>
      </c>
      <c r="L877" s="6">
        <v>8.29</v>
      </c>
      <c r="M877" s="6">
        <v>8.89</v>
      </c>
    </row>
    <row r="878">
      <c r="A878" s="146">
        <v>42914.0</v>
      </c>
      <c r="B878" s="6">
        <v>7.92</v>
      </c>
      <c r="C878" s="6">
        <v>7.9</v>
      </c>
      <c r="D878" s="6">
        <v>7.89</v>
      </c>
      <c r="E878" s="6">
        <v>7.89</v>
      </c>
      <c r="F878" s="6">
        <v>7.93</v>
      </c>
      <c r="G878" s="6">
        <v>7.93</v>
      </c>
      <c r="H878" s="6">
        <v>7.85</v>
      </c>
      <c r="I878" s="6">
        <v>7.78</v>
      </c>
      <c r="J878" s="6">
        <v>7.79</v>
      </c>
      <c r="K878" s="6">
        <v>8.02</v>
      </c>
      <c r="L878" s="6">
        <v>8.32</v>
      </c>
      <c r="M878" s="6">
        <v>8.92</v>
      </c>
    </row>
    <row r="879">
      <c r="A879" s="146">
        <v>42913.0</v>
      </c>
      <c r="B879" s="6">
        <v>7.94</v>
      </c>
      <c r="C879" s="6">
        <v>7.92</v>
      </c>
      <c r="D879" s="6">
        <v>7.91</v>
      </c>
      <c r="E879" s="6">
        <v>7.91</v>
      </c>
      <c r="F879" s="6">
        <v>7.93</v>
      </c>
      <c r="G879" s="6">
        <v>7.93</v>
      </c>
      <c r="H879" s="6">
        <v>7.84</v>
      </c>
      <c r="I879" s="6">
        <v>7.76</v>
      </c>
      <c r="J879" s="6">
        <v>7.76</v>
      </c>
      <c r="K879" s="6">
        <v>7.96</v>
      </c>
      <c r="L879" s="6">
        <v>8.25</v>
      </c>
      <c r="M879" s="6">
        <v>8.83</v>
      </c>
    </row>
    <row r="880">
      <c r="A880" s="146">
        <v>42912.0</v>
      </c>
      <c r="B880" s="6">
        <v>7.9</v>
      </c>
      <c r="C880" s="6">
        <v>7.88</v>
      </c>
      <c r="D880" s="6">
        <v>7.87</v>
      </c>
      <c r="E880" s="6">
        <v>7.88</v>
      </c>
      <c r="F880" s="6">
        <v>7.92</v>
      </c>
      <c r="G880" s="6">
        <v>7.93</v>
      </c>
      <c r="H880" s="6">
        <v>7.85</v>
      </c>
      <c r="I880" s="6">
        <v>7.76</v>
      </c>
      <c r="J880" s="6">
        <v>7.75</v>
      </c>
      <c r="K880" s="6">
        <v>7.96</v>
      </c>
      <c r="L880" s="6">
        <v>8.24</v>
      </c>
      <c r="M880" s="6">
        <v>8.81</v>
      </c>
    </row>
    <row r="881">
      <c r="A881" s="146">
        <v>42909.0</v>
      </c>
      <c r="B881" s="6">
        <v>8.0</v>
      </c>
      <c r="C881" s="6">
        <v>7.98</v>
      </c>
      <c r="D881" s="6">
        <v>7.97</v>
      </c>
      <c r="E881" s="6">
        <v>7.97</v>
      </c>
      <c r="F881" s="6">
        <v>7.97</v>
      </c>
      <c r="G881" s="6">
        <v>7.96</v>
      </c>
      <c r="H881" s="6">
        <v>7.87</v>
      </c>
      <c r="I881" s="6">
        <v>7.79</v>
      </c>
      <c r="J881" s="6">
        <v>7.77</v>
      </c>
      <c r="K881" s="6">
        <v>7.92</v>
      </c>
      <c r="L881" s="6">
        <v>8.17</v>
      </c>
      <c r="M881" s="6">
        <v>8.72</v>
      </c>
    </row>
    <row r="882">
      <c r="A882" s="146">
        <v>42908.0</v>
      </c>
      <c r="B882" s="6">
        <v>7.99</v>
      </c>
      <c r="C882" s="6">
        <v>7.97</v>
      </c>
      <c r="D882" s="6">
        <v>7.96</v>
      </c>
      <c r="E882" s="6">
        <v>7.96</v>
      </c>
      <c r="F882" s="6">
        <v>7.98</v>
      </c>
      <c r="G882" s="6">
        <v>7.97</v>
      </c>
      <c r="H882" s="6">
        <v>7.92</v>
      </c>
      <c r="I882" s="6">
        <v>7.89</v>
      </c>
      <c r="J882" s="6">
        <v>7.91</v>
      </c>
      <c r="K882" s="6">
        <v>8.08</v>
      </c>
      <c r="L882" s="6">
        <v>8.34</v>
      </c>
      <c r="M882" s="6">
        <v>8.92</v>
      </c>
    </row>
    <row r="883">
      <c r="A883" s="146">
        <v>42907.0</v>
      </c>
      <c r="B883" s="6">
        <v>8.05</v>
      </c>
      <c r="C883" s="6">
        <v>8.03</v>
      </c>
      <c r="D883" s="6">
        <v>8.01</v>
      </c>
      <c r="E883" s="6">
        <v>8.0</v>
      </c>
      <c r="F883" s="6">
        <v>7.99</v>
      </c>
      <c r="G883" s="6">
        <v>7.97</v>
      </c>
      <c r="H883" s="6">
        <v>7.92</v>
      </c>
      <c r="I883" s="6">
        <v>7.89</v>
      </c>
      <c r="J883" s="6">
        <v>7.91</v>
      </c>
      <c r="K883" s="6">
        <v>8.11</v>
      </c>
      <c r="L883" s="6">
        <v>8.39</v>
      </c>
      <c r="M883" s="6">
        <v>9.01</v>
      </c>
    </row>
    <row r="884">
      <c r="A884" s="146">
        <v>42906.0</v>
      </c>
      <c r="B884" s="6">
        <v>8.07</v>
      </c>
      <c r="C884" s="6">
        <v>8.05</v>
      </c>
      <c r="D884" s="6">
        <v>8.03</v>
      </c>
      <c r="E884" s="6">
        <v>8.03</v>
      </c>
      <c r="F884" s="6">
        <v>8.03</v>
      </c>
      <c r="G884" s="6">
        <v>8.01</v>
      </c>
      <c r="H884" s="6">
        <v>7.96</v>
      </c>
      <c r="I884" s="6">
        <v>7.93</v>
      </c>
      <c r="J884" s="6">
        <v>7.96</v>
      </c>
      <c r="K884" s="6">
        <v>8.17</v>
      </c>
      <c r="L884" s="6">
        <v>8.48</v>
      </c>
      <c r="M884" s="6">
        <v>9.12</v>
      </c>
    </row>
    <row r="885">
      <c r="A885" s="146">
        <v>42905.0</v>
      </c>
      <c r="B885" s="6">
        <v>8.12</v>
      </c>
      <c r="C885" s="6">
        <v>8.09</v>
      </c>
      <c r="D885" s="6">
        <v>8.07</v>
      </c>
      <c r="E885" s="6">
        <v>8.05</v>
      </c>
      <c r="F885" s="6">
        <v>8.03</v>
      </c>
      <c r="G885" s="6">
        <v>8.0</v>
      </c>
      <c r="H885" s="6">
        <v>7.95</v>
      </c>
      <c r="I885" s="6">
        <v>7.93</v>
      </c>
      <c r="J885" s="6">
        <v>7.96</v>
      </c>
      <c r="K885" s="6">
        <v>8.17</v>
      </c>
      <c r="L885" s="6">
        <v>8.48</v>
      </c>
      <c r="M885" s="6">
        <v>9.13</v>
      </c>
    </row>
    <row r="886">
      <c r="A886" s="146">
        <v>42902.0</v>
      </c>
      <c r="B886" s="6">
        <v>8.14</v>
      </c>
      <c r="C886" s="6">
        <v>8.11</v>
      </c>
      <c r="D886" s="6">
        <v>8.08</v>
      </c>
      <c r="E886" s="6">
        <v>8.06</v>
      </c>
      <c r="F886" s="6">
        <v>8.01</v>
      </c>
      <c r="G886" s="6">
        <v>7.97</v>
      </c>
      <c r="H886" s="6">
        <v>7.91</v>
      </c>
      <c r="I886" s="6">
        <v>7.88</v>
      </c>
      <c r="J886" s="6">
        <v>7.91</v>
      </c>
      <c r="K886" s="6">
        <v>8.11</v>
      </c>
      <c r="L886" s="6">
        <v>8.42</v>
      </c>
      <c r="M886" s="6">
        <v>9.07</v>
      </c>
    </row>
    <row r="887">
      <c r="A887" s="146">
        <v>42901.0</v>
      </c>
      <c r="B887" s="6">
        <v>8.14</v>
      </c>
      <c r="C887" s="6">
        <v>8.1</v>
      </c>
      <c r="D887" s="6">
        <v>8.07</v>
      </c>
      <c r="E887" s="6">
        <v>8.04</v>
      </c>
      <c r="F887" s="6">
        <v>7.96</v>
      </c>
      <c r="G887" s="6">
        <v>7.89</v>
      </c>
      <c r="H887" s="6">
        <v>7.81</v>
      </c>
      <c r="I887" s="6">
        <v>7.78</v>
      </c>
      <c r="J887" s="6">
        <v>7.82</v>
      </c>
      <c r="K887" s="6">
        <v>8.05</v>
      </c>
      <c r="L887" s="6">
        <v>8.36</v>
      </c>
      <c r="M887" s="6">
        <v>9.02</v>
      </c>
    </row>
    <row r="888">
      <c r="A888" s="146">
        <v>42900.0</v>
      </c>
      <c r="B888" s="6">
        <v>8.07</v>
      </c>
      <c r="C888" s="6">
        <v>8.03</v>
      </c>
      <c r="D888" s="6">
        <v>7.99</v>
      </c>
      <c r="E888" s="6">
        <v>7.96</v>
      </c>
      <c r="F888" s="6">
        <v>7.87</v>
      </c>
      <c r="G888" s="6">
        <v>7.8</v>
      </c>
      <c r="H888" s="6">
        <v>7.7</v>
      </c>
      <c r="I888" s="6">
        <v>7.67</v>
      </c>
      <c r="J888" s="6">
        <v>7.71</v>
      </c>
      <c r="K888" s="6">
        <v>7.93</v>
      </c>
      <c r="L888" s="6">
        <v>8.25</v>
      </c>
      <c r="M888" s="6">
        <v>8.92</v>
      </c>
    </row>
    <row r="889">
      <c r="A889" s="146">
        <v>42899.0</v>
      </c>
      <c r="B889" s="6">
        <v>8.11</v>
      </c>
      <c r="C889" s="6">
        <v>8.06</v>
      </c>
      <c r="D889" s="6">
        <v>8.03</v>
      </c>
      <c r="E889" s="6">
        <v>8.0</v>
      </c>
      <c r="F889" s="6">
        <v>7.91</v>
      </c>
      <c r="G889" s="6">
        <v>7.82</v>
      </c>
      <c r="H889" s="6">
        <v>7.7</v>
      </c>
      <c r="I889" s="6">
        <v>7.64</v>
      </c>
      <c r="J889" s="6">
        <v>7.66</v>
      </c>
      <c r="K889" s="6">
        <v>7.88</v>
      </c>
      <c r="L889" s="6">
        <v>8.21</v>
      </c>
      <c r="M889" s="6">
        <v>8.89</v>
      </c>
    </row>
    <row r="890">
      <c r="A890" s="146">
        <v>42895.0</v>
      </c>
      <c r="B890" s="6">
        <v>8.14</v>
      </c>
      <c r="C890" s="6">
        <v>8.1</v>
      </c>
      <c r="D890" s="6">
        <v>8.06</v>
      </c>
      <c r="E890" s="6">
        <v>8.03</v>
      </c>
      <c r="F890" s="6">
        <v>7.92</v>
      </c>
      <c r="G890" s="6">
        <v>7.83</v>
      </c>
      <c r="H890" s="6">
        <v>7.7</v>
      </c>
      <c r="I890" s="6">
        <v>7.65</v>
      </c>
      <c r="J890" s="6">
        <v>7.67</v>
      </c>
      <c r="K890" s="6">
        <v>7.9</v>
      </c>
      <c r="L890" s="6">
        <v>8.23</v>
      </c>
      <c r="M890" s="6">
        <v>8.9</v>
      </c>
    </row>
    <row r="891">
      <c r="A891" s="146">
        <v>42894.0</v>
      </c>
      <c r="B891" s="6">
        <v>8.13</v>
      </c>
      <c r="C891" s="6">
        <v>8.09</v>
      </c>
      <c r="D891" s="6">
        <v>8.05</v>
      </c>
      <c r="E891" s="6">
        <v>8.02</v>
      </c>
      <c r="F891" s="6">
        <v>7.94</v>
      </c>
      <c r="G891" s="6">
        <v>7.86</v>
      </c>
      <c r="H891" s="6">
        <v>7.72</v>
      </c>
      <c r="I891" s="6">
        <v>7.66</v>
      </c>
      <c r="J891" s="6">
        <v>7.68</v>
      </c>
      <c r="K891" s="6">
        <v>7.93</v>
      </c>
      <c r="L891" s="6">
        <v>8.27</v>
      </c>
      <c r="M891" s="6">
        <v>8.96</v>
      </c>
    </row>
    <row r="892">
      <c r="A892" s="146">
        <v>42893.0</v>
      </c>
      <c r="B892" s="6">
        <v>8.2</v>
      </c>
      <c r="C892" s="6">
        <v>8.15</v>
      </c>
      <c r="D892" s="6">
        <v>8.11</v>
      </c>
      <c r="E892" s="6">
        <v>8.07</v>
      </c>
      <c r="F892" s="6">
        <v>7.96</v>
      </c>
      <c r="G892" s="6">
        <v>7.86</v>
      </c>
      <c r="H892" s="6">
        <v>7.72</v>
      </c>
      <c r="I892" s="6">
        <v>7.66</v>
      </c>
      <c r="J892" s="6">
        <v>7.69</v>
      </c>
      <c r="K892" s="6">
        <v>7.94</v>
      </c>
      <c r="L892" s="6">
        <v>8.29</v>
      </c>
      <c r="M892" s="6">
        <v>8.99</v>
      </c>
    </row>
    <row r="893">
      <c r="A893" s="146">
        <v>42892.0</v>
      </c>
      <c r="B893" s="6">
        <v>8.31</v>
      </c>
      <c r="C893" s="6">
        <v>8.25</v>
      </c>
      <c r="D893" s="6">
        <v>8.19</v>
      </c>
      <c r="E893" s="6">
        <v>8.15</v>
      </c>
      <c r="F893" s="6">
        <v>8.01</v>
      </c>
      <c r="G893" s="6">
        <v>7.9</v>
      </c>
      <c r="H893" s="6">
        <v>7.74</v>
      </c>
      <c r="I893" s="6">
        <v>7.66</v>
      </c>
      <c r="J893" s="6">
        <v>7.69</v>
      </c>
      <c r="K893" s="6">
        <v>7.94</v>
      </c>
      <c r="L893" s="6">
        <v>8.3</v>
      </c>
      <c r="M893" s="6">
        <v>9.0</v>
      </c>
    </row>
    <row r="894">
      <c r="A894" s="146">
        <v>42891.0</v>
      </c>
      <c r="B894" s="6">
        <v>8.46</v>
      </c>
      <c r="C894" s="6">
        <v>8.37</v>
      </c>
      <c r="D894" s="6">
        <v>8.3</v>
      </c>
      <c r="E894" s="6">
        <v>8.23</v>
      </c>
      <c r="F894" s="6">
        <v>8.05</v>
      </c>
      <c r="G894" s="6">
        <v>7.93</v>
      </c>
      <c r="H894" s="6">
        <v>7.76</v>
      </c>
      <c r="I894" s="6">
        <v>7.68</v>
      </c>
      <c r="J894" s="6">
        <v>7.69</v>
      </c>
      <c r="K894" s="6">
        <v>7.94</v>
      </c>
      <c r="L894" s="6">
        <v>8.28</v>
      </c>
      <c r="M894" s="6">
        <v>8.98</v>
      </c>
    </row>
    <row r="895">
      <c r="A895" s="146">
        <v>42888.0</v>
      </c>
      <c r="B895" s="6">
        <v>8.45</v>
      </c>
      <c r="C895" s="6">
        <v>8.38</v>
      </c>
      <c r="D895" s="6">
        <v>8.32</v>
      </c>
      <c r="E895" s="6">
        <v>8.27</v>
      </c>
      <c r="F895" s="6">
        <v>8.08</v>
      </c>
      <c r="G895" s="6">
        <v>7.93</v>
      </c>
      <c r="H895" s="6">
        <v>7.73</v>
      </c>
      <c r="I895" s="6">
        <v>7.63</v>
      </c>
      <c r="J895" s="6">
        <v>7.63</v>
      </c>
      <c r="K895" s="6">
        <v>7.85</v>
      </c>
      <c r="L895" s="6">
        <v>8.19</v>
      </c>
      <c r="M895" s="6">
        <v>8.89</v>
      </c>
    </row>
    <row r="896">
      <c r="A896" s="146">
        <v>42887.0</v>
      </c>
      <c r="B896" s="6">
        <v>8.47</v>
      </c>
      <c r="C896" s="6">
        <v>8.4</v>
      </c>
      <c r="D896" s="6">
        <v>8.34</v>
      </c>
      <c r="E896" s="6">
        <v>8.29</v>
      </c>
      <c r="F896" s="6">
        <v>8.09</v>
      </c>
      <c r="G896" s="6">
        <v>7.93</v>
      </c>
      <c r="H896" s="6">
        <v>7.71</v>
      </c>
      <c r="I896" s="6">
        <v>7.61</v>
      </c>
      <c r="J896" s="6">
        <v>7.61</v>
      </c>
      <c r="K896" s="6">
        <v>7.84</v>
      </c>
      <c r="L896" s="6">
        <v>8.19</v>
      </c>
      <c r="M896" s="6">
        <v>8.87</v>
      </c>
    </row>
    <row r="897">
      <c r="A897" s="146">
        <v>42886.0</v>
      </c>
      <c r="B897" s="6">
        <v>8.56</v>
      </c>
      <c r="C897" s="6">
        <v>8.48</v>
      </c>
      <c r="D897" s="6">
        <v>8.41</v>
      </c>
      <c r="E897" s="6">
        <v>8.34</v>
      </c>
      <c r="F897" s="6">
        <v>8.16</v>
      </c>
      <c r="G897" s="6">
        <v>8.02</v>
      </c>
      <c r="H897" s="6">
        <v>7.83</v>
      </c>
      <c r="I897" s="6">
        <v>7.72</v>
      </c>
      <c r="J897" s="6">
        <v>7.71</v>
      </c>
      <c r="K897" s="6">
        <v>7.91</v>
      </c>
      <c r="L897" s="6">
        <v>8.22</v>
      </c>
      <c r="M897" s="6">
        <v>8.87</v>
      </c>
    </row>
    <row r="898">
      <c r="A898" s="146">
        <v>42885.0</v>
      </c>
      <c r="B898" s="6">
        <v>8.5</v>
      </c>
      <c r="C898" s="6">
        <v>8.43</v>
      </c>
      <c r="D898" s="6">
        <v>8.38</v>
      </c>
      <c r="E898" s="6">
        <v>8.34</v>
      </c>
      <c r="F898" s="6">
        <v>8.19</v>
      </c>
      <c r="G898" s="6">
        <v>8.04</v>
      </c>
      <c r="H898" s="6">
        <v>7.82</v>
      </c>
      <c r="I898" s="6">
        <v>7.71</v>
      </c>
      <c r="J898" s="6">
        <v>7.69</v>
      </c>
      <c r="K898" s="6">
        <v>7.9</v>
      </c>
      <c r="L898" s="6">
        <v>8.22</v>
      </c>
      <c r="M898" s="6">
        <v>8.87</v>
      </c>
    </row>
    <row r="899">
      <c r="A899" s="146">
        <v>42884.0</v>
      </c>
      <c r="B899" s="6">
        <v>8.48</v>
      </c>
      <c r="C899" s="6">
        <v>8.42</v>
      </c>
      <c r="D899" s="6">
        <v>8.36</v>
      </c>
      <c r="E899" s="6">
        <v>8.31</v>
      </c>
      <c r="F899" s="6">
        <v>8.14</v>
      </c>
      <c r="G899" s="6">
        <v>7.99</v>
      </c>
      <c r="H899" s="6">
        <v>7.77</v>
      </c>
      <c r="I899" s="6">
        <v>7.66</v>
      </c>
      <c r="J899" s="6">
        <v>7.65</v>
      </c>
      <c r="K899" s="6">
        <v>7.88</v>
      </c>
      <c r="L899" s="6">
        <v>8.21</v>
      </c>
      <c r="M899" s="6">
        <v>8.89</v>
      </c>
    </row>
    <row r="900">
      <c r="A900" s="146">
        <v>42881.0</v>
      </c>
      <c r="B900" s="6">
        <v>8.54</v>
      </c>
      <c r="C900" s="6">
        <v>8.47</v>
      </c>
      <c r="D900" s="6">
        <v>8.41</v>
      </c>
      <c r="E900" s="6">
        <v>8.36</v>
      </c>
      <c r="F900" s="6">
        <v>8.18</v>
      </c>
      <c r="G900" s="6">
        <v>8.04</v>
      </c>
      <c r="H900" s="6">
        <v>7.81</v>
      </c>
      <c r="I900" s="6">
        <v>7.69</v>
      </c>
      <c r="J900" s="6">
        <v>7.67</v>
      </c>
      <c r="K900" s="6">
        <v>7.89</v>
      </c>
      <c r="L900" s="6">
        <v>8.21</v>
      </c>
      <c r="M900" s="6">
        <v>8.88</v>
      </c>
    </row>
    <row r="901">
      <c r="A901" s="146">
        <v>42880.0</v>
      </c>
      <c r="B901" s="6">
        <v>8.51</v>
      </c>
      <c r="C901" s="6">
        <v>8.44</v>
      </c>
      <c r="D901" s="6">
        <v>8.39</v>
      </c>
      <c r="E901" s="6">
        <v>8.34</v>
      </c>
      <c r="F901" s="6">
        <v>8.19</v>
      </c>
      <c r="G901" s="6">
        <v>8.03</v>
      </c>
      <c r="H901" s="6">
        <v>7.77</v>
      </c>
      <c r="I901" s="6">
        <v>7.63</v>
      </c>
      <c r="J901" s="6">
        <v>7.6</v>
      </c>
      <c r="K901" s="6">
        <v>7.83</v>
      </c>
      <c r="L901" s="6">
        <v>8.18</v>
      </c>
      <c r="M901" s="6">
        <v>8.87</v>
      </c>
    </row>
    <row r="902">
      <c r="A902" s="146">
        <v>42879.0</v>
      </c>
      <c r="B902" s="6">
        <v>8.51</v>
      </c>
      <c r="C902" s="6">
        <v>8.43</v>
      </c>
      <c r="D902" s="6">
        <v>8.36</v>
      </c>
      <c r="E902" s="6">
        <v>8.31</v>
      </c>
      <c r="F902" s="6">
        <v>8.16</v>
      </c>
      <c r="G902" s="6">
        <v>8.0</v>
      </c>
      <c r="H902" s="6">
        <v>7.76</v>
      </c>
      <c r="I902" s="6">
        <v>7.63</v>
      </c>
      <c r="J902" s="6">
        <v>7.6</v>
      </c>
      <c r="K902" s="6">
        <v>7.82</v>
      </c>
      <c r="L902" s="6">
        <v>8.15</v>
      </c>
      <c r="M902" s="6">
        <v>8.83</v>
      </c>
    </row>
    <row r="903">
      <c r="A903" s="146">
        <v>42878.0</v>
      </c>
      <c r="B903" s="6">
        <v>8.52</v>
      </c>
      <c r="C903" s="6">
        <v>8.44</v>
      </c>
      <c r="D903" s="6">
        <v>8.37</v>
      </c>
      <c r="E903" s="6">
        <v>8.32</v>
      </c>
      <c r="F903" s="6">
        <v>8.13</v>
      </c>
      <c r="G903" s="6">
        <v>7.95</v>
      </c>
      <c r="H903" s="6">
        <v>7.68</v>
      </c>
      <c r="I903" s="6">
        <v>7.54</v>
      </c>
      <c r="J903" s="6">
        <v>7.54</v>
      </c>
      <c r="K903" s="6">
        <v>7.81</v>
      </c>
      <c r="L903" s="6">
        <v>8.19</v>
      </c>
      <c r="M903" s="6">
        <v>8.89</v>
      </c>
    </row>
    <row r="904">
      <c r="A904" s="146">
        <v>42877.0</v>
      </c>
      <c r="B904" s="6">
        <v>8.45</v>
      </c>
      <c r="C904" s="6">
        <v>8.37</v>
      </c>
      <c r="D904" s="6">
        <v>8.31</v>
      </c>
      <c r="E904" s="6">
        <v>8.26</v>
      </c>
      <c r="F904" s="6">
        <v>8.1</v>
      </c>
      <c r="G904" s="6">
        <v>7.94</v>
      </c>
      <c r="H904" s="6">
        <v>7.68</v>
      </c>
      <c r="I904" s="6">
        <v>7.56</v>
      </c>
      <c r="J904" s="6">
        <v>7.55</v>
      </c>
      <c r="K904" s="6">
        <v>7.8</v>
      </c>
      <c r="L904" s="6">
        <v>8.16</v>
      </c>
      <c r="M904" s="6">
        <v>8.84</v>
      </c>
    </row>
    <row r="905">
      <c r="A905" s="146">
        <v>42874.0</v>
      </c>
      <c r="B905" s="6">
        <v>8.49</v>
      </c>
      <c r="C905" s="6">
        <v>8.42</v>
      </c>
      <c r="D905" s="6">
        <v>8.36</v>
      </c>
      <c r="E905" s="6">
        <v>8.31</v>
      </c>
      <c r="F905" s="6">
        <v>8.15</v>
      </c>
      <c r="G905" s="6">
        <v>7.97</v>
      </c>
      <c r="H905" s="6">
        <v>7.69</v>
      </c>
      <c r="I905" s="6">
        <v>7.55</v>
      </c>
      <c r="J905" s="6">
        <v>7.56</v>
      </c>
      <c r="K905" s="6">
        <v>7.83</v>
      </c>
      <c r="L905" s="6">
        <v>8.19</v>
      </c>
      <c r="M905" s="6">
        <v>8.87</v>
      </c>
    </row>
    <row r="906">
      <c r="A906" s="146">
        <v>42873.0</v>
      </c>
      <c r="B906" s="6">
        <v>8.46</v>
      </c>
      <c r="C906" s="6">
        <v>8.39</v>
      </c>
      <c r="D906" s="6">
        <v>8.33</v>
      </c>
      <c r="E906" s="6">
        <v>8.29</v>
      </c>
      <c r="F906" s="6">
        <v>8.15</v>
      </c>
      <c r="G906" s="6">
        <v>8.01</v>
      </c>
      <c r="H906" s="6">
        <v>7.77</v>
      </c>
      <c r="I906" s="6">
        <v>7.65</v>
      </c>
      <c r="J906" s="6">
        <v>7.65</v>
      </c>
      <c r="K906" s="6">
        <v>7.88</v>
      </c>
      <c r="L906" s="6">
        <v>8.21</v>
      </c>
      <c r="M906" s="6">
        <v>8.87</v>
      </c>
    </row>
    <row r="907">
      <c r="A907" s="146">
        <v>42872.0</v>
      </c>
      <c r="B907" s="6">
        <v>8.46</v>
      </c>
      <c r="C907" s="6">
        <v>8.39</v>
      </c>
      <c r="D907" s="6">
        <v>8.34</v>
      </c>
      <c r="E907" s="6">
        <v>8.3</v>
      </c>
      <c r="F907" s="6">
        <v>8.16</v>
      </c>
      <c r="G907" s="6">
        <v>8.0</v>
      </c>
      <c r="H907" s="6">
        <v>7.76</v>
      </c>
      <c r="I907" s="6">
        <v>7.65</v>
      </c>
      <c r="J907" s="6">
        <v>7.66</v>
      </c>
      <c r="K907" s="6">
        <v>7.92</v>
      </c>
      <c r="L907" s="6">
        <v>8.28</v>
      </c>
      <c r="M907" s="6">
        <v>8.94</v>
      </c>
    </row>
    <row r="908">
      <c r="A908" s="146">
        <v>42871.0</v>
      </c>
      <c r="B908" s="6">
        <v>8.45</v>
      </c>
      <c r="C908" s="6">
        <v>8.38</v>
      </c>
      <c r="D908" s="6">
        <v>8.33</v>
      </c>
      <c r="E908" s="6">
        <v>8.29</v>
      </c>
      <c r="F908" s="6">
        <v>8.14</v>
      </c>
      <c r="G908" s="6">
        <v>7.97</v>
      </c>
      <c r="H908" s="6">
        <v>7.7</v>
      </c>
      <c r="I908" s="6">
        <v>7.58</v>
      </c>
      <c r="J908" s="6">
        <v>7.6</v>
      </c>
      <c r="K908" s="6">
        <v>7.88</v>
      </c>
      <c r="L908" s="6">
        <v>8.25</v>
      </c>
      <c r="M908" s="6">
        <v>8.93</v>
      </c>
    </row>
    <row r="909">
      <c r="A909" s="146">
        <v>42870.0</v>
      </c>
      <c r="B909" s="6">
        <v>8.47</v>
      </c>
      <c r="C909" s="6">
        <v>8.4</v>
      </c>
      <c r="D909" s="6">
        <v>8.34</v>
      </c>
      <c r="E909" s="6">
        <v>8.29</v>
      </c>
      <c r="F909" s="6">
        <v>8.12</v>
      </c>
      <c r="G909" s="6">
        <v>7.94</v>
      </c>
      <c r="H909" s="6">
        <v>7.66</v>
      </c>
      <c r="I909" s="6">
        <v>7.53</v>
      </c>
      <c r="J909" s="6">
        <v>7.56</v>
      </c>
      <c r="K909" s="6">
        <v>7.87</v>
      </c>
      <c r="L909" s="6">
        <v>8.26</v>
      </c>
      <c r="M909" s="6">
        <v>8.95</v>
      </c>
    </row>
    <row r="910">
      <c r="A910" s="146">
        <v>42867.0</v>
      </c>
      <c r="B910" s="6">
        <v>8.41</v>
      </c>
      <c r="C910" s="6">
        <v>8.35</v>
      </c>
      <c r="D910" s="6">
        <v>8.29</v>
      </c>
      <c r="E910" s="6">
        <v>8.24</v>
      </c>
      <c r="F910" s="6">
        <v>8.08</v>
      </c>
      <c r="G910" s="6">
        <v>7.93</v>
      </c>
      <c r="H910" s="6">
        <v>7.72</v>
      </c>
      <c r="I910" s="6">
        <v>7.62</v>
      </c>
      <c r="J910" s="6">
        <v>7.64</v>
      </c>
      <c r="K910" s="6">
        <v>7.87</v>
      </c>
      <c r="L910" s="6">
        <v>8.21</v>
      </c>
      <c r="M910" s="6">
        <v>8.85</v>
      </c>
    </row>
    <row r="911">
      <c r="A911" s="146">
        <v>42866.0</v>
      </c>
      <c r="B911" s="6">
        <v>8.41</v>
      </c>
      <c r="C911" s="6">
        <v>8.34</v>
      </c>
      <c r="D911" s="6">
        <v>8.29</v>
      </c>
      <c r="E911" s="6">
        <v>8.25</v>
      </c>
      <c r="F911" s="6">
        <v>8.14</v>
      </c>
      <c r="G911" s="6">
        <v>7.97</v>
      </c>
      <c r="H911" s="6">
        <v>7.71</v>
      </c>
      <c r="I911" s="6">
        <v>7.59</v>
      </c>
      <c r="J911" s="6">
        <v>7.64</v>
      </c>
      <c r="K911" s="6">
        <v>7.94</v>
      </c>
      <c r="L911" s="6">
        <v>8.31</v>
      </c>
      <c r="M911" s="6">
        <v>8.97</v>
      </c>
    </row>
    <row r="912">
      <c r="A912" s="146">
        <v>42865.0</v>
      </c>
      <c r="B912" s="6">
        <v>8.56</v>
      </c>
      <c r="C912" s="6">
        <v>8.48</v>
      </c>
      <c r="D912" s="6">
        <v>8.42</v>
      </c>
      <c r="E912" s="6">
        <v>8.37</v>
      </c>
      <c r="F912" s="6">
        <v>8.18</v>
      </c>
      <c r="G912" s="6">
        <v>7.98</v>
      </c>
      <c r="H912" s="6">
        <v>7.71</v>
      </c>
      <c r="I912" s="6">
        <v>7.59</v>
      </c>
      <c r="J912" s="6">
        <v>7.64</v>
      </c>
      <c r="K912" s="6">
        <v>7.94</v>
      </c>
      <c r="L912" s="6">
        <v>8.31</v>
      </c>
      <c r="M912" s="6">
        <v>8.96</v>
      </c>
    </row>
    <row r="913">
      <c r="A913" s="146">
        <v>42860.0</v>
      </c>
      <c r="B913" s="6">
        <v>8.67</v>
      </c>
      <c r="C913" s="6">
        <v>8.6</v>
      </c>
      <c r="D913" s="6">
        <v>8.53</v>
      </c>
      <c r="E913" s="6">
        <v>8.47</v>
      </c>
      <c r="F913" s="6">
        <v>8.26</v>
      </c>
      <c r="G913" s="6">
        <v>8.09</v>
      </c>
      <c r="H913" s="6">
        <v>7.85</v>
      </c>
      <c r="I913" s="6">
        <v>7.73</v>
      </c>
      <c r="J913" s="6">
        <v>7.74</v>
      </c>
      <c r="K913" s="6">
        <v>8.02</v>
      </c>
      <c r="L913" s="6">
        <v>8.37</v>
      </c>
      <c r="M913" s="6">
        <v>8.97</v>
      </c>
    </row>
    <row r="914">
      <c r="A914" s="146">
        <v>42859.0</v>
      </c>
      <c r="B914" s="6">
        <v>8.55</v>
      </c>
      <c r="C914" s="6">
        <v>8.48</v>
      </c>
      <c r="D914" s="6">
        <v>8.41</v>
      </c>
      <c r="E914" s="6">
        <v>8.35</v>
      </c>
      <c r="F914" s="6">
        <v>8.18</v>
      </c>
      <c r="G914" s="6">
        <v>8.02</v>
      </c>
      <c r="H914" s="6">
        <v>7.79</v>
      </c>
      <c r="I914" s="6">
        <v>7.68</v>
      </c>
      <c r="J914" s="6">
        <v>7.71</v>
      </c>
      <c r="K914" s="6">
        <v>8.02</v>
      </c>
      <c r="L914" s="6">
        <v>8.38</v>
      </c>
      <c r="M914" s="6">
        <v>8.96</v>
      </c>
    </row>
    <row r="915">
      <c r="A915" s="146">
        <v>42858.0</v>
      </c>
      <c r="B915" s="6">
        <v>8.54</v>
      </c>
      <c r="C915" s="6">
        <v>8.46</v>
      </c>
      <c r="D915" s="6">
        <v>8.38</v>
      </c>
      <c r="E915" s="6">
        <v>8.32</v>
      </c>
      <c r="F915" s="6">
        <v>8.09</v>
      </c>
      <c r="G915" s="6">
        <v>7.93</v>
      </c>
      <c r="H915" s="6">
        <v>7.7</v>
      </c>
      <c r="I915" s="6">
        <v>7.61</v>
      </c>
      <c r="J915" s="6">
        <v>7.64</v>
      </c>
      <c r="K915" s="6">
        <v>7.93</v>
      </c>
      <c r="L915" s="6">
        <v>8.27</v>
      </c>
      <c r="M915" s="6">
        <v>8.82</v>
      </c>
    </row>
    <row r="916">
      <c r="A916" s="146">
        <v>42857.0</v>
      </c>
      <c r="B916" s="6">
        <v>8.58</v>
      </c>
      <c r="C916" s="6">
        <v>8.49</v>
      </c>
      <c r="D916" s="6">
        <v>8.41</v>
      </c>
      <c r="E916" s="6">
        <v>8.33</v>
      </c>
      <c r="F916" s="6">
        <v>8.08</v>
      </c>
      <c r="G916" s="6">
        <v>7.89</v>
      </c>
      <c r="H916" s="6">
        <v>7.66</v>
      </c>
      <c r="I916" s="6">
        <v>7.57</v>
      </c>
      <c r="J916" s="6">
        <v>7.62</v>
      </c>
      <c r="K916" s="6">
        <v>7.92</v>
      </c>
      <c r="L916" s="6">
        <v>8.25</v>
      </c>
      <c r="M916" s="6">
        <v>8.77</v>
      </c>
    </row>
    <row r="917">
      <c r="A917" s="146">
        <v>42853.0</v>
      </c>
      <c r="B917" s="6">
        <v>8.5</v>
      </c>
      <c r="C917" s="6">
        <v>8.42</v>
      </c>
      <c r="D917" s="6">
        <v>8.36</v>
      </c>
      <c r="E917" s="6">
        <v>8.3</v>
      </c>
      <c r="F917" s="6">
        <v>8.09</v>
      </c>
      <c r="G917" s="6">
        <v>7.92</v>
      </c>
      <c r="H917" s="6">
        <v>7.69</v>
      </c>
      <c r="I917" s="6">
        <v>7.61</v>
      </c>
      <c r="J917" s="6">
        <v>7.67</v>
      </c>
      <c r="K917" s="6">
        <v>7.95</v>
      </c>
      <c r="L917" s="6">
        <v>8.26</v>
      </c>
      <c r="M917" s="6">
        <v>8.75</v>
      </c>
    </row>
    <row r="918">
      <c r="A918" s="146">
        <v>42852.0</v>
      </c>
      <c r="B918" s="6">
        <v>8.41</v>
      </c>
      <c r="C918" s="6">
        <v>8.35</v>
      </c>
      <c r="D918" s="6">
        <v>8.31</v>
      </c>
      <c r="E918" s="6">
        <v>8.28</v>
      </c>
      <c r="F918" s="6">
        <v>8.18</v>
      </c>
      <c r="G918" s="6">
        <v>8.05</v>
      </c>
      <c r="H918" s="6">
        <v>7.83</v>
      </c>
      <c r="I918" s="6">
        <v>7.73</v>
      </c>
      <c r="J918" s="6">
        <v>7.77</v>
      </c>
      <c r="K918" s="6">
        <v>8.02</v>
      </c>
      <c r="L918" s="6">
        <v>8.3</v>
      </c>
      <c r="M918" s="6">
        <v>8.75</v>
      </c>
    </row>
    <row r="919">
      <c r="A919" s="146">
        <v>42851.0</v>
      </c>
      <c r="B919" s="6">
        <v>8.42</v>
      </c>
      <c r="C919" s="6">
        <v>8.36</v>
      </c>
      <c r="D919" s="6">
        <v>8.31</v>
      </c>
      <c r="E919" s="6">
        <v>8.27</v>
      </c>
      <c r="F919" s="6">
        <v>8.11</v>
      </c>
      <c r="G919" s="6">
        <v>7.98</v>
      </c>
      <c r="H919" s="6">
        <v>7.8</v>
      </c>
      <c r="I919" s="6">
        <v>7.73</v>
      </c>
      <c r="J919" s="6">
        <v>7.79</v>
      </c>
      <c r="K919" s="6">
        <v>8.06</v>
      </c>
      <c r="L919" s="6">
        <v>8.34</v>
      </c>
      <c r="M919" s="6">
        <v>8.76</v>
      </c>
    </row>
    <row r="920">
      <c r="A920" s="146">
        <v>42850.0</v>
      </c>
      <c r="B920" s="6">
        <v>8.46</v>
      </c>
      <c r="C920" s="6">
        <v>8.39</v>
      </c>
      <c r="D920" s="6">
        <v>8.33</v>
      </c>
      <c r="E920" s="6">
        <v>8.28</v>
      </c>
      <c r="F920" s="6">
        <v>8.11</v>
      </c>
      <c r="G920" s="6">
        <v>7.96</v>
      </c>
      <c r="H920" s="6">
        <v>7.77</v>
      </c>
      <c r="I920" s="6">
        <v>7.71</v>
      </c>
      <c r="J920" s="6">
        <v>7.79</v>
      </c>
      <c r="K920" s="6">
        <v>8.07</v>
      </c>
      <c r="L920" s="6">
        <v>8.34</v>
      </c>
      <c r="M920" s="6">
        <v>8.73</v>
      </c>
    </row>
    <row r="921">
      <c r="A921" s="146">
        <v>42849.0</v>
      </c>
      <c r="B921" s="6">
        <v>8.36</v>
      </c>
      <c r="C921" s="6">
        <v>8.29</v>
      </c>
      <c r="D921" s="6">
        <v>8.23</v>
      </c>
      <c r="E921" s="6">
        <v>8.18</v>
      </c>
      <c r="F921" s="6">
        <v>8.03</v>
      </c>
      <c r="G921" s="6">
        <v>7.93</v>
      </c>
      <c r="H921" s="6">
        <v>7.78</v>
      </c>
      <c r="I921" s="6">
        <v>7.71</v>
      </c>
      <c r="J921" s="6">
        <v>7.77</v>
      </c>
      <c r="K921" s="6">
        <v>8.0</v>
      </c>
      <c r="L921" s="6">
        <v>8.24</v>
      </c>
      <c r="M921" s="6">
        <v>8.59</v>
      </c>
    </row>
    <row r="922">
      <c r="A922" s="146">
        <v>42845.0</v>
      </c>
      <c r="B922" s="6">
        <v>8.75</v>
      </c>
      <c r="C922" s="6">
        <v>8.65</v>
      </c>
      <c r="D922" s="6">
        <v>8.56</v>
      </c>
      <c r="E922" s="6">
        <v>8.48</v>
      </c>
      <c r="F922" s="6">
        <v>8.22</v>
      </c>
      <c r="G922" s="6">
        <v>8.05</v>
      </c>
      <c r="H922" s="6">
        <v>7.88</v>
      </c>
      <c r="I922" s="6">
        <v>7.84</v>
      </c>
      <c r="J922" s="6">
        <v>7.88</v>
      </c>
      <c r="K922" s="6">
        <v>8.02</v>
      </c>
      <c r="L922" s="6">
        <v>8.14</v>
      </c>
      <c r="M922" s="6">
        <v>8.29</v>
      </c>
    </row>
    <row r="923">
      <c r="A923" s="146">
        <v>42844.0</v>
      </c>
      <c r="B923" s="6">
        <v>8.91</v>
      </c>
      <c r="C923" s="6">
        <v>8.81</v>
      </c>
      <c r="D923" s="6">
        <v>8.72</v>
      </c>
      <c r="E923" s="6">
        <v>8.64</v>
      </c>
      <c r="F923" s="6">
        <v>8.38</v>
      </c>
      <c r="G923" s="6">
        <v>8.18</v>
      </c>
      <c r="H923" s="6">
        <v>7.99</v>
      </c>
      <c r="I923" s="6">
        <v>7.94</v>
      </c>
      <c r="J923" s="6">
        <v>7.98</v>
      </c>
      <c r="K923" s="6">
        <v>8.11</v>
      </c>
      <c r="L923" s="6">
        <v>8.22</v>
      </c>
      <c r="M923" s="6">
        <v>8.35</v>
      </c>
    </row>
    <row r="924">
      <c r="A924" s="146">
        <v>42843.0</v>
      </c>
      <c r="B924" s="6">
        <v>9.0</v>
      </c>
      <c r="C924" s="6">
        <v>8.9</v>
      </c>
      <c r="D924" s="6">
        <v>8.8</v>
      </c>
      <c r="E924" s="6">
        <v>8.72</v>
      </c>
      <c r="F924" s="6">
        <v>8.44</v>
      </c>
      <c r="G924" s="6">
        <v>8.24</v>
      </c>
      <c r="H924" s="6">
        <v>8.04</v>
      </c>
      <c r="I924" s="6">
        <v>7.98</v>
      </c>
      <c r="J924" s="6">
        <v>8.0</v>
      </c>
      <c r="K924" s="6">
        <v>8.09</v>
      </c>
      <c r="L924" s="6">
        <v>8.18</v>
      </c>
      <c r="M924" s="6">
        <v>8.3</v>
      </c>
    </row>
    <row r="925">
      <c r="A925" s="146">
        <v>42842.0</v>
      </c>
      <c r="B925" s="6">
        <v>9.02</v>
      </c>
      <c r="C925" s="6">
        <v>8.9</v>
      </c>
      <c r="D925" s="6">
        <v>8.8</v>
      </c>
      <c r="E925" s="6">
        <v>8.71</v>
      </c>
      <c r="F925" s="6">
        <v>8.42</v>
      </c>
      <c r="G925" s="6">
        <v>8.22</v>
      </c>
      <c r="H925" s="6">
        <v>8.02</v>
      </c>
      <c r="I925" s="6">
        <v>7.96</v>
      </c>
      <c r="J925" s="6">
        <v>7.98</v>
      </c>
      <c r="K925" s="6">
        <v>8.09</v>
      </c>
      <c r="L925" s="6">
        <v>8.19</v>
      </c>
      <c r="M925" s="6">
        <v>8.3</v>
      </c>
    </row>
    <row r="926">
      <c r="A926" s="146">
        <v>42839.0</v>
      </c>
      <c r="B926" s="6">
        <v>9.12</v>
      </c>
      <c r="C926" s="6">
        <v>9.0</v>
      </c>
      <c r="D926" s="6">
        <v>8.89</v>
      </c>
      <c r="E926" s="6">
        <v>8.78</v>
      </c>
      <c r="F926" s="6">
        <v>8.46</v>
      </c>
      <c r="G926" s="6">
        <v>8.25</v>
      </c>
      <c r="H926" s="6">
        <v>8.03</v>
      </c>
      <c r="I926" s="6">
        <v>7.96</v>
      </c>
      <c r="J926" s="6">
        <v>7.99</v>
      </c>
      <c r="K926" s="6">
        <v>8.11</v>
      </c>
      <c r="L926" s="6">
        <v>8.2</v>
      </c>
      <c r="M926" s="6">
        <v>8.32</v>
      </c>
    </row>
    <row r="927">
      <c r="A927" s="146">
        <v>42838.0</v>
      </c>
      <c r="B927" s="6">
        <v>9.13</v>
      </c>
      <c r="C927" s="6">
        <v>9.01</v>
      </c>
      <c r="D927" s="6">
        <v>8.89</v>
      </c>
      <c r="E927" s="6">
        <v>8.79</v>
      </c>
      <c r="F927" s="6">
        <v>8.47</v>
      </c>
      <c r="G927" s="6">
        <v>8.26</v>
      </c>
      <c r="H927" s="6">
        <v>8.04</v>
      </c>
      <c r="I927" s="6">
        <v>7.98</v>
      </c>
      <c r="J927" s="6">
        <v>8.0</v>
      </c>
      <c r="K927" s="6">
        <v>8.11</v>
      </c>
      <c r="L927" s="6">
        <v>8.21</v>
      </c>
      <c r="M927" s="6">
        <v>8.32</v>
      </c>
    </row>
    <row r="928">
      <c r="A928" s="146">
        <v>42837.0</v>
      </c>
      <c r="B928" s="6">
        <v>9.23</v>
      </c>
      <c r="C928" s="6">
        <v>9.09</v>
      </c>
      <c r="D928" s="6">
        <v>8.96</v>
      </c>
      <c r="E928" s="6">
        <v>8.85</v>
      </c>
      <c r="F928" s="6">
        <v>8.51</v>
      </c>
      <c r="G928" s="6">
        <v>8.3</v>
      </c>
      <c r="H928" s="6">
        <v>8.1</v>
      </c>
      <c r="I928" s="6">
        <v>8.04</v>
      </c>
      <c r="J928" s="6">
        <v>8.08</v>
      </c>
      <c r="K928" s="6">
        <v>8.19</v>
      </c>
      <c r="L928" s="6">
        <v>8.28</v>
      </c>
      <c r="M928" s="6">
        <v>8.38</v>
      </c>
    </row>
    <row r="929">
      <c r="A929" s="146">
        <v>42836.0</v>
      </c>
      <c r="B929" s="6">
        <v>9.28</v>
      </c>
      <c r="C929" s="6">
        <v>9.12</v>
      </c>
      <c r="D929" s="6">
        <v>8.98</v>
      </c>
      <c r="E929" s="6">
        <v>8.86</v>
      </c>
      <c r="F929" s="6">
        <v>8.48</v>
      </c>
      <c r="G929" s="6">
        <v>8.25</v>
      </c>
      <c r="H929" s="6">
        <v>8.05</v>
      </c>
      <c r="I929" s="6">
        <v>8.01</v>
      </c>
      <c r="J929" s="6">
        <v>8.07</v>
      </c>
      <c r="K929" s="6">
        <v>8.2</v>
      </c>
      <c r="L929" s="6">
        <v>8.3</v>
      </c>
      <c r="M929" s="6">
        <v>8.41</v>
      </c>
    </row>
    <row r="930">
      <c r="A930" s="146">
        <v>42835.0</v>
      </c>
      <c r="B930" s="6">
        <v>9.42</v>
      </c>
      <c r="C930" s="6">
        <v>9.25</v>
      </c>
      <c r="D930" s="6">
        <v>9.09</v>
      </c>
      <c r="E930" s="6">
        <v>8.94</v>
      </c>
      <c r="F930" s="6">
        <v>8.49</v>
      </c>
      <c r="G930" s="6">
        <v>8.23</v>
      </c>
      <c r="H930" s="6">
        <v>8.0</v>
      </c>
      <c r="I930" s="6">
        <v>7.96</v>
      </c>
      <c r="J930" s="6">
        <v>8.02</v>
      </c>
      <c r="K930" s="6">
        <v>8.17</v>
      </c>
      <c r="L930" s="6">
        <v>8.27</v>
      </c>
      <c r="M930" s="6">
        <v>8.38</v>
      </c>
    </row>
    <row r="931">
      <c r="A931" s="146">
        <v>42832.0</v>
      </c>
      <c r="B931" s="6">
        <v>9.37</v>
      </c>
      <c r="C931" s="6">
        <v>9.18</v>
      </c>
      <c r="D931" s="6">
        <v>9.02</v>
      </c>
      <c r="E931" s="6">
        <v>8.86</v>
      </c>
      <c r="F931" s="6">
        <v>8.42</v>
      </c>
      <c r="G931" s="6">
        <v>8.17</v>
      </c>
      <c r="H931" s="6">
        <v>7.95</v>
      </c>
      <c r="I931" s="6">
        <v>7.91</v>
      </c>
      <c r="J931" s="6">
        <v>7.98</v>
      </c>
      <c r="K931" s="6">
        <v>8.13</v>
      </c>
      <c r="L931" s="6">
        <v>8.23</v>
      </c>
      <c r="M931" s="6">
        <v>8.34</v>
      </c>
    </row>
    <row r="932">
      <c r="A932" s="146">
        <v>42831.0</v>
      </c>
      <c r="B932" s="6">
        <v>9.46</v>
      </c>
      <c r="C932" s="6">
        <v>9.24</v>
      </c>
      <c r="D932" s="6">
        <v>9.04</v>
      </c>
      <c r="E932" s="6">
        <v>8.87</v>
      </c>
      <c r="F932" s="6">
        <v>8.36</v>
      </c>
      <c r="G932" s="6">
        <v>8.09</v>
      </c>
      <c r="H932" s="6">
        <v>7.86</v>
      </c>
      <c r="I932" s="6">
        <v>7.84</v>
      </c>
      <c r="J932" s="6">
        <v>7.92</v>
      </c>
      <c r="K932" s="6">
        <v>8.06</v>
      </c>
      <c r="L932" s="6">
        <v>8.16</v>
      </c>
      <c r="M932" s="6">
        <v>8.26</v>
      </c>
    </row>
    <row r="933">
      <c r="A933" s="146">
        <v>42830.0</v>
      </c>
      <c r="B933" s="6">
        <v>9.49</v>
      </c>
      <c r="C933" s="6">
        <v>9.26</v>
      </c>
      <c r="D933" s="6">
        <v>9.06</v>
      </c>
      <c r="E933" s="6">
        <v>8.88</v>
      </c>
      <c r="F933" s="6">
        <v>8.38</v>
      </c>
      <c r="G933" s="6">
        <v>8.09</v>
      </c>
      <c r="H933" s="6">
        <v>7.88</v>
      </c>
      <c r="I933" s="6">
        <v>7.88</v>
      </c>
      <c r="J933" s="6">
        <v>7.97</v>
      </c>
      <c r="K933" s="6">
        <v>8.12</v>
      </c>
      <c r="L933" s="6">
        <v>8.22</v>
      </c>
      <c r="M933" s="6">
        <v>8.33</v>
      </c>
    </row>
    <row r="934">
      <c r="A934" s="146">
        <v>42829.0</v>
      </c>
      <c r="B934" s="6">
        <v>9.46</v>
      </c>
      <c r="C934" s="6">
        <v>9.25</v>
      </c>
      <c r="D934" s="6">
        <v>9.06</v>
      </c>
      <c r="E934" s="6">
        <v>8.9</v>
      </c>
      <c r="F934" s="6">
        <v>8.42</v>
      </c>
      <c r="G934" s="6">
        <v>8.17</v>
      </c>
      <c r="H934" s="6">
        <v>7.95</v>
      </c>
      <c r="I934" s="6">
        <v>7.92</v>
      </c>
      <c r="J934" s="6">
        <v>7.98</v>
      </c>
      <c r="K934" s="6">
        <v>8.12</v>
      </c>
      <c r="L934" s="6">
        <v>8.22</v>
      </c>
      <c r="M934" s="6">
        <v>8.32</v>
      </c>
    </row>
    <row r="935">
      <c r="A935" s="146">
        <v>42828.0</v>
      </c>
      <c r="B935" s="6">
        <v>9.43</v>
      </c>
      <c r="C935" s="6">
        <v>9.22</v>
      </c>
      <c r="D935" s="6">
        <v>9.03</v>
      </c>
      <c r="E935" s="6">
        <v>8.86</v>
      </c>
      <c r="F935" s="6">
        <v>8.39</v>
      </c>
      <c r="G935" s="6">
        <v>8.13</v>
      </c>
      <c r="H935" s="6">
        <v>7.94</v>
      </c>
      <c r="I935" s="6">
        <v>7.93</v>
      </c>
      <c r="J935" s="6">
        <v>8.01</v>
      </c>
      <c r="K935" s="6">
        <v>8.17</v>
      </c>
      <c r="L935" s="6">
        <v>8.27</v>
      </c>
      <c r="M935" s="6">
        <v>8.38</v>
      </c>
    </row>
    <row r="936">
      <c r="A936" s="146">
        <v>42825.0</v>
      </c>
      <c r="B936" s="6">
        <v>9.53</v>
      </c>
      <c r="C936" s="6">
        <v>9.3</v>
      </c>
      <c r="D936" s="6">
        <v>9.1</v>
      </c>
      <c r="E936" s="6">
        <v>8.92</v>
      </c>
      <c r="F936" s="6">
        <v>8.4</v>
      </c>
      <c r="G936" s="6">
        <v>8.15</v>
      </c>
      <c r="H936" s="6">
        <v>7.94</v>
      </c>
      <c r="I936" s="6">
        <v>7.91</v>
      </c>
      <c r="J936" s="6">
        <v>7.98</v>
      </c>
      <c r="K936" s="6">
        <v>8.12</v>
      </c>
      <c r="L936" s="6">
        <v>8.22</v>
      </c>
      <c r="M936" s="6">
        <v>8.32</v>
      </c>
    </row>
    <row r="937">
      <c r="A937" s="146">
        <v>42824.0</v>
      </c>
      <c r="B937" s="6">
        <v>9.44</v>
      </c>
      <c r="C937" s="6">
        <v>9.26</v>
      </c>
      <c r="D937" s="6">
        <v>9.09</v>
      </c>
      <c r="E937" s="6">
        <v>8.92</v>
      </c>
      <c r="F937" s="6">
        <v>8.37</v>
      </c>
      <c r="G937" s="6">
        <v>8.09</v>
      </c>
      <c r="H937" s="6">
        <v>7.88</v>
      </c>
      <c r="I937" s="6">
        <v>7.87</v>
      </c>
      <c r="J937" s="6">
        <v>7.94</v>
      </c>
      <c r="K937" s="6">
        <v>8.08</v>
      </c>
      <c r="L937" s="6">
        <v>8.17</v>
      </c>
      <c r="M937" s="6">
        <v>8.26</v>
      </c>
    </row>
    <row r="938">
      <c r="A938" s="146">
        <v>42823.0</v>
      </c>
      <c r="B938" s="6">
        <v>9.56</v>
      </c>
      <c r="C938" s="6">
        <v>9.36</v>
      </c>
      <c r="D938" s="6">
        <v>9.17</v>
      </c>
      <c r="E938" s="6">
        <v>8.99</v>
      </c>
      <c r="F938" s="6">
        <v>8.41</v>
      </c>
      <c r="G938" s="6">
        <v>8.12</v>
      </c>
      <c r="H938" s="6">
        <v>7.94</v>
      </c>
      <c r="I938" s="6">
        <v>7.94</v>
      </c>
      <c r="J938" s="6">
        <v>8.01</v>
      </c>
      <c r="K938" s="6">
        <v>8.11</v>
      </c>
      <c r="L938" s="6">
        <v>8.17</v>
      </c>
      <c r="M938" s="6">
        <v>8.23</v>
      </c>
    </row>
    <row r="939">
      <c r="A939" s="146">
        <v>42822.0</v>
      </c>
      <c r="B939" s="6">
        <v>9.68</v>
      </c>
      <c r="C939" s="6">
        <v>9.42</v>
      </c>
      <c r="D939" s="6">
        <v>9.19</v>
      </c>
      <c r="E939" s="6">
        <v>8.97</v>
      </c>
      <c r="F939" s="6">
        <v>8.38</v>
      </c>
      <c r="G939" s="6">
        <v>8.12</v>
      </c>
      <c r="H939" s="6">
        <v>7.96</v>
      </c>
      <c r="I939" s="6">
        <v>7.96</v>
      </c>
      <c r="J939" s="6">
        <v>8.02</v>
      </c>
      <c r="K939" s="6">
        <v>8.11</v>
      </c>
      <c r="L939" s="6">
        <v>8.16</v>
      </c>
      <c r="M939" s="6">
        <v>8.21</v>
      </c>
    </row>
    <row r="940">
      <c r="A940" s="146">
        <v>42821.0</v>
      </c>
      <c r="B940" s="6">
        <v>9.7</v>
      </c>
      <c r="C940" s="6">
        <v>9.41</v>
      </c>
      <c r="D940" s="6">
        <v>9.16</v>
      </c>
      <c r="E940" s="6">
        <v>8.94</v>
      </c>
      <c r="F940" s="6">
        <v>8.35</v>
      </c>
      <c r="G940" s="6">
        <v>8.11</v>
      </c>
      <c r="H940" s="6">
        <v>7.97</v>
      </c>
      <c r="I940" s="6">
        <v>7.97</v>
      </c>
      <c r="J940" s="6">
        <v>8.01</v>
      </c>
      <c r="K940" s="6">
        <v>8.07</v>
      </c>
      <c r="L940" s="6">
        <v>8.11</v>
      </c>
      <c r="M940" s="6">
        <v>8.14</v>
      </c>
    </row>
    <row r="941">
      <c r="A941" s="146">
        <v>42818.0</v>
      </c>
      <c r="B941" s="6">
        <v>9.64</v>
      </c>
      <c r="C941" s="6">
        <v>9.36</v>
      </c>
      <c r="D941" s="6">
        <v>9.12</v>
      </c>
      <c r="E941" s="6">
        <v>8.92</v>
      </c>
      <c r="F941" s="6">
        <v>8.4</v>
      </c>
      <c r="G941" s="6">
        <v>8.16</v>
      </c>
      <c r="H941" s="6">
        <v>8.0</v>
      </c>
      <c r="I941" s="6">
        <v>8.0</v>
      </c>
      <c r="J941" s="6">
        <v>8.05</v>
      </c>
      <c r="K941" s="6">
        <v>8.13</v>
      </c>
      <c r="L941" s="6">
        <v>8.16</v>
      </c>
      <c r="M941" s="6">
        <v>8.2</v>
      </c>
    </row>
    <row r="942">
      <c r="A942" s="146">
        <v>42817.0</v>
      </c>
      <c r="B942" s="6">
        <v>9.69</v>
      </c>
      <c r="C942" s="6">
        <v>9.43</v>
      </c>
      <c r="D942" s="6">
        <v>9.2</v>
      </c>
      <c r="E942" s="6">
        <v>9.0</v>
      </c>
      <c r="F942" s="6">
        <v>8.43</v>
      </c>
      <c r="G942" s="6">
        <v>8.17</v>
      </c>
      <c r="H942" s="6">
        <v>8.0</v>
      </c>
      <c r="I942" s="6">
        <v>8.01</v>
      </c>
      <c r="J942" s="6">
        <v>8.08</v>
      </c>
      <c r="K942" s="6">
        <v>8.17</v>
      </c>
      <c r="L942" s="6">
        <v>8.22</v>
      </c>
      <c r="M942" s="6">
        <v>8.28</v>
      </c>
    </row>
    <row r="943">
      <c r="A943" s="146">
        <v>42816.0</v>
      </c>
      <c r="B943" s="6">
        <v>9.73</v>
      </c>
      <c r="C943" s="6">
        <v>9.44</v>
      </c>
      <c r="D943" s="6">
        <v>9.2</v>
      </c>
      <c r="E943" s="6">
        <v>8.99</v>
      </c>
      <c r="F943" s="6">
        <v>8.44</v>
      </c>
      <c r="G943" s="6">
        <v>8.18</v>
      </c>
      <c r="H943" s="6">
        <v>8.02</v>
      </c>
      <c r="I943" s="6">
        <v>8.03</v>
      </c>
      <c r="J943" s="6">
        <v>8.09</v>
      </c>
      <c r="K943" s="6">
        <v>8.16</v>
      </c>
      <c r="L943" s="6">
        <v>8.2</v>
      </c>
      <c r="M943" s="6">
        <v>8.24</v>
      </c>
    </row>
    <row r="944">
      <c r="A944" s="146">
        <v>42815.0</v>
      </c>
      <c r="B944" s="6">
        <v>9.62</v>
      </c>
      <c r="C944" s="6">
        <v>9.38</v>
      </c>
      <c r="D944" s="6">
        <v>9.17</v>
      </c>
      <c r="E944" s="6">
        <v>8.98</v>
      </c>
      <c r="F944" s="6">
        <v>8.46</v>
      </c>
      <c r="G944" s="6">
        <v>8.18</v>
      </c>
      <c r="H944" s="6">
        <v>7.97</v>
      </c>
      <c r="I944" s="6">
        <v>7.96</v>
      </c>
      <c r="J944" s="6">
        <v>8.02</v>
      </c>
      <c r="K944" s="6">
        <v>8.12</v>
      </c>
      <c r="L944" s="6">
        <v>8.19</v>
      </c>
      <c r="M944" s="6">
        <v>8.25</v>
      </c>
    </row>
    <row r="945">
      <c r="A945" s="146">
        <v>42814.0</v>
      </c>
      <c r="B945" s="6">
        <v>9.67</v>
      </c>
      <c r="C945" s="6">
        <v>9.4</v>
      </c>
      <c r="D945" s="6">
        <v>9.16</v>
      </c>
      <c r="E945" s="6">
        <v>8.96</v>
      </c>
      <c r="F945" s="6">
        <v>8.4</v>
      </c>
      <c r="G945" s="6">
        <v>8.13</v>
      </c>
      <c r="H945" s="6">
        <v>7.94</v>
      </c>
      <c r="I945" s="6">
        <v>7.94</v>
      </c>
      <c r="J945" s="6">
        <v>8.01</v>
      </c>
      <c r="K945" s="6">
        <v>8.12</v>
      </c>
      <c r="L945" s="6">
        <v>8.19</v>
      </c>
      <c r="M945" s="6">
        <v>8.25</v>
      </c>
    </row>
    <row r="946">
      <c r="A946" s="146">
        <v>42811.0</v>
      </c>
      <c r="B946" s="6">
        <v>9.65</v>
      </c>
      <c r="C946" s="6">
        <v>9.39</v>
      </c>
      <c r="D946" s="6">
        <v>9.17</v>
      </c>
      <c r="E946" s="6">
        <v>8.98</v>
      </c>
      <c r="F946" s="6">
        <v>8.44</v>
      </c>
      <c r="G946" s="6">
        <v>8.15</v>
      </c>
      <c r="H946" s="6">
        <v>7.95</v>
      </c>
      <c r="I946" s="6">
        <v>7.94</v>
      </c>
      <c r="J946" s="6">
        <v>8.02</v>
      </c>
      <c r="K946" s="6">
        <v>8.16</v>
      </c>
      <c r="L946" s="6">
        <v>8.24</v>
      </c>
      <c r="M946" s="6">
        <v>8.33</v>
      </c>
    </row>
    <row r="947">
      <c r="A947" s="146">
        <v>42810.0</v>
      </c>
      <c r="B947" s="6">
        <v>9.64</v>
      </c>
      <c r="C947" s="6">
        <v>9.38</v>
      </c>
      <c r="D947" s="6">
        <v>9.16</v>
      </c>
      <c r="E947" s="6">
        <v>8.97</v>
      </c>
      <c r="F947" s="6">
        <v>8.44</v>
      </c>
      <c r="G947" s="6">
        <v>8.17</v>
      </c>
      <c r="H947" s="6">
        <v>7.98</v>
      </c>
      <c r="I947" s="6">
        <v>7.97</v>
      </c>
      <c r="J947" s="6">
        <v>8.05</v>
      </c>
      <c r="K947" s="6">
        <v>8.17</v>
      </c>
      <c r="L947" s="6">
        <v>8.24</v>
      </c>
      <c r="M947" s="6">
        <v>8.32</v>
      </c>
    </row>
    <row r="948">
      <c r="A948" s="146">
        <v>42809.0</v>
      </c>
      <c r="B948" s="6">
        <v>9.69</v>
      </c>
      <c r="C948" s="6">
        <v>9.44</v>
      </c>
      <c r="D948" s="6">
        <v>9.22</v>
      </c>
      <c r="E948" s="6">
        <v>9.03</v>
      </c>
      <c r="F948" s="6">
        <v>8.5</v>
      </c>
      <c r="G948" s="6">
        <v>8.24</v>
      </c>
      <c r="H948" s="6">
        <v>8.07</v>
      </c>
      <c r="I948" s="6">
        <v>8.06</v>
      </c>
      <c r="J948" s="6">
        <v>8.13</v>
      </c>
      <c r="K948" s="6">
        <v>8.25</v>
      </c>
      <c r="L948" s="6">
        <v>8.31</v>
      </c>
      <c r="M948" s="6">
        <v>8.37</v>
      </c>
    </row>
    <row r="949">
      <c r="A949" s="146">
        <v>42808.0</v>
      </c>
      <c r="B949" s="6">
        <v>9.71</v>
      </c>
      <c r="C949" s="6">
        <v>9.42</v>
      </c>
      <c r="D949" s="6">
        <v>9.18</v>
      </c>
      <c r="E949" s="6">
        <v>8.98</v>
      </c>
      <c r="F949" s="6">
        <v>8.48</v>
      </c>
      <c r="G949" s="6">
        <v>8.29</v>
      </c>
      <c r="H949" s="6">
        <v>8.16</v>
      </c>
      <c r="I949" s="6">
        <v>8.15</v>
      </c>
      <c r="J949" s="6">
        <v>8.18</v>
      </c>
      <c r="K949" s="6">
        <v>8.25</v>
      </c>
      <c r="L949" s="6">
        <v>8.28</v>
      </c>
      <c r="M949" s="6">
        <v>8.3</v>
      </c>
    </row>
    <row r="950">
      <c r="A950" s="146">
        <v>42807.0</v>
      </c>
      <c r="B950" s="6">
        <v>9.64</v>
      </c>
      <c r="C950" s="6">
        <v>9.38</v>
      </c>
      <c r="D950" s="6">
        <v>9.16</v>
      </c>
      <c r="E950" s="6">
        <v>8.97</v>
      </c>
      <c r="F950" s="6">
        <v>8.48</v>
      </c>
      <c r="G950" s="6">
        <v>8.28</v>
      </c>
      <c r="H950" s="6">
        <v>8.13</v>
      </c>
      <c r="I950" s="6">
        <v>8.11</v>
      </c>
      <c r="J950" s="6">
        <v>8.16</v>
      </c>
      <c r="K950" s="6">
        <v>8.25</v>
      </c>
      <c r="L950" s="6">
        <v>8.3</v>
      </c>
      <c r="M950" s="6">
        <v>8.35</v>
      </c>
    </row>
    <row r="951">
      <c r="A951" s="146">
        <v>42804.0</v>
      </c>
      <c r="B951" s="6">
        <v>9.67</v>
      </c>
      <c r="C951" s="6">
        <v>9.42</v>
      </c>
      <c r="D951" s="6">
        <v>9.21</v>
      </c>
      <c r="E951" s="6">
        <v>9.03</v>
      </c>
      <c r="F951" s="6">
        <v>8.55</v>
      </c>
      <c r="G951" s="6">
        <v>8.31</v>
      </c>
      <c r="H951" s="6">
        <v>8.13</v>
      </c>
      <c r="I951" s="6">
        <v>8.12</v>
      </c>
      <c r="J951" s="6">
        <v>8.18</v>
      </c>
      <c r="K951" s="6">
        <v>8.3</v>
      </c>
      <c r="L951" s="6">
        <v>8.36</v>
      </c>
      <c r="M951" s="6">
        <v>8.4</v>
      </c>
    </row>
    <row r="952">
      <c r="A952" s="146">
        <v>42803.0</v>
      </c>
      <c r="B952" s="6">
        <v>9.68</v>
      </c>
      <c r="C952" s="6">
        <v>9.44</v>
      </c>
      <c r="D952" s="6">
        <v>9.24</v>
      </c>
      <c r="E952" s="6">
        <v>9.06</v>
      </c>
      <c r="F952" s="6">
        <v>8.58</v>
      </c>
      <c r="G952" s="6">
        <v>8.35</v>
      </c>
      <c r="H952" s="6">
        <v>8.2</v>
      </c>
      <c r="I952" s="6">
        <v>8.19</v>
      </c>
      <c r="J952" s="6">
        <v>8.24</v>
      </c>
      <c r="K952" s="6">
        <v>8.33</v>
      </c>
      <c r="L952" s="6">
        <v>8.38</v>
      </c>
      <c r="M952" s="6">
        <v>8.4</v>
      </c>
    </row>
    <row r="953">
      <c r="A953" s="146">
        <v>42801.0</v>
      </c>
      <c r="B953" s="6">
        <v>9.66</v>
      </c>
      <c r="C953" s="6">
        <v>9.34</v>
      </c>
      <c r="D953" s="6">
        <v>9.1</v>
      </c>
      <c r="E953" s="6">
        <v>8.93</v>
      </c>
      <c r="F953" s="6">
        <v>8.55</v>
      </c>
      <c r="G953" s="6">
        <v>8.39</v>
      </c>
      <c r="H953" s="6">
        <v>8.26</v>
      </c>
      <c r="I953" s="6">
        <v>8.22</v>
      </c>
      <c r="J953" s="6">
        <v>8.23</v>
      </c>
      <c r="K953" s="6">
        <v>8.26</v>
      </c>
      <c r="L953" s="6">
        <v>8.26</v>
      </c>
      <c r="M953" s="6">
        <v>8.23</v>
      </c>
    </row>
    <row r="954">
      <c r="A954" s="146">
        <v>42800.0</v>
      </c>
      <c r="B954" s="6">
        <v>9.7</v>
      </c>
      <c r="C954" s="6">
        <v>9.36</v>
      </c>
      <c r="D954" s="6">
        <v>9.13</v>
      </c>
      <c r="E954" s="6">
        <v>8.96</v>
      </c>
      <c r="F954" s="6">
        <v>8.6</v>
      </c>
      <c r="G954" s="6">
        <v>8.44</v>
      </c>
      <c r="H954" s="6">
        <v>8.31</v>
      </c>
      <c r="I954" s="6">
        <v>8.28</v>
      </c>
      <c r="J954" s="6">
        <v>8.27</v>
      </c>
      <c r="K954" s="6">
        <v>8.29</v>
      </c>
      <c r="L954" s="6">
        <v>8.3</v>
      </c>
      <c r="M954" s="6">
        <v>8.28</v>
      </c>
    </row>
    <row r="955">
      <c r="A955" s="146">
        <v>42797.0</v>
      </c>
      <c r="B955" s="6">
        <v>9.64</v>
      </c>
      <c r="C955" s="6">
        <v>9.43</v>
      </c>
      <c r="D955" s="6">
        <v>9.24</v>
      </c>
      <c r="E955" s="6">
        <v>9.08</v>
      </c>
      <c r="F955" s="6">
        <v>8.65</v>
      </c>
      <c r="G955" s="6">
        <v>8.43</v>
      </c>
      <c r="H955" s="6">
        <v>8.26</v>
      </c>
      <c r="I955" s="6">
        <v>8.23</v>
      </c>
      <c r="J955" s="6">
        <v>8.28</v>
      </c>
      <c r="K955" s="6">
        <v>8.39</v>
      </c>
      <c r="L955" s="6">
        <v>8.46</v>
      </c>
      <c r="M955" s="6">
        <v>8.49</v>
      </c>
    </row>
    <row r="956">
      <c r="A956" s="146">
        <v>42796.0</v>
      </c>
      <c r="B956" s="6">
        <v>9.67</v>
      </c>
      <c r="C956" s="6">
        <v>9.45</v>
      </c>
      <c r="D956" s="6">
        <v>9.26</v>
      </c>
      <c r="E956" s="6">
        <v>9.1</v>
      </c>
      <c r="F956" s="6">
        <v>8.68</v>
      </c>
      <c r="G956" s="6">
        <v>8.48</v>
      </c>
      <c r="H956" s="6">
        <v>8.33</v>
      </c>
      <c r="I956" s="6">
        <v>8.29</v>
      </c>
      <c r="J956" s="6">
        <v>8.31</v>
      </c>
      <c r="K956" s="6">
        <v>8.37</v>
      </c>
      <c r="L956" s="6">
        <v>8.4</v>
      </c>
      <c r="M956" s="6">
        <v>8.41</v>
      </c>
    </row>
    <row r="957">
      <c r="A957" s="146">
        <v>42795.0</v>
      </c>
      <c r="B957" s="6">
        <v>9.82</v>
      </c>
      <c r="C957" s="6">
        <v>9.51</v>
      </c>
      <c r="D957" s="6">
        <v>9.26</v>
      </c>
      <c r="E957" s="6">
        <v>9.05</v>
      </c>
      <c r="F957" s="6">
        <v>8.59</v>
      </c>
      <c r="G957" s="6">
        <v>8.42</v>
      </c>
      <c r="H957" s="6">
        <v>8.32</v>
      </c>
      <c r="I957" s="6">
        <v>8.3</v>
      </c>
      <c r="J957" s="6">
        <v>8.31</v>
      </c>
      <c r="K957" s="6">
        <v>8.36</v>
      </c>
      <c r="L957" s="6">
        <v>8.4</v>
      </c>
      <c r="M957" s="6">
        <v>8.41</v>
      </c>
    </row>
    <row r="958">
      <c r="A958" s="146">
        <v>42794.0</v>
      </c>
      <c r="B958" s="6">
        <v>9.8</v>
      </c>
      <c r="C958" s="6">
        <v>9.51</v>
      </c>
      <c r="D958" s="6">
        <v>9.27</v>
      </c>
      <c r="E958" s="6">
        <v>9.08</v>
      </c>
      <c r="F958" s="6">
        <v>8.62</v>
      </c>
      <c r="G958" s="6">
        <v>8.43</v>
      </c>
      <c r="H958" s="6">
        <v>8.32</v>
      </c>
      <c r="I958" s="6">
        <v>8.31</v>
      </c>
      <c r="J958" s="6">
        <v>8.34</v>
      </c>
      <c r="K958" s="6">
        <v>8.41</v>
      </c>
      <c r="L958" s="6">
        <v>8.45</v>
      </c>
      <c r="M958" s="6">
        <v>8.47</v>
      </c>
    </row>
    <row r="959">
      <c r="A959" s="146">
        <v>42793.0</v>
      </c>
      <c r="B959" s="6">
        <v>9.72</v>
      </c>
      <c r="C959" s="6">
        <v>9.42</v>
      </c>
      <c r="D959" s="6">
        <v>9.18</v>
      </c>
      <c r="E959" s="6">
        <v>8.98</v>
      </c>
      <c r="F959" s="6">
        <v>8.51</v>
      </c>
      <c r="G959" s="6">
        <v>8.32</v>
      </c>
      <c r="H959" s="6">
        <v>8.22</v>
      </c>
      <c r="I959" s="6">
        <v>8.23</v>
      </c>
      <c r="J959" s="6">
        <v>8.29</v>
      </c>
      <c r="K959" s="6">
        <v>8.38</v>
      </c>
      <c r="L959" s="6">
        <v>8.42</v>
      </c>
      <c r="M959" s="6">
        <v>8.44</v>
      </c>
    </row>
    <row r="960">
      <c r="A960" s="146">
        <v>42790.0</v>
      </c>
      <c r="B960" s="6">
        <v>9.53</v>
      </c>
      <c r="C960" s="6">
        <v>9.26</v>
      </c>
      <c r="D960" s="6">
        <v>9.05</v>
      </c>
      <c r="E960" s="6">
        <v>8.88</v>
      </c>
      <c r="F960" s="6">
        <v>8.53</v>
      </c>
      <c r="G960" s="6">
        <v>8.41</v>
      </c>
      <c r="H960" s="6">
        <v>8.31</v>
      </c>
      <c r="I960" s="6">
        <v>8.27</v>
      </c>
      <c r="J960" s="6">
        <v>8.31</v>
      </c>
      <c r="K960" s="6">
        <v>8.42</v>
      </c>
      <c r="L960" s="6">
        <v>8.47</v>
      </c>
      <c r="M960" s="6">
        <v>8.48</v>
      </c>
    </row>
    <row r="961">
      <c r="A961" s="146">
        <v>42788.0</v>
      </c>
      <c r="B961" s="6">
        <v>9.68</v>
      </c>
      <c r="C961" s="6">
        <v>9.4</v>
      </c>
      <c r="D961" s="6">
        <v>9.17</v>
      </c>
      <c r="E961" s="6">
        <v>8.98</v>
      </c>
      <c r="F961" s="6">
        <v>8.55</v>
      </c>
      <c r="G961" s="6">
        <v>8.38</v>
      </c>
      <c r="H961" s="6">
        <v>8.27</v>
      </c>
      <c r="I961" s="6">
        <v>8.26</v>
      </c>
      <c r="J961" s="6">
        <v>8.29</v>
      </c>
      <c r="K961" s="6">
        <v>8.38</v>
      </c>
      <c r="L961" s="6">
        <v>8.43</v>
      </c>
      <c r="M961" s="6">
        <v>8.44</v>
      </c>
    </row>
    <row r="962">
      <c r="A962" s="146">
        <v>42787.0</v>
      </c>
      <c r="B962" s="6">
        <v>9.6</v>
      </c>
      <c r="C962" s="6">
        <v>9.29</v>
      </c>
      <c r="D962" s="6">
        <v>9.06</v>
      </c>
      <c r="E962" s="6">
        <v>8.88</v>
      </c>
      <c r="F962" s="6">
        <v>8.49</v>
      </c>
      <c r="G962" s="6">
        <v>8.34</v>
      </c>
      <c r="H962" s="6">
        <v>8.27</v>
      </c>
      <c r="I962" s="6">
        <v>8.27</v>
      </c>
      <c r="J962" s="6">
        <v>8.3</v>
      </c>
      <c r="K962" s="6">
        <v>8.36</v>
      </c>
      <c r="L962" s="6">
        <v>8.39</v>
      </c>
      <c r="M962" s="6">
        <v>8.4</v>
      </c>
    </row>
    <row r="963">
      <c r="A963" s="146">
        <v>42786.0</v>
      </c>
      <c r="B963" s="6">
        <v>9.55</v>
      </c>
      <c r="C963" s="6">
        <v>9.26</v>
      </c>
      <c r="D963" s="6">
        <v>9.03</v>
      </c>
      <c r="E963" s="6">
        <v>8.85</v>
      </c>
      <c r="F963" s="6">
        <v>8.45</v>
      </c>
      <c r="G963" s="6">
        <v>8.3</v>
      </c>
      <c r="H963" s="6">
        <v>8.23</v>
      </c>
      <c r="I963" s="6">
        <v>8.24</v>
      </c>
      <c r="J963" s="6">
        <v>8.29</v>
      </c>
      <c r="K963" s="6">
        <v>8.37</v>
      </c>
      <c r="L963" s="6">
        <v>8.41</v>
      </c>
      <c r="M963" s="6">
        <v>8.43</v>
      </c>
    </row>
    <row r="964">
      <c r="A964" s="146">
        <v>42783.0</v>
      </c>
      <c r="B964" s="6">
        <v>9.62</v>
      </c>
      <c r="C964" s="6">
        <v>9.38</v>
      </c>
      <c r="D964" s="6">
        <v>9.17</v>
      </c>
      <c r="E964" s="6">
        <v>9.0</v>
      </c>
      <c r="F964" s="6">
        <v>8.56</v>
      </c>
      <c r="G964" s="6">
        <v>8.37</v>
      </c>
      <c r="H964" s="6">
        <v>8.24</v>
      </c>
      <c r="I964" s="6">
        <v>8.22</v>
      </c>
      <c r="J964" s="6">
        <v>8.28</v>
      </c>
      <c r="K964" s="6">
        <v>8.39</v>
      </c>
      <c r="L964" s="6">
        <v>8.47</v>
      </c>
      <c r="M964" s="6">
        <v>8.53</v>
      </c>
    </row>
    <row r="965">
      <c r="A965" s="146">
        <v>42782.0</v>
      </c>
      <c r="B965" s="6">
        <v>9.49</v>
      </c>
      <c r="C965" s="6">
        <v>9.28</v>
      </c>
      <c r="D965" s="6">
        <v>9.11</v>
      </c>
      <c r="E965" s="6">
        <v>8.96</v>
      </c>
      <c r="F965" s="6">
        <v>8.55</v>
      </c>
      <c r="G965" s="6">
        <v>8.36</v>
      </c>
      <c r="H965" s="6">
        <v>8.21</v>
      </c>
      <c r="I965" s="6">
        <v>8.18</v>
      </c>
      <c r="J965" s="6">
        <v>8.23</v>
      </c>
      <c r="K965" s="6">
        <v>8.38</v>
      </c>
      <c r="L965" s="6">
        <v>8.49</v>
      </c>
      <c r="M965" s="6">
        <v>8.58</v>
      </c>
    </row>
    <row r="966">
      <c r="A966" s="146">
        <v>42781.0</v>
      </c>
      <c r="B966" s="6">
        <v>9.57</v>
      </c>
      <c r="C966" s="6">
        <v>9.3</v>
      </c>
      <c r="D966" s="6">
        <v>9.06</v>
      </c>
      <c r="E966" s="6">
        <v>8.87</v>
      </c>
      <c r="F966" s="6">
        <v>8.4</v>
      </c>
      <c r="G966" s="6">
        <v>8.23</v>
      </c>
      <c r="H966" s="6">
        <v>8.12</v>
      </c>
      <c r="I966" s="6">
        <v>8.12</v>
      </c>
      <c r="J966" s="6">
        <v>8.19</v>
      </c>
      <c r="K966" s="6">
        <v>8.34</v>
      </c>
      <c r="L966" s="6">
        <v>8.45</v>
      </c>
      <c r="M966" s="6">
        <v>8.55</v>
      </c>
    </row>
    <row r="967">
      <c r="A967" s="146">
        <v>42780.0</v>
      </c>
      <c r="B967" s="6">
        <v>9.42</v>
      </c>
      <c r="C967" s="6">
        <v>9.18</v>
      </c>
      <c r="D967" s="6">
        <v>8.98</v>
      </c>
      <c r="E967" s="6">
        <v>8.8</v>
      </c>
      <c r="F967" s="6">
        <v>8.34</v>
      </c>
      <c r="G967" s="6">
        <v>8.13</v>
      </c>
      <c r="H967" s="6">
        <v>8.01</v>
      </c>
      <c r="I967" s="6">
        <v>8.03</v>
      </c>
      <c r="J967" s="6">
        <v>8.15</v>
      </c>
      <c r="K967" s="6">
        <v>8.36</v>
      </c>
      <c r="L967" s="6">
        <v>8.49</v>
      </c>
      <c r="M967" s="6">
        <v>8.6</v>
      </c>
    </row>
    <row r="968">
      <c r="A968" s="146">
        <v>42779.0</v>
      </c>
      <c r="B968" s="6">
        <v>9.43</v>
      </c>
      <c r="C968" s="6">
        <v>9.19</v>
      </c>
      <c r="D968" s="6">
        <v>8.98</v>
      </c>
      <c r="E968" s="6">
        <v>8.8</v>
      </c>
      <c r="F968" s="6">
        <v>8.33</v>
      </c>
      <c r="G968" s="6">
        <v>8.11</v>
      </c>
      <c r="H968" s="6">
        <v>7.98</v>
      </c>
      <c r="I968" s="6">
        <v>8.0</v>
      </c>
      <c r="J968" s="6">
        <v>8.12</v>
      </c>
      <c r="K968" s="6">
        <v>8.32</v>
      </c>
      <c r="L968" s="6">
        <v>8.44</v>
      </c>
      <c r="M968" s="6">
        <v>8.56</v>
      </c>
    </row>
    <row r="969">
      <c r="A969" s="146">
        <v>42776.0</v>
      </c>
      <c r="B969" s="6">
        <v>9.38</v>
      </c>
      <c r="C969" s="6">
        <v>9.15</v>
      </c>
      <c r="D969" s="6">
        <v>8.95</v>
      </c>
      <c r="E969" s="6">
        <v>8.77</v>
      </c>
      <c r="F969" s="6">
        <v>8.33</v>
      </c>
      <c r="G969" s="6">
        <v>8.14</v>
      </c>
      <c r="H969" s="6">
        <v>8.02</v>
      </c>
      <c r="I969" s="6">
        <v>8.04</v>
      </c>
      <c r="J969" s="6">
        <v>8.16</v>
      </c>
      <c r="K969" s="6">
        <v>8.36</v>
      </c>
      <c r="L969" s="6">
        <v>8.49</v>
      </c>
      <c r="M969" s="6">
        <v>8.61</v>
      </c>
    </row>
    <row r="970">
      <c r="A970" s="146">
        <v>42775.0</v>
      </c>
      <c r="B970" s="6">
        <v>9.4</v>
      </c>
      <c r="C970" s="6">
        <v>9.14</v>
      </c>
      <c r="D970" s="6">
        <v>8.92</v>
      </c>
      <c r="E970" s="6">
        <v>8.74</v>
      </c>
      <c r="F970" s="6">
        <v>8.29</v>
      </c>
      <c r="G970" s="6">
        <v>8.1</v>
      </c>
      <c r="H970" s="6">
        <v>8.01</v>
      </c>
      <c r="I970" s="6">
        <v>8.06</v>
      </c>
      <c r="J970" s="6">
        <v>8.2</v>
      </c>
      <c r="K970" s="6">
        <v>8.4</v>
      </c>
      <c r="L970" s="6">
        <v>8.52</v>
      </c>
      <c r="M970" s="6">
        <v>8.63</v>
      </c>
    </row>
    <row r="971">
      <c r="A971" s="146">
        <v>42774.0</v>
      </c>
      <c r="B971" s="6">
        <v>9.36</v>
      </c>
      <c r="C971" s="6">
        <v>9.12</v>
      </c>
      <c r="D971" s="6">
        <v>8.92</v>
      </c>
      <c r="E971" s="6">
        <v>8.75</v>
      </c>
      <c r="F971" s="6">
        <v>8.32</v>
      </c>
      <c r="G971" s="6">
        <v>8.14</v>
      </c>
      <c r="H971" s="6">
        <v>8.07</v>
      </c>
      <c r="I971" s="6">
        <v>8.13</v>
      </c>
      <c r="J971" s="6">
        <v>8.26</v>
      </c>
      <c r="K971" s="6">
        <v>8.41</v>
      </c>
      <c r="L971" s="6">
        <v>8.5</v>
      </c>
      <c r="M971" s="6">
        <v>8.58</v>
      </c>
    </row>
    <row r="972">
      <c r="A972" s="146">
        <v>42773.0</v>
      </c>
      <c r="B972" s="6">
        <v>9.34</v>
      </c>
      <c r="C972" s="6">
        <v>9.1</v>
      </c>
      <c r="D972" s="6">
        <v>8.9</v>
      </c>
      <c r="E972" s="6">
        <v>8.73</v>
      </c>
      <c r="F972" s="6">
        <v>8.3</v>
      </c>
      <c r="G972" s="6">
        <v>8.14</v>
      </c>
      <c r="H972" s="6">
        <v>8.07</v>
      </c>
      <c r="I972" s="6">
        <v>8.13</v>
      </c>
      <c r="J972" s="6">
        <v>8.28</v>
      </c>
      <c r="K972" s="6">
        <v>8.46</v>
      </c>
      <c r="L972" s="6">
        <v>8.56</v>
      </c>
      <c r="M972" s="6">
        <v>8.67</v>
      </c>
    </row>
    <row r="973">
      <c r="A973" s="146">
        <v>42772.0</v>
      </c>
      <c r="B973" s="6">
        <v>9.32</v>
      </c>
      <c r="C973" s="6">
        <v>9.09</v>
      </c>
      <c r="D973" s="6">
        <v>8.89</v>
      </c>
      <c r="E973" s="6">
        <v>8.72</v>
      </c>
      <c r="F973" s="6">
        <v>8.27</v>
      </c>
      <c r="G973" s="6">
        <v>8.06</v>
      </c>
      <c r="H973" s="6">
        <v>7.96</v>
      </c>
      <c r="I973" s="6">
        <v>8.01</v>
      </c>
      <c r="J973" s="6">
        <v>8.18</v>
      </c>
      <c r="K973" s="6">
        <v>8.42</v>
      </c>
      <c r="L973" s="6">
        <v>8.57</v>
      </c>
      <c r="M973" s="6">
        <v>8.72</v>
      </c>
    </row>
    <row r="974">
      <c r="A974" s="146">
        <v>42769.0</v>
      </c>
      <c r="B974" s="6">
        <v>9.27</v>
      </c>
      <c r="C974" s="6">
        <v>9.05</v>
      </c>
      <c r="D974" s="6">
        <v>8.86</v>
      </c>
      <c r="E974" s="6">
        <v>8.68</v>
      </c>
      <c r="F974" s="6">
        <v>8.23</v>
      </c>
      <c r="G974" s="6">
        <v>8.09</v>
      </c>
      <c r="H974" s="6">
        <v>8.01</v>
      </c>
      <c r="I974" s="6">
        <v>8.04</v>
      </c>
      <c r="J974" s="6">
        <v>8.19</v>
      </c>
      <c r="K974" s="6">
        <v>8.45</v>
      </c>
      <c r="L974" s="6">
        <v>8.63</v>
      </c>
      <c r="M974" s="6">
        <v>8.81</v>
      </c>
    </row>
    <row r="975">
      <c r="A975" s="146">
        <v>42768.0</v>
      </c>
      <c r="B975" s="6">
        <v>9.23</v>
      </c>
      <c r="C975" s="6">
        <v>8.99</v>
      </c>
      <c r="D975" s="6">
        <v>8.78</v>
      </c>
      <c r="E975" s="6">
        <v>8.6</v>
      </c>
      <c r="F975" s="6">
        <v>8.16</v>
      </c>
      <c r="G975" s="6">
        <v>8.03</v>
      </c>
      <c r="H975" s="6">
        <v>7.98</v>
      </c>
      <c r="I975" s="6">
        <v>8.02</v>
      </c>
      <c r="J975" s="6">
        <v>8.17</v>
      </c>
      <c r="K975" s="6">
        <v>8.42</v>
      </c>
      <c r="L975" s="6">
        <v>8.59</v>
      </c>
      <c r="M975" s="6">
        <v>8.77</v>
      </c>
    </row>
    <row r="976">
      <c r="A976" s="146">
        <v>42767.0</v>
      </c>
      <c r="B976" s="6">
        <v>9.31</v>
      </c>
      <c r="C976" s="6">
        <v>9.09</v>
      </c>
      <c r="D976" s="6">
        <v>8.89</v>
      </c>
      <c r="E976" s="6">
        <v>8.71</v>
      </c>
      <c r="F976" s="6">
        <v>8.21</v>
      </c>
      <c r="G976" s="6">
        <v>8.03</v>
      </c>
      <c r="H976" s="6">
        <v>7.98</v>
      </c>
      <c r="I976" s="6">
        <v>8.07</v>
      </c>
      <c r="J976" s="6">
        <v>8.27</v>
      </c>
      <c r="K976" s="6">
        <v>8.57</v>
      </c>
      <c r="L976" s="6">
        <v>8.77</v>
      </c>
      <c r="M976" s="6">
        <v>8.98</v>
      </c>
    </row>
    <row r="977">
      <c r="A977" s="146">
        <v>42766.0</v>
      </c>
      <c r="B977" s="6">
        <v>9.19</v>
      </c>
      <c r="C977" s="6">
        <v>9.02</v>
      </c>
      <c r="D977" s="6">
        <v>8.86</v>
      </c>
      <c r="E977" s="6">
        <v>8.71</v>
      </c>
      <c r="F977" s="6">
        <v>8.28</v>
      </c>
      <c r="G977" s="6">
        <v>8.1</v>
      </c>
      <c r="H977" s="6">
        <v>8.01</v>
      </c>
      <c r="I977" s="6">
        <v>8.07</v>
      </c>
      <c r="J977" s="6">
        <v>8.26</v>
      </c>
      <c r="K977" s="6">
        <v>8.54</v>
      </c>
      <c r="L977" s="6">
        <v>8.74</v>
      </c>
      <c r="M977" s="6">
        <v>8.97</v>
      </c>
    </row>
    <row r="978">
      <c r="A978" s="146">
        <v>42765.0</v>
      </c>
      <c r="B978" s="6">
        <v>9.14</v>
      </c>
      <c r="C978" s="6">
        <v>8.94</v>
      </c>
      <c r="D978" s="6">
        <v>8.75</v>
      </c>
      <c r="E978" s="6">
        <v>8.6</v>
      </c>
      <c r="F978" s="6">
        <v>8.2</v>
      </c>
      <c r="G978" s="6">
        <v>8.05</v>
      </c>
      <c r="H978" s="6">
        <v>8.01</v>
      </c>
      <c r="I978" s="6">
        <v>8.12</v>
      </c>
      <c r="J978" s="6">
        <v>8.34</v>
      </c>
      <c r="K978" s="6">
        <v>8.65</v>
      </c>
      <c r="L978" s="6">
        <v>8.84</v>
      </c>
      <c r="M978" s="6">
        <v>9.05</v>
      </c>
    </row>
    <row r="979">
      <c r="A979" s="146">
        <v>42762.0</v>
      </c>
      <c r="B979" s="6">
        <v>9.07</v>
      </c>
      <c r="C979" s="6">
        <v>8.89</v>
      </c>
      <c r="D979" s="6">
        <v>8.73</v>
      </c>
      <c r="E979" s="6">
        <v>8.58</v>
      </c>
      <c r="F979" s="6">
        <v>8.16</v>
      </c>
      <c r="G979" s="6">
        <v>8.02</v>
      </c>
      <c r="H979" s="6">
        <v>7.96</v>
      </c>
      <c r="I979" s="6">
        <v>8.04</v>
      </c>
      <c r="J979" s="6">
        <v>8.25</v>
      </c>
      <c r="K979" s="6">
        <v>8.56</v>
      </c>
      <c r="L979" s="6">
        <v>8.76</v>
      </c>
      <c r="M979" s="6">
        <v>8.97</v>
      </c>
    </row>
    <row r="980">
      <c r="A980" s="146">
        <v>42761.0</v>
      </c>
      <c r="B980" s="6">
        <v>9.07</v>
      </c>
      <c r="C980" s="6">
        <v>8.93</v>
      </c>
      <c r="D980" s="6">
        <v>8.8</v>
      </c>
      <c r="E980" s="6">
        <v>8.66</v>
      </c>
      <c r="F980" s="6">
        <v>8.26</v>
      </c>
      <c r="G980" s="6">
        <v>8.13</v>
      </c>
      <c r="H980" s="6">
        <v>8.1</v>
      </c>
      <c r="I980" s="6">
        <v>8.18</v>
      </c>
      <c r="J980" s="6">
        <v>8.37</v>
      </c>
      <c r="K980" s="6">
        <v>8.68</v>
      </c>
      <c r="L980" s="6">
        <v>8.88</v>
      </c>
      <c r="M980" s="6">
        <v>9.11</v>
      </c>
    </row>
    <row r="981">
      <c r="A981" s="146">
        <v>42760.0</v>
      </c>
      <c r="B981" s="6">
        <v>8.88</v>
      </c>
      <c r="C981" s="6">
        <v>8.69</v>
      </c>
      <c r="D981" s="6">
        <v>8.52</v>
      </c>
      <c r="E981" s="6">
        <v>8.39</v>
      </c>
      <c r="F981" s="6">
        <v>8.1</v>
      </c>
      <c r="G981" s="6">
        <v>8.02</v>
      </c>
      <c r="H981" s="6">
        <v>8.05</v>
      </c>
      <c r="I981" s="6">
        <v>8.16</v>
      </c>
      <c r="J981" s="6">
        <v>8.38</v>
      </c>
      <c r="K981" s="6">
        <v>8.73</v>
      </c>
      <c r="L981" s="6">
        <v>8.97</v>
      </c>
      <c r="M981" s="6">
        <v>9.23</v>
      </c>
    </row>
    <row r="982">
      <c r="A982" s="146">
        <v>42759.0</v>
      </c>
      <c r="B982" s="6">
        <v>8.84</v>
      </c>
      <c r="C982" s="6">
        <v>8.64</v>
      </c>
      <c r="D982" s="6">
        <v>8.47</v>
      </c>
      <c r="E982" s="6">
        <v>8.33</v>
      </c>
      <c r="F982" s="6">
        <v>8.07</v>
      </c>
      <c r="G982" s="6">
        <v>7.99</v>
      </c>
      <c r="H982" s="6">
        <v>7.96</v>
      </c>
      <c r="I982" s="6">
        <v>8.03</v>
      </c>
      <c r="J982" s="6">
        <v>8.25</v>
      </c>
      <c r="K982" s="6">
        <v>8.62</v>
      </c>
      <c r="L982" s="6">
        <v>8.88</v>
      </c>
      <c r="M982" s="6">
        <v>9.14</v>
      </c>
    </row>
    <row r="983">
      <c r="A983" s="146">
        <v>42758.0</v>
      </c>
      <c r="B983" s="6">
        <v>8.76</v>
      </c>
      <c r="C983" s="6">
        <v>8.59</v>
      </c>
      <c r="D983" s="6">
        <v>8.44</v>
      </c>
      <c r="E983" s="6">
        <v>8.32</v>
      </c>
      <c r="F983" s="6">
        <v>8.05</v>
      </c>
      <c r="G983" s="6">
        <v>7.95</v>
      </c>
      <c r="H983" s="6">
        <v>7.91</v>
      </c>
      <c r="I983" s="6">
        <v>7.98</v>
      </c>
      <c r="J983" s="6">
        <v>8.2</v>
      </c>
      <c r="K983" s="6">
        <v>8.58</v>
      </c>
      <c r="L983" s="6">
        <v>8.84</v>
      </c>
      <c r="M983" s="6">
        <v>9.12</v>
      </c>
    </row>
    <row r="984">
      <c r="A984" s="146">
        <v>42755.0</v>
      </c>
      <c r="B984" s="6">
        <v>8.78</v>
      </c>
      <c r="C984" s="6">
        <v>8.62</v>
      </c>
      <c r="D984" s="6">
        <v>8.48</v>
      </c>
      <c r="E984" s="6">
        <v>8.36</v>
      </c>
      <c r="F984" s="6">
        <v>8.04</v>
      </c>
      <c r="G984" s="6">
        <v>7.93</v>
      </c>
      <c r="H984" s="6">
        <v>7.9</v>
      </c>
      <c r="I984" s="6">
        <v>7.98</v>
      </c>
      <c r="J984" s="6">
        <v>8.19</v>
      </c>
      <c r="K984" s="6">
        <v>8.52</v>
      </c>
      <c r="L984" s="6">
        <v>8.75</v>
      </c>
      <c r="M984" s="6">
        <v>8.99</v>
      </c>
    </row>
    <row r="985">
      <c r="A985" s="146">
        <v>42754.0</v>
      </c>
      <c r="B985" s="6">
        <v>8.58</v>
      </c>
      <c r="C985" s="6">
        <v>8.48</v>
      </c>
      <c r="D985" s="6">
        <v>8.4</v>
      </c>
      <c r="E985" s="6">
        <v>8.31</v>
      </c>
      <c r="F985" s="6">
        <v>8.05</v>
      </c>
      <c r="G985" s="6">
        <v>7.97</v>
      </c>
      <c r="H985" s="6">
        <v>7.94</v>
      </c>
      <c r="I985" s="6">
        <v>7.99</v>
      </c>
      <c r="J985" s="6">
        <v>8.14</v>
      </c>
      <c r="K985" s="6">
        <v>8.37</v>
      </c>
      <c r="L985" s="6">
        <v>8.51</v>
      </c>
      <c r="M985" s="6">
        <v>8.67</v>
      </c>
    </row>
    <row r="986">
      <c r="A986" s="146">
        <v>42753.0</v>
      </c>
      <c r="B986" s="6">
        <v>8.6</v>
      </c>
      <c r="C986" s="6">
        <v>8.5</v>
      </c>
      <c r="D986" s="6">
        <v>8.41</v>
      </c>
      <c r="E986" s="6">
        <v>8.33</v>
      </c>
      <c r="F986" s="6">
        <v>8.09</v>
      </c>
      <c r="G986" s="6">
        <v>7.97</v>
      </c>
      <c r="H986" s="6">
        <v>7.92</v>
      </c>
      <c r="I986" s="6">
        <v>7.98</v>
      </c>
      <c r="J986" s="6">
        <v>8.13</v>
      </c>
      <c r="K986" s="6">
        <v>8.4</v>
      </c>
      <c r="L986" s="6">
        <v>8.58</v>
      </c>
      <c r="M986" s="6">
        <v>8.79</v>
      </c>
    </row>
    <row r="987">
      <c r="A987" s="146">
        <v>42752.0</v>
      </c>
      <c r="B987" s="6">
        <v>8.6</v>
      </c>
      <c r="C987" s="6">
        <v>8.5</v>
      </c>
      <c r="D987" s="6">
        <v>8.4</v>
      </c>
      <c r="E987" s="6">
        <v>8.32</v>
      </c>
      <c r="F987" s="6">
        <v>8.09</v>
      </c>
      <c r="G987" s="6">
        <v>7.98</v>
      </c>
      <c r="H987" s="6">
        <v>7.91</v>
      </c>
      <c r="I987" s="6">
        <v>7.95</v>
      </c>
      <c r="J987" s="6">
        <v>8.1</v>
      </c>
      <c r="K987" s="6">
        <v>8.37</v>
      </c>
      <c r="L987" s="6">
        <v>8.57</v>
      </c>
      <c r="M987" s="6">
        <v>8.8</v>
      </c>
    </row>
    <row r="988">
      <c r="A988" s="146">
        <v>42751.0</v>
      </c>
      <c r="B988" s="6">
        <v>8.57</v>
      </c>
      <c r="C988" s="6">
        <v>8.48</v>
      </c>
      <c r="D988" s="6">
        <v>8.4</v>
      </c>
      <c r="E988" s="6">
        <v>8.33</v>
      </c>
      <c r="F988" s="6">
        <v>8.13</v>
      </c>
      <c r="G988" s="6">
        <v>8.03</v>
      </c>
      <c r="H988" s="6">
        <v>7.96</v>
      </c>
      <c r="I988" s="6">
        <v>7.99</v>
      </c>
      <c r="J988" s="6">
        <v>8.13</v>
      </c>
      <c r="K988" s="6">
        <v>8.4</v>
      </c>
      <c r="L988" s="6">
        <v>8.61</v>
      </c>
      <c r="M988" s="6">
        <v>8.87</v>
      </c>
    </row>
    <row r="989">
      <c r="A989" s="146">
        <v>42748.0</v>
      </c>
      <c r="B989" s="6">
        <v>8.62</v>
      </c>
      <c r="C989" s="6">
        <v>8.53</v>
      </c>
      <c r="D989" s="6">
        <v>8.44</v>
      </c>
      <c r="E989" s="6">
        <v>8.36</v>
      </c>
      <c r="F989" s="6">
        <v>8.12</v>
      </c>
      <c r="G989" s="6">
        <v>7.98</v>
      </c>
      <c r="H989" s="6">
        <v>7.89</v>
      </c>
      <c r="I989" s="6">
        <v>7.93</v>
      </c>
      <c r="J989" s="6">
        <v>8.09</v>
      </c>
      <c r="K989" s="6">
        <v>8.37</v>
      </c>
      <c r="L989" s="6">
        <v>8.58</v>
      </c>
      <c r="M989" s="6">
        <v>8.82</v>
      </c>
    </row>
    <row r="990">
      <c r="A990" s="146">
        <v>42747.0</v>
      </c>
      <c r="B990" s="6">
        <v>8.64</v>
      </c>
      <c r="C990" s="6">
        <v>8.55</v>
      </c>
      <c r="D990" s="6">
        <v>8.46</v>
      </c>
      <c r="E990" s="6">
        <v>8.38</v>
      </c>
      <c r="F990" s="6">
        <v>8.13</v>
      </c>
      <c r="G990" s="6">
        <v>8.0</v>
      </c>
      <c r="H990" s="6">
        <v>7.9</v>
      </c>
      <c r="I990" s="6">
        <v>7.94</v>
      </c>
      <c r="J990" s="6">
        <v>8.08</v>
      </c>
      <c r="K990" s="6">
        <v>8.34</v>
      </c>
      <c r="L990" s="6">
        <v>8.54</v>
      </c>
      <c r="M990" s="6">
        <v>8.77</v>
      </c>
    </row>
    <row r="991">
      <c r="A991" s="146">
        <v>42746.0</v>
      </c>
      <c r="B991" s="6">
        <v>8.61</v>
      </c>
      <c r="C991" s="6">
        <v>8.54</v>
      </c>
      <c r="D991" s="6">
        <v>8.47</v>
      </c>
      <c r="E991" s="6">
        <v>8.4</v>
      </c>
      <c r="F991" s="6">
        <v>8.2</v>
      </c>
      <c r="G991" s="6">
        <v>8.1</v>
      </c>
      <c r="H991" s="6">
        <v>8.05</v>
      </c>
      <c r="I991" s="6">
        <v>8.08</v>
      </c>
      <c r="J991" s="6">
        <v>8.2</v>
      </c>
      <c r="K991" s="6">
        <v>8.43</v>
      </c>
      <c r="L991" s="6">
        <v>8.62</v>
      </c>
      <c r="M991" s="6">
        <v>8.87</v>
      </c>
    </row>
    <row r="992">
      <c r="A992" s="146">
        <v>42745.0</v>
      </c>
      <c r="B992" s="6">
        <v>8.46</v>
      </c>
      <c r="C992" s="6">
        <v>8.42</v>
      </c>
      <c r="D992" s="6">
        <v>8.39</v>
      </c>
      <c r="E992" s="6">
        <v>8.36</v>
      </c>
      <c r="F992" s="6">
        <v>8.21</v>
      </c>
      <c r="G992" s="6">
        <v>8.09</v>
      </c>
      <c r="H992" s="6">
        <v>8.0</v>
      </c>
      <c r="I992" s="6">
        <v>8.03</v>
      </c>
      <c r="J992" s="6">
        <v>8.13</v>
      </c>
      <c r="K992" s="6">
        <v>8.37</v>
      </c>
      <c r="L992" s="6">
        <v>8.57</v>
      </c>
      <c r="M992" s="6">
        <v>8.83</v>
      </c>
    </row>
    <row r="993">
      <c r="A993" s="146">
        <v>42744.0</v>
      </c>
      <c r="B993" s="6">
        <v>8.67</v>
      </c>
      <c r="C993" s="6">
        <v>8.62</v>
      </c>
      <c r="D993" s="6">
        <v>8.56</v>
      </c>
      <c r="E993" s="6">
        <v>8.49</v>
      </c>
      <c r="F993" s="6">
        <v>8.23</v>
      </c>
      <c r="G993" s="6">
        <v>8.16</v>
      </c>
      <c r="H993" s="6">
        <v>8.11</v>
      </c>
      <c r="I993" s="6">
        <v>8.12</v>
      </c>
      <c r="J993" s="6">
        <v>8.21</v>
      </c>
      <c r="K993" s="6">
        <v>8.43</v>
      </c>
      <c r="L993" s="6">
        <v>8.63</v>
      </c>
      <c r="M993" s="6">
        <v>8.9</v>
      </c>
    </row>
    <row r="994">
      <c r="A994" s="146">
        <v>42741.0</v>
      </c>
      <c r="B994" s="6">
        <v>8.34</v>
      </c>
      <c r="C994" s="6">
        <v>8.36</v>
      </c>
      <c r="D994" s="6">
        <v>8.36</v>
      </c>
      <c r="E994" s="6">
        <v>8.35</v>
      </c>
      <c r="F994" s="6">
        <v>8.24</v>
      </c>
      <c r="G994" s="6">
        <v>8.17</v>
      </c>
      <c r="H994" s="6">
        <v>8.15</v>
      </c>
      <c r="I994" s="6">
        <v>8.21</v>
      </c>
      <c r="J994" s="6">
        <v>8.35</v>
      </c>
      <c r="K994" s="6">
        <v>8.6</v>
      </c>
      <c r="L994" s="6">
        <v>8.8</v>
      </c>
      <c r="M994" s="6">
        <v>9.06</v>
      </c>
    </row>
    <row r="995">
      <c r="A995" s="146">
        <v>42740.0</v>
      </c>
      <c r="B995" s="6">
        <v>8.5</v>
      </c>
      <c r="C995" s="6">
        <v>8.47</v>
      </c>
      <c r="D995" s="6">
        <v>8.42</v>
      </c>
      <c r="E995" s="6">
        <v>8.37</v>
      </c>
      <c r="F995" s="6">
        <v>8.17</v>
      </c>
      <c r="G995" s="6">
        <v>8.13</v>
      </c>
      <c r="H995" s="6">
        <v>8.16</v>
      </c>
      <c r="I995" s="6">
        <v>8.24</v>
      </c>
      <c r="J995" s="6">
        <v>8.37</v>
      </c>
      <c r="K995" s="6">
        <v>8.63</v>
      </c>
      <c r="L995" s="6">
        <v>8.84</v>
      </c>
      <c r="M995" s="6">
        <v>9.09</v>
      </c>
    </row>
    <row r="996">
      <c r="A996" s="146">
        <v>42739.0</v>
      </c>
      <c r="B996" s="6">
        <v>8.41</v>
      </c>
      <c r="C996" s="6">
        <v>8.43</v>
      </c>
      <c r="D996" s="6">
        <v>8.43</v>
      </c>
      <c r="E996" s="6">
        <v>8.39</v>
      </c>
      <c r="F996" s="6">
        <v>8.18</v>
      </c>
      <c r="G996" s="6">
        <v>8.14</v>
      </c>
      <c r="H996" s="6">
        <v>8.19</v>
      </c>
      <c r="I996" s="6">
        <v>8.29</v>
      </c>
      <c r="J996" s="6">
        <v>8.44</v>
      </c>
      <c r="K996" s="6">
        <v>8.69</v>
      </c>
      <c r="L996" s="6">
        <v>8.88</v>
      </c>
      <c r="M996" s="6">
        <v>9.12</v>
      </c>
    </row>
    <row r="997">
      <c r="A997" s="146">
        <v>42738.0</v>
      </c>
      <c r="B997" s="6">
        <v>8.46</v>
      </c>
      <c r="C997" s="6">
        <v>8.45</v>
      </c>
      <c r="D997" s="6">
        <v>8.43</v>
      </c>
      <c r="E997" s="6">
        <v>8.4</v>
      </c>
      <c r="F997" s="6">
        <v>8.25</v>
      </c>
      <c r="G997" s="6">
        <v>8.21</v>
      </c>
      <c r="H997" s="6">
        <v>8.22</v>
      </c>
      <c r="I997" s="6">
        <v>8.28</v>
      </c>
      <c r="J997" s="6">
        <v>8.42</v>
      </c>
      <c r="K997" s="6">
        <v>8.66</v>
      </c>
      <c r="L997" s="6">
        <v>8.85</v>
      </c>
      <c r="M997" s="6">
        <v>9.09</v>
      </c>
    </row>
    <row r="998">
      <c r="A998" s="146">
        <v>42734.0</v>
      </c>
      <c r="B998" s="6">
        <v>8.34</v>
      </c>
      <c r="C998" s="6">
        <v>8.4</v>
      </c>
      <c r="D998" s="6">
        <v>8.44</v>
      </c>
      <c r="E998" s="6">
        <v>8.45</v>
      </c>
      <c r="F998" s="6">
        <v>8.36</v>
      </c>
      <c r="G998" s="6">
        <v>8.3</v>
      </c>
      <c r="H998" s="6">
        <v>8.3</v>
      </c>
      <c r="I998" s="6">
        <v>8.35</v>
      </c>
      <c r="J998" s="6">
        <v>8.45</v>
      </c>
      <c r="K998" s="6">
        <v>8.61</v>
      </c>
      <c r="L998" s="6">
        <v>8.75</v>
      </c>
      <c r="M998" s="6">
        <v>8.95</v>
      </c>
    </row>
    <row r="999">
      <c r="A999" s="146">
        <v>42733.0</v>
      </c>
      <c r="B999" s="6">
        <v>8.5</v>
      </c>
      <c r="C999" s="6">
        <v>8.53</v>
      </c>
      <c r="D999" s="6">
        <v>8.54</v>
      </c>
      <c r="E999" s="6">
        <v>8.53</v>
      </c>
      <c r="F999" s="6">
        <v>8.38</v>
      </c>
      <c r="G999" s="6">
        <v>8.28</v>
      </c>
      <c r="H999" s="6">
        <v>8.23</v>
      </c>
      <c r="I999" s="6">
        <v>8.27</v>
      </c>
      <c r="J999" s="6">
        <v>8.37</v>
      </c>
      <c r="K999" s="6">
        <v>8.54</v>
      </c>
      <c r="L999" s="6">
        <v>8.67</v>
      </c>
      <c r="M999" s="6">
        <v>8.82</v>
      </c>
    </row>
    <row r="1000">
      <c r="A1000" s="146">
        <v>42732.0</v>
      </c>
      <c r="B1000" s="6">
        <v>8.63</v>
      </c>
      <c r="C1000" s="6">
        <v>8.6</v>
      </c>
      <c r="D1000" s="6">
        <v>8.57</v>
      </c>
      <c r="E1000" s="6">
        <v>8.54</v>
      </c>
      <c r="F1000" s="6">
        <v>8.42</v>
      </c>
      <c r="G1000" s="6">
        <v>8.35</v>
      </c>
      <c r="H1000" s="6">
        <v>8.31</v>
      </c>
      <c r="I1000" s="6">
        <v>8.35</v>
      </c>
      <c r="J1000" s="6">
        <v>8.45</v>
      </c>
      <c r="K1000" s="6">
        <v>8.62</v>
      </c>
      <c r="L1000" s="6">
        <v>8.74</v>
      </c>
      <c r="M1000" s="6">
        <v>8.87</v>
      </c>
    </row>
    <row r="1001">
      <c r="A1001" s="146">
        <v>42731.0</v>
      </c>
      <c r="B1001" s="6">
        <v>8.83</v>
      </c>
      <c r="C1001" s="6">
        <v>8.74</v>
      </c>
      <c r="D1001" s="6">
        <v>8.66</v>
      </c>
      <c r="E1001" s="6">
        <v>8.59</v>
      </c>
      <c r="F1001" s="6">
        <v>8.4</v>
      </c>
      <c r="G1001" s="6">
        <v>8.35</v>
      </c>
      <c r="H1001" s="6">
        <v>8.36</v>
      </c>
      <c r="I1001" s="6">
        <v>8.43</v>
      </c>
      <c r="J1001" s="6">
        <v>8.56</v>
      </c>
      <c r="K1001" s="6">
        <v>8.72</v>
      </c>
      <c r="L1001" s="6">
        <v>8.82</v>
      </c>
      <c r="M1001" s="6">
        <v>8.93</v>
      </c>
    </row>
    <row r="1002">
      <c r="A1002" s="146">
        <v>42730.0</v>
      </c>
      <c r="B1002" s="6">
        <v>8.9</v>
      </c>
      <c r="C1002" s="6">
        <v>8.76</v>
      </c>
      <c r="D1002" s="6">
        <v>8.64</v>
      </c>
      <c r="E1002" s="6">
        <v>8.55</v>
      </c>
      <c r="F1002" s="6">
        <v>8.35</v>
      </c>
      <c r="G1002" s="6">
        <v>8.31</v>
      </c>
      <c r="H1002" s="6">
        <v>8.37</v>
      </c>
      <c r="I1002" s="6">
        <v>8.46</v>
      </c>
      <c r="J1002" s="6">
        <v>8.57</v>
      </c>
      <c r="K1002" s="6">
        <v>8.7</v>
      </c>
      <c r="L1002" s="6">
        <v>8.77</v>
      </c>
      <c r="M1002" s="6">
        <v>8.84</v>
      </c>
    </row>
    <row r="1003">
      <c r="A1003" s="146">
        <v>42727.0</v>
      </c>
      <c r="B1003" s="6">
        <v>8.83</v>
      </c>
      <c r="C1003" s="6">
        <v>8.73</v>
      </c>
      <c r="D1003" s="6">
        <v>8.65</v>
      </c>
      <c r="E1003" s="6">
        <v>8.57</v>
      </c>
      <c r="F1003" s="6">
        <v>8.39</v>
      </c>
      <c r="G1003" s="6">
        <v>8.35</v>
      </c>
      <c r="H1003" s="6">
        <v>8.38</v>
      </c>
      <c r="I1003" s="6">
        <v>8.45</v>
      </c>
      <c r="J1003" s="6">
        <v>8.55</v>
      </c>
      <c r="K1003" s="6">
        <v>8.67</v>
      </c>
      <c r="L1003" s="6">
        <v>8.73</v>
      </c>
      <c r="M1003" s="6">
        <v>8.8</v>
      </c>
    </row>
    <row r="1004">
      <c r="A1004" s="146">
        <v>42726.0</v>
      </c>
      <c r="B1004" s="6">
        <v>8.88</v>
      </c>
      <c r="C1004" s="6">
        <v>8.75</v>
      </c>
      <c r="D1004" s="6">
        <v>8.64</v>
      </c>
      <c r="E1004" s="6">
        <v>8.55</v>
      </c>
      <c r="F1004" s="6">
        <v>8.37</v>
      </c>
      <c r="G1004" s="6">
        <v>8.36</v>
      </c>
      <c r="H1004" s="6">
        <v>8.41</v>
      </c>
      <c r="I1004" s="6">
        <v>8.47</v>
      </c>
      <c r="J1004" s="6">
        <v>8.55</v>
      </c>
      <c r="K1004" s="6">
        <v>8.65</v>
      </c>
      <c r="L1004" s="6">
        <v>8.72</v>
      </c>
      <c r="M1004" s="6">
        <v>8.79</v>
      </c>
    </row>
    <row r="1005">
      <c r="A1005" s="146">
        <v>42725.0</v>
      </c>
      <c r="B1005" s="6">
        <v>8.84</v>
      </c>
      <c r="C1005" s="6">
        <v>8.74</v>
      </c>
      <c r="D1005" s="6">
        <v>8.65</v>
      </c>
      <c r="E1005" s="6">
        <v>8.58</v>
      </c>
      <c r="F1005" s="6">
        <v>8.41</v>
      </c>
      <c r="G1005" s="6">
        <v>8.37</v>
      </c>
      <c r="H1005" s="6">
        <v>8.42</v>
      </c>
      <c r="I1005" s="6">
        <v>8.5</v>
      </c>
      <c r="J1005" s="6">
        <v>8.59</v>
      </c>
      <c r="K1005" s="6">
        <v>8.69</v>
      </c>
      <c r="L1005" s="6">
        <v>8.74</v>
      </c>
      <c r="M1005" s="6">
        <v>8.8</v>
      </c>
    </row>
    <row r="1006">
      <c r="A1006" s="146">
        <v>42724.0</v>
      </c>
      <c r="B1006" s="6">
        <v>8.86</v>
      </c>
      <c r="C1006" s="6">
        <v>8.74</v>
      </c>
      <c r="D1006" s="6">
        <v>8.64</v>
      </c>
      <c r="E1006" s="6">
        <v>8.56</v>
      </c>
      <c r="F1006" s="6">
        <v>8.39</v>
      </c>
      <c r="G1006" s="6">
        <v>8.37</v>
      </c>
      <c r="H1006" s="6">
        <v>8.43</v>
      </c>
      <c r="I1006" s="6">
        <v>8.5</v>
      </c>
      <c r="J1006" s="6">
        <v>8.6</v>
      </c>
      <c r="K1006" s="6">
        <v>8.71</v>
      </c>
      <c r="L1006" s="6">
        <v>8.77</v>
      </c>
      <c r="M1006" s="6">
        <v>8.83</v>
      </c>
    </row>
    <row r="1007">
      <c r="A1007" s="146">
        <v>42723.0</v>
      </c>
      <c r="B1007" s="6">
        <v>8.9</v>
      </c>
      <c r="C1007" s="6">
        <v>8.75</v>
      </c>
      <c r="D1007" s="6">
        <v>8.64</v>
      </c>
      <c r="E1007" s="6">
        <v>8.55</v>
      </c>
      <c r="F1007" s="6">
        <v>8.39</v>
      </c>
      <c r="G1007" s="6">
        <v>8.38</v>
      </c>
      <c r="H1007" s="6">
        <v>8.42</v>
      </c>
      <c r="I1007" s="6">
        <v>8.48</v>
      </c>
      <c r="J1007" s="6">
        <v>8.57</v>
      </c>
      <c r="K1007" s="6">
        <v>8.67</v>
      </c>
      <c r="L1007" s="6">
        <v>8.72</v>
      </c>
      <c r="M1007" s="6">
        <v>8.76</v>
      </c>
    </row>
    <row r="1008">
      <c r="A1008" s="146">
        <v>42720.0</v>
      </c>
      <c r="B1008" s="6">
        <v>8.72</v>
      </c>
      <c r="C1008" s="6">
        <v>8.64</v>
      </c>
      <c r="D1008" s="6">
        <v>8.58</v>
      </c>
      <c r="E1008" s="6">
        <v>8.53</v>
      </c>
      <c r="F1008" s="6">
        <v>8.4</v>
      </c>
      <c r="G1008" s="6">
        <v>8.37</v>
      </c>
      <c r="H1008" s="6">
        <v>8.41</v>
      </c>
      <c r="I1008" s="6">
        <v>8.48</v>
      </c>
      <c r="J1008" s="6">
        <v>8.58</v>
      </c>
      <c r="K1008" s="6">
        <v>8.7</v>
      </c>
      <c r="L1008" s="6">
        <v>8.76</v>
      </c>
      <c r="M1008" s="6">
        <v>8.82</v>
      </c>
    </row>
    <row r="1009">
      <c r="A1009" s="146">
        <v>42719.0</v>
      </c>
      <c r="B1009" s="6">
        <v>8.94</v>
      </c>
      <c r="C1009" s="6">
        <v>8.8</v>
      </c>
      <c r="D1009" s="6">
        <v>8.69</v>
      </c>
      <c r="E1009" s="6">
        <v>8.6</v>
      </c>
      <c r="F1009" s="6">
        <v>8.42</v>
      </c>
      <c r="G1009" s="6">
        <v>8.38</v>
      </c>
      <c r="H1009" s="6">
        <v>8.42</v>
      </c>
      <c r="I1009" s="6">
        <v>8.5</v>
      </c>
      <c r="J1009" s="6">
        <v>8.62</v>
      </c>
      <c r="K1009" s="6">
        <v>8.74</v>
      </c>
      <c r="L1009" s="6">
        <v>8.81</v>
      </c>
      <c r="M1009" s="6">
        <v>8.87</v>
      </c>
    </row>
    <row r="1010">
      <c r="A1010" s="146">
        <v>42718.0</v>
      </c>
      <c r="B1010" s="6">
        <v>8.98</v>
      </c>
      <c r="C1010" s="6">
        <v>8.82</v>
      </c>
      <c r="D1010" s="6">
        <v>8.7</v>
      </c>
      <c r="E1010" s="6">
        <v>8.6</v>
      </c>
      <c r="F1010" s="6">
        <v>8.38</v>
      </c>
      <c r="G1010" s="6">
        <v>8.33</v>
      </c>
      <c r="H1010" s="6">
        <v>8.35</v>
      </c>
      <c r="I1010" s="6">
        <v>8.41</v>
      </c>
      <c r="J1010" s="6">
        <v>8.49</v>
      </c>
      <c r="K1010" s="6">
        <v>8.58</v>
      </c>
      <c r="L1010" s="6">
        <v>8.63</v>
      </c>
      <c r="M1010" s="6">
        <v>8.68</v>
      </c>
    </row>
    <row r="1011">
      <c r="A1011" s="146">
        <v>42717.0</v>
      </c>
      <c r="B1011" s="6">
        <v>9.05</v>
      </c>
      <c r="C1011" s="6">
        <v>8.9</v>
      </c>
      <c r="D1011" s="6">
        <v>8.78</v>
      </c>
      <c r="E1011" s="6">
        <v>8.69</v>
      </c>
      <c r="F1011" s="6">
        <v>8.48</v>
      </c>
      <c r="G1011" s="6">
        <v>8.4</v>
      </c>
      <c r="H1011" s="6">
        <v>8.38</v>
      </c>
      <c r="I1011" s="6">
        <v>8.42</v>
      </c>
      <c r="J1011" s="6">
        <v>8.51</v>
      </c>
      <c r="K1011" s="6">
        <v>8.6</v>
      </c>
      <c r="L1011" s="6">
        <v>8.64</v>
      </c>
      <c r="M1011" s="6">
        <v>8.67</v>
      </c>
    </row>
    <row r="1012">
      <c r="A1012" s="146">
        <v>42716.0</v>
      </c>
      <c r="B1012" s="6">
        <v>9.07</v>
      </c>
      <c r="C1012" s="6">
        <v>8.91</v>
      </c>
      <c r="D1012" s="6">
        <v>8.78</v>
      </c>
      <c r="E1012" s="6">
        <v>8.68</v>
      </c>
      <c r="F1012" s="6">
        <v>8.46</v>
      </c>
      <c r="G1012" s="6">
        <v>8.41</v>
      </c>
      <c r="H1012" s="6">
        <v>8.42</v>
      </c>
      <c r="I1012" s="6">
        <v>8.45</v>
      </c>
      <c r="J1012" s="6">
        <v>8.49</v>
      </c>
      <c r="K1012" s="6">
        <v>8.53</v>
      </c>
      <c r="L1012" s="6">
        <v>8.54</v>
      </c>
      <c r="M1012" s="6">
        <v>8.56</v>
      </c>
    </row>
    <row r="1013">
      <c r="A1013" s="146">
        <v>42713.0</v>
      </c>
      <c r="B1013" s="6">
        <v>9.1</v>
      </c>
      <c r="C1013" s="6">
        <v>8.95</v>
      </c>
      <c r="D1013" s="6">
        <v>8.83</v>
      </c>
      <c r="E1013" s="6">
        <v>8.75</v>
      </c>
      <c r="F1013" s="6">
        <v>8.59</v>
      </c>
      <c r="G1013" s="6">
        <v>8.55</v>
      </c>
      <c r="H1013" s="6">
        <v>8.52</v>
      </c>
      <c r="I1013" s="6">
        <v>8.51</v>
      </c>
      <c r="J1013" s="6">
        <v>8.53</v>
      </c>
      <c r="K1013" s="6">
        <v>8.57</v>
      </c>
      <c r="L1013" s="6">
        <v>8.59</v>
      </c>
      <c r="M1013" s="6">
        <v>8.6</v>
      </c>
    </row>
    <row r="1014">
      <c r="A1014" s="146">
        <v>42712.0</v>
      </c>
      <c r="B1014" s="6">
        <v>9.11</v>
      </c>
      <c r="C1014" s="6">
        <v>8.97</v>
      </c>
      <c r="D1014" s="6">
        <v>8.87</v>
      </c>
      <c r="E1014" s="6">
        <v>8.8</v>
      </c>
      <c r="F1014" s="6">
        <v>8.66</v>
      </c>
      <c r="G1014" s="6">
        <v>8.61</v>
      </c>
      <c r="H1014" s="6">
        <v>8.55</v>
      </c>
      <c r="I1014" s="6">
        <v>8.54</v>
      </c>
      <c r="J1014" s="6">
        <v>8.6</v>
      </c>
      <c r="K1014" s="6">
        <v>8.66</v>
      </c>
      <c r="L1014" s="6">
        <v>8.68</v>
      </c>
      <c r="M1014" s="6">
        <v>8.67</v>
      </c>
    </row>
    <row r="1015">
      <c r="A1015" s="146">
        <v>42711.0</v>
      </c>
      <c r="B1015" s="6">
        <v>9.12</v>
      </c>
      <c r="C1015" s="6">
        <v>8.98</v>
      </c>
      <c r="D1015" s="6">
        <v>8.88</v>
      </c>
      <c r="E1015" s="6">
        <v>8.81</v>
      </c>
      <c r="F1015" s="6">
        <v>8.7</v>
      </c>
      <c r="G1015" s="6">
        <v>8.68</v>
      </c>
      <c r="H1015" s="6">
        <v>8.64</v>
      </c>
      <c r="I1015" s="6">
        <v>8.63</v>
      </c>
      <c r="J1015" s="6">
        <v>8.66</v>
      </c>
      <c r="K1015" s="6">
        <v>8.71</v>
      </c>
      <c r="L1015" s="6">
        <v>8.73</v>
      </c>
      <c r="M1015" s="6">
        <v>8.74</v>
      </c>
    </row>
    <row r="1016">
      <c r="A1016" s="146">
        <v>42710.0</v>
      </c>
      <c r="B1016" s="6">
        <v>9.13</v>
      </c>
      <c r="C1016" s="6">
        <v>9.01</v>
      </c>
      <c r="D1016" s="6">
        <v>8.92</v>
      </c>
      <c r="E1016" s="6">
        <v>8.86</v>
      </c>
      <c r="F1016" s="6">
        <v>8.73</v>
      </c>
      <c r="G1016" s="6">
        <v>8.7</v>
      </c>
      <c r="H1016" s="6">
        <v>8.71</v>
      </c>
      <c r="I1016" s="6">
        <v>8.72</v>
      </c>
      <c r="J1016" s="6">
        <v>8.73</v>
      </c>
      <c r="K1016" s="6">
        <v>8.76</v>
      </c>
      <c r="L1016" s="6">
        <v>8.78</v>
      </c>
      <c r="M1016" s="6">
        <v>8.79</v>
      </c>
    </row>
    <row r="1017">
      <c r="A1017" s="146">
        <v>42709.0</v>
      </c>
      <c r="B1017" s="6">
        <v>9.12</v>
      </c>
      <c r="C1017" s="6">
        <v>9.04</v>
      </c>
      <c r="D1017" s="6">
        <v>8.98</v>
      </c>
      <c r="E1017" s="6">
        <v>8.92</v>
      </c>
      <c r="F1017" s="6">
        <v>8.8</v>
      </c>
      <c r="G1017" s="6">
        <v>8.76</v>
      </c>
      <c r="H1017" s="6">
        <v>8.75</v>
      </c>
      <c r="I1017" s="6">
        <v>8.76</v>
      </c>
      <c r="J1017" s="6">
        <v>8.78</v>
      </c>
      <c r="K1017" s="6">
        <v>8.82</v>
      </c>
      <c r="L1017" s="6">
        <v>8.85</v>
      </c>
      <c r="M1017" s="6">
        <v>8.87</v>
      </c>
    </row>
    <row r="1018">
      <c r="A1018" s="146">
        <v>42706.0</v>
      </c>
      <c r="B1018" s="6">
        <v>9.12</v>
      </c>
      <c r="C1018" s="6">
        <v>9.04</v>
      </c>
      <c r="D1018" s="6">
        <v>8.98</v>
      </c>
      <c r="E1018" s="6">
        <v>8.92</v>
      </c>
      <c r="F1018" s="6">
        <v>8.81</v>
      </c>
      <c r="G1018" s="6">
        <v>8.79</v>
      </c>
      <c r="H1018" s="6">
        <v>8.8</v>
      </c>
      <c r="I1018" s="6">
        <v>8.81</v>
      </c>
      <c r="J1018" s="6">
        <v>8.82</v>
      </c>
      <c r="K1018" s="6">
        <v>8.86</v>
      </c>
      <c r="L1018" s="6">
        <v>8.89</v>
      </c>
      <c r="M1018" s="6">
        <v>8.9</v>
      </c>
    </row>
    <row r="1019">
      <c r="A1019" s="146">
        <v>42705.0</v>
      </c>
      <c r="B1019" s="6">
        <v>9.16</v>
      </c>
      <c r="C1019" s="6">
        <v>9.04</v>
      </c>
      <c r="D1019" s="6">
        <v>8.95</v>
      </c>
      <c r="E1019" s="6">
        <v>8.88</v>
      </c>
      <c r="F1019" s="6">
        <v>8.77</v>
      </c>
      <c r="G1019" s="6">
        <v>8.76</v>
      </c>
      <c r="H1019" s="6">
        <v>8.78</v>
      </c>
      <c r="I1019" s="6">
        <v>8.8</v>
      </c>
      <c r="J1019" s="6">
        <v>8.82</v>
      </c>
      <c r="K1019" s="6">
        <v>8.86</v>
      </c>
      <c r="L1019" s="6">
        <v>8.88</v>
      </c>
      <c r="M1019" s="6">
        <v>8.88</v>
      </c>
    </row>
    <row r="1020">
      <c r="A1020" s="146">
        <v>42704.0</v>
      </c>
      <c r="B1020" s="6">
        <v>9.1</v>
      </c>
      <c r="C1020" s="6">
        <v>9.04</v>
      </c>
      <c r="D1020" s="6">
        <v>8.99</v>
      </c>
      <c r="E1020" s="6">
        <v>8.95</v>
      </c>
      <c r="F1020" s="6">
        <v>8.85</v>
      </c>
      <c r="G1020" s="6">
        <v>8.84</v>
      </c>
      <c r="H1020" s="6">
        <v>8.85</v>
      </c>
      <c r="I1020" s="6">
        <v>8.86</v>
      </c>
      <c r="J1020" s="6">
        <v>8.87</v>
      </c>
      <c r="K1020" s="6">
        <v>8.93</v>
      </c>
      <c r="L1020" s="6">
        <v>8.98</v>
      </c>
      <c r="M1020" s="6">
        <v>9.02</v>
      </c>
    </row>
    <row r="1021">
      <c r="A1021" s="146">
        <v>42703.0</v>
      </c>
      <c r="B1021" s="6">
        <v>9.09</v>
      </c>
      <c r="C1021" s="6">
        <v>9.04</v>
      </c>
      <c r="D1021" s="6">
        <v>9.0</v>
      </c>
      <c r="E1021" s="6">
        <v>8.96</v>
      </c>
      <c r="F1021" s="6">
        <v>8.86</v>
      </c>
      <c r="G1021" s="6">
        <v>8.85</v>
      </c>
      <c r="H1021" s="6">
        <v>8.87</v>
      </c>
      <c r="I1021" s="6">
        <v>8.9</v>
      </c>
      <c r="J1021" s="6">
        <v>8.95</v>
      </c>
      <c r="K1021" s="6">
        <v>9.0</v>
      </c>
      <c r="L1021" s="6">
        <v>9.02</v>
      </c>
      <c r="M1021" s="6">
        <v>9.04</v>
      </c>
    </row>
    <row r="1022">
      <c r="A1022" s="146">
        <v>42702.0</v>
      </c>
      <c r="B1022" s="6">
        <v>9.14</v>
      </c>
      <c r="C1022" s="6">
        <v>9.05</v>
      </c>
      <c r="D1022" s="6">
        <v>8.99</v>
      </c>
      <c r="E1022" s="6">
        <v>8.93</v>
      </c>
      <c r="F1022" s="6">
        <v>8.82</v>
      </c>
      <c r="G1022" s="6">
        <v>8.8</v>
      </c>
      <c r="H1022" s="6">
        <v>8.83</v>
      </c>
      <c r="I1022" s="6">
        <v>8.85</v>
      </c>
      <c r="J1022" s="6">
        <v>8.89</v>
      </c>
      <c r="K1022" s="6">
        <v>8.95</v>
      </c>
      <c r="L1022" s="6">
        <v>8.99</v>
      </c>
      <c r="M1022" s="6">
        <v>9.02</v>
      </c>
    </row>
    <row r="1023">
      <c r="A1023" s="146">
        <v>42699.0</v>
      </c>
      <c r="B1023" s="6">
        <v>9.17</v>
      </c>
      <c r="C1023" s="6">
        <v>9.09</v>
      </c>
      <c r="D1023" s="6">
        <v>9.02</v>
      </c>
      <c r="E1023" s="6">
        <v>8.96</v>
      </c>
      <c r="F1023" s="6">
        <v>8.82</v>
      </c>
      <c r="G1023" s="6">
        <v>8.8</v>
      </c>
      <c r="H1023" s="6">
        <v>8.84</v>
      </c>
      <c r="I1023" s="6">
        <v>8.88</v>
      </c>
      <c r="J1023" s="6">
        <v>8.92</v>
      </c>
      <c r="K1023" s="6">
        <v>8.97</v>
      </c>
      <c r="L1023" s="6">
        <v>9.01</v>
      </c>
      <c r="M1023" s="6">
        <v>9.04</v>
      </c>
    </row>
    <row r="1024">
      <c r="A1024" s="146">
        <v>42698.0</v>
      </c>
      <c r="B1024" s="6">
        <v>9.27</v>
      </c>
      <c r="C1024" s="6">
        <v>9.09</v>
      </c>
      <c r="D1024" s="6">
        <v>8.97</v>
      </c>
      <c r="E1024" s="6">
        <v>8.88</v>
      </c>
      <c r="F1024" s="6">
        <v>8.75</v>
      </c>
      <c r="G1024" s="6">
        <v>8.77</v>
      </c>
      <c r="H1024" s="6">
        <v>8.82</v>
      </c>
      <c r="I1024" s="6">
        <v>8.84</v>
      </c>
      <c r="J1024" s="6">
        <v>8.85</v>
      </c>
      <c r="K1024" s="6">
        <v>8.88</v>
      </c>
      <c r="L1024" s="6">
        <v>8.9</v>
      </c>
      <c r="M1024" s="6">
        <v>8.91</v>
      </c>
    </row>
    <row r="1025">
      <c r="A1025" s="146">
        <v>42697.0</v>
      </c>
      <c r="B1025" s="6">
        <v>9.29</v>
      </c>
      <c r="C1025" s="6">
        <v>9.08</v>
      </c>
      <c r="D1025" s="6">
        <v>8.94</v>
      </c>
      <c r="E1025" s="6">
        <v>8.86</v>
      </c>
      <c r="F1025" s="6">
        <v>8.76</v>
      </c>
      <c r="G1025" s="6">
        <v>8.79</v>
      </c>
      <c r="H1025" s="6">
        <v>8.82</v>
      </c>
      <c r="I1025" s="6">
        <v>8.83</v>
      </c>
      <c r="J1025" s="6">
        <v>8.84</v>
      </c>
      <c r="K1025" s="6">
        <v>8.89</v>
      </c>
      <c r="L1025" s="6">
        <v>8.92</v>
      </c>
      <c r="M1025" s="6">
        <v>8.92</v>
      </c>
    </row>
    <row r="1026">
      <c r="A1026" s="146">
        <v>42696.0</v>
      </c>
      <c r="B1026" s="6">
        <v>9.23</v>
      </c>
      <c r="C1026" s="6">
        <v>9.08</v>
      </c>
      <c r="D1026" s="6">
        <v>8.96</v>
      </c>
      <c r="E1026" s="6">
        <v>8.87</v>
      </c>
      <c r="F1026" s="6">
        <v>8.72</v>
      </c>
      <c r="G1026" s="6">
        <v>8.7</v>
      </c>
      <c r="H1026" s="6">
        <v>8.72</v>
      </c>
      <c r="I1026" s="6">
        <v>8.74</v>
      </c>
      <c r="J1026" s="6">
        <v>8.76</v>
      </c>
      <c r="K1026" s="6">
        <v>8.82</v>
      </c>
      <c r="L1026" s="6">
        <v>8.86</v>
      </c>
      <c r="M1026" s="6">
        <v>8.87</v>
      </c>
    </row>
    <row r="1027">
      <c r="A1027" s="146">
        <v>42695.0</v>
      </c>
      <c r="B1027" s="6">
        <v>9.3</v>
      </c>
      <c r="C1027" s="6">
        <v>9.07</v>
      </c>
      <c r="D1027" s="6">
        <v>8.92</v>
      </c>
      <c r="E1027" s="6">
        <v>8.82</v>
      </c>
      <c r="F1027" s="6">
        <v>8.71</v>
      </c>
      <c r="G1027" s="6">
        <v>8.72</v>
      </c>
      <c r="H1027" s="6">
        <v>8.74</v>
      </c>
      <c r="I1027" s="6">
        <v>8.74</v>
      </c>
      <c r="J1027" s="6">
        <v>8.75</v>
      </c>
      <c r="K1027" s="6">
        <v>8.79</v>
      </c>
      <c r="L1027" s="6">
        <v>8.82</v>
      </c>
      <c r="M1027" s="6">
        <v>8.81</v>
      </c>
    </row>
    <row r="1028">
      <c r="A1028" s="146">
        <v>42692.0</v>
      </c>
      <c r="B1028" s="6">
        <v>9.25</v>
      </c>
      <c r="C1028" s="6">
        <v>9.06</v>
      </c>
      <c r="D1028" s="6">
        <v>8.94</v>
      </c>
      <c r="E1028" s="6">
        <v>8.87</v>
      </c>
      <c r="F1028" s="6">
        <v>8.76</v>
      </c>
      <c r="G1028" s="6">
        <v>8.77</v>
      </c>
      <c r="H1028" s="6">
        <v>8.78</v>
      </c>
      <c r="I1028" s="6">
        <v>8.76</v>
      </c>
      <c r="J1028" s="6">
        <v>8.77</v>
      </c>
      <c r="K1028" s="6">
        <v>8.83</v>
      </c>
      <c r="L1028" s="6">
        <v>8.87</v>
      </c>
      <c r="M1028" s="6">
        <v>8.88</v>
      </c>
    </row>
    <row r="1029">
      <c r="A1029" s="146">
        <v>42691.0</v>
      </c>
      <c r="B1029" s="6">
        <v>9.26</v>
      </c>
      <c r="C1029" s="6">
        <v>9.01</v>
      </c>
      <c r="D1029" s="6">
        <v>8.87</v>
      </c>
      <c r="E1029" s="6">
        <v>8.8</v>
      </c>
      <c r="F1029" s="6">
        <v>8.75</v>
      </c>
      <c r="G1029" s="6">
        <v>8.78</v>
      </c>
      <c r="H1029" s="6">
        <v>8.79</v>
      </c>
      <c r="I1029" s="6">
        <v>8.79</v>
      </c>
      <c r="J1029" s="6">
        <v>8.78</v>
      </c>
      <c r="K1029" s="6">
        <v>8.83</v>
      </c>
      <c r="L1029" s="6">
        <v>8.86</v>
      </c>
      <c r="M1029" s="6">
        <v>8.87</v>
      </c>
    </row>
    <row r="1030">
      <c r="A1030" s="146">
        <v>42690.0</v>
      </c>
      <c r="B1030" s="6">
        <v>9.39</v>
      </c>
      <c r="C1030" s="6">
        <v>9.14</v>
      </c>
      <c r="D1030" s="6">
        <v>8.98</v>
      </c>
      <c r="E1030" s="6">
        <v>8.89</v>
      </c>
      <c r="F1030" s="6">
        <v>8.79</v>
      </c>
      <c r="G1030" s="6">
        <v>8.83</v>
      </c>
      <c r="H1030" s="6">
        <v>8.87</v>
      </c>
      <c r="I1030" s="6">
        <v>8.86</v>
      </c>
      <c r="J1030" s="6">
        <v>8.86</v>
      </c>
      <c r="K1030" s="6">
        <v>8.91</v>
      </c>
      <c r="L1030" s="6">
        <v>8.94</v>
      </c>
      <c r="M1030" s="6">
        <v>8.95</v>
      </c>
    </row>
    <row r="1031">
      <c r="A1031" s="146">
        <v>42689.0</v>
      </c>
      <c r="B1031" s="6">
        <v>9.38</v>
      </c>
      <c r="C1031" s="6">
        <v>9.13</v>
      </c>
      <c r="D1031" s="6">
        <v>8.97</v>
      </c>
      <c r="E1031" s="6">
        <v>8.87</v>
      </c>
      <c r="F1031" s="6">
        <v>8.77</v>
      </c>
      <c r="G1031" s="6">
        <v>8.79</v>
      </c>
      <c r="H1031" s="6">
        <v>8.82</v>
      </c>
      <c r="I1031" s="6">
        <v>8.81</v>
      </c>
      <c r="J1031" s="6">
        <v>8.8</v>
      </c>
      <c r="K1031" s="6">
        <v>8.81</v>
      </c>
      <c r="L1031" s="6">
        <v>8.83</v>
      </c>
      <c r="M1031" s="6">
        <v>8.84</v>
      </c>
    </row>
    <row r="1032">
      <c r="A1032" s="146">
        <v>42688.0</v>
      </c>
      <c r="B1032" s="6">
        <v>9.31</v>
      </c>
      <c r="C1032" s="6">
        <v>9.17</v>
      </c>
      <c r="D1032" s="6">
        <v>9.06</v>
      </c>
      <c r="E1032" s="6">
        <v>8.98</v>
      </c>
      <c r="F1032" s="6">
        <v>8.82</v>
      </c>
      <c r="G1032" s="6">
        <v>8.84</v>
      </c>
      <c r="H1032" s="6">
        <v>8.89</v>
      </c>
      <c r="I1032" s="6">
        <v>8.92</v>
      </c>
      <c r="J1032" s="6">
        <v>8.93</v>
      </c>
      <c r="K1032" s="6">
        <v>8.95</v>
      </c>
      <c r="L1032" s="6">
        <v>8.97</v>
      </c>
      <c r="M1032" s="6">
        <v>8.98</v>
      </c>
    </row>
    <row r="1033">
      <c r="A1033" s="146">
        <v>42685.0</v>
      </c>
      <c r="B1033" s="6">
        <v>9.66</v>
      </c>
      <c r="C1033" s="6">
        <v>9.36</v>
      </c>
      <c r="D1033" s="6">
        <v>9.15</v>
      </c>
      <c r="E1033" s="6">
        <v>9.01</v>
      </c>
      <c r="F1033" s="6">
        <v>8.82</v>
      </c>
      <c r="G1033" s="6">
        <v>8.83</v>
      </c>
      <c r="H1033" s="6">
        <v>8.89</v>
      </c>
      <c r="I1033" s="6">
        <v>8.93</v>
      </c>
      <c r="J1033" s="6">
        <v>8.96</v>
      </c>
      <c r="K1033" s="6">
        <v>9.0</v>
      </c>
      <c r="L1033" s="6">
        <v>9.03</v>
      </c>
      <c r="M1033" s="6">
        <v>9.03</v>
      </c>
    </row>
    <row r="1034">
      <c r="A1034" s="146">
        <v>42684.0</v>
      </c>
      <c r="B1034" s="6">
        <v>9.68</v>
      </c>
      <c r="C1034" s="6">
        <v>9.34</v>
      </c>
      <c r="D1034" s="6">
        <v>9.12</v>
      </c>
      <c r="E1034" s="6">
        <v>8.97</v>
      </c>
      <c r="F1034" s="6">
        <v>8.76</v>
      </c>
      <c r="G1034" s="6">
        <v>8.74</v>
      </c>
      <c r="H1034" s="6">
        <v>8.74</v>
      </c>
      <c r="I1034" s="6">
        <v>8.72</v>
      </c>
      <c r="J1034" s="6">
        <v>8.72</v>
      </c>
      <c r="K1034" s="6">
        <v>8.74</v>
      </c>
      <c r="L1034" s="6">
        <v>8.75</v>
      </c>
      <c r="M1034" s="6">
        <v>8.74</v>
      </c>
    </row>
    <row r="1035">
      <c r="A1035" s="146">
        <v>42683.0</v>
      </c>
      <c r="B1035" s="6">
        <v>9.62</v>
      </c>
      <c r="C1035" s="6">
        <v>9.36</v>
      </c>
      <c r="D1035" s="6">
        <v>9.17</v>
      </c>
      <c r="E1035" s="6">
        <v>9.03</v>
      </c>
      <c r="F1035" s="6">
        <v>8.73</v>
      </c>
      <c r="G1035" s="6">
        <v>8.66</v>
      </c>
      <c r="H1035" s="6">
        <v>8.61</v>
      </c>
      <c r="I1035" s="6">
        <v>8.58</v>
      </c>
      <c r="J1035" s="6">
        <v>8.55</v>
      </c>
      <c r="K1035" s="6">
        <v>8.55</v>
      </c>
      <c r="L1035" s="6">
        <v>8.56</v>
      </c>
      <c r="M1035" s="6">
        <v>8.57</v>
      </c>
    </row>
    <row r="1036">
      <c r="A1036" s="146">
        <v>42682.0</v>
      </c>
      <c r="B1036" s="6">
        <v>9.91</v>
      </c>
      <c r="C1036" s="6">
        <v>9.53</v>
      </c>
      <c r="D1036" s="6">
        <v>9.26</v>
      </c>
      <c r="E1036" s="6">
        <v>9.05</v>
      </c>
      <c r="F1036" s="6">
        <v>8.67</v>
      </c>
      <c r="G1036" s="6">
        <v>8.59</v>
      </c>
      <c r="H1036" s="6">
        <v>8.57</v>
      </c>
      <c r="I1036" s="6">
        <v>8.55</v>
      </c>
      <c r="J1036" s="6">
        <v>8.53</v>
      </c>
      <c r="K1036" s="6">
        <v>8.52</v>
      </c>
      <c r="L1036" s="6">
        <v>8.53</v>
      </c>
      <c r="M1036" s="6">
        <v>8.54</v>
      </c>
    </row>
    <row r="1037">
      <c r="A1037" s="146">
        <v>42681.0</v>
      </c>
      <c r="B1037" s="6">
        <v>9.93</v>
      </c>
      <c r="C1037" s="6">
        <v>9.53</v>
      </c>
      <c r="D1037" s="6">
        <v>9.24</v>
      </c>
      <c r="E1037" s="6">
        <v>9.03</v>
      </c>
      <c r="F1037" s="6">
        <v>8.66</v>
      </c>
      <c r="G1037" s="6">
        <v>8.6</v>
      </c>
      <c r="H1037" s="6">
        <v>8.58</v>
      </c>
      <c r="I1037" s="6">
        <v>8.56</v>
      </c>
      <c r="J1037" s="6">
        <v>8.55</v>
      </c>
      <c r="K1037" s="6">
        <v>8.55</v>
      </c>
      <c r="L1037" s="6">
        <v>8.56</v>
      </c>
      <c r="M1037" s="6">
        <v>8.58</v>
      </c>
    </row>
    <row r="1038">
      <c r="A1038" s="146">
        <v>42677.0</v>
      </c>
      <c r="B1038" s="6">
        <v>10.03</v>
      </c>
      <c r="C1038" s="6">
        <v>9.54</v>
      </c>
      <c r="D1038" s="6">
        <v>9.22</v>
      </c>
      <c r="E1038" s="6">
        <v>9.01</v>
      </c>
      <c r="F1038" s="6">
        <v>8.71</v>
      </c>
      <c r="G1038" s="6">
        <v>8.7</v>
      </c>
      <c r="H1038" s="6">
        <v>8.71</v>
      </c>
      <c r="I1038" s="6">
        <v>8.68</v>
      </c>
      <c r="J1038" s="6">
        <v>8.66</v>
      </c>
      <c r="K1038" s="6">
        <v>8.67</v>
      </c>
      <c r="L1038" s="6">
        <v>8.68</v>
      </c>
      <c r="M1038" s="6">
        <v>8.71</v>
      </c>
    </row>
    <row r="1039">
      <c r="A1039" s="146">
        <v>42676.0</v>
      </c>
      <c r="B1039" s="6">
        <v>9.93</v>
      </c>
      <c r="C1039" s="6">
        <v>9.45</v>
      </c>
      <c r="D1039" s="6">
        <v>9.15</v>
      </c>
      <c r="E1039" s="6">
        <v>8.95</v>
      </c>
      <c r="F1039" s="6">
        <v>8.69</v>
      </c>
      <c r="G1039" s="6">
        <v>8.72</v>
      </c>
      <c r="H1039" s="6">
        <v>8.76</v>
      </c>
      <c r="I1039" s="6">
        <v>8.74</v>
      </c>
      <c r="J1039" s="6">
        <v>8.72</v>
      </c>
      <c r="K1039" s="6">
        <v>8.73</v>
      </c>
      <c r="L1039" s="6">
        <v>8.74</v>
      </c>
      <c r="M1039" s="6">
        <v>8.76</v>
      </c>
    </row>
    <row r="1040">
      <c r="A1040" s="146">
        <v>42675.0</v>
      </c>
      <c r="B1040" s="6">
        <v>9.93</v>
      </c>
      <c r="C1040" s="6">
        <v>9.48</v>
      </c>
      <c r="D1040" s="6">
        <v>9.18</v>
      </c>
      <c r="E1040" s="6">
        <v>8.97</v>
      </c>
      <c r="F1040" s="6">
        <v>8.67</v>
      </c>
      <c r="G1040" s="6">
        <v>8.68</v>
      </c>
      <c r="H1040" s="6">
        <v>8.7</v>
      </c>
      <c r="I1040" s="6">
        <v>8.67</v>
      </c>
      <c r="J1040" s="6">
        <v>8.65</v>
      </c>
      <c r="K1040" s="6">
        <v>8.65</v>
      </c>
      <c r="L1040" s="6">
        <v>8.67</v>
      </c>
      <c r="M1040" s="6">
        <v>8.69</v>
      </c>
    </row>
    <row r="1041">
      <c r="A1041" s="146">
        <v>42674.0</v>
      </c>
      <c r="B1041" s="6">
        <v>9.84</v>
      </c>
      <c r="C1041" s="6">
        <v>9.45</v>
      </c>
      <c r="D1041" s="6">
        <v>9.18</v>
      </c>
      <c r="E1041" s="6">
        <v>8.99</v>
      </c>
      <c r="F1041" s="6">
        <v>8.7</v>
      </c>
      <c r="G1041" s="6">
        <v>8.71</v>
      </c>
      <c r="H1041" s="6">
        <v>8.73</v>
      </c>
      <c r="I1041" s="6">
        <v>8.71</v>
      </c>
      <c r="J1041" s="6">
        <v>8.68</v>
      </c>
      <c r="K1041" s="6">
        <v>8.67</v>
      </c>
      <c r="L1041" s="6">
        <v>8.68</v>
      </c>
      <c r="M1041" s="6">
        <v>8.7</v>
      </c>
    </row>
    <row r="1042">
      <c r="A1042" s="146">
        <v>42671.0</v>
      </c>
      <c r="B1042" s="6">
        <v>9.61</v>
      </c>
      <c r="C1042" s="6">
        <v>9.27</v>
      </c>
      <c r="D1042" s="6">
        <v>9.05</v>
      </c>
      <c r="E1042" s="6">
        <v>8.91</v>
      </c>
      <c r="F1042" s="6">
        <v>8.73</v>
      </c>
      <c r="G1042" s="6">
        <v>8.72</v>
      </c>
      <c r="H1042" s="6">
        <v>8.7</v>
      </c>
      <c r="I1042" s="6">
        <v>8.65</v>
      </c>
      <c r="J1042" s="6">
        <v>8.61</v>
      </c>
      <c r="K1042" s="6">
        <v>8.6</v>
      </c>
      <c r="L1042" s="6">
        <v>8.62</v>
      </c>
      <c r="M1042" s="6">
        <v>8.64</v>
      </c>
    </row>
    <row r="1043">
      <c r="A1043" s="146">
        <v>42670.0</v>
      </c>
      <c r="B1043" s="6">
        <v>9.56</v>
      </c>
      <c r="C1043" s="6">
        <v>9.26</v>
      </c>
      <c r="D1043" s="6">
        <v>9.05</v>
      </c>
      <c r="E1043" s="6">
        <v>8.91</v>
      </c>
      <c r="F1043" s="6">
        <v>8.68</v>
      </c>
      <c r="G1043" s="6">
        <v>8.67</v>
      </c>
      <c r="H1043" s="6">
        <v>8.65</v>
      </c>
      <c r="I1043" s="6">
        <v>8.62</v>
      </c>
      <c r="J1043" s="6">
        <v>8.58</v>
      </c>
      <c r="K1043" s="6">
        <v>8.57</v>
      </c>
      <c r="L1043" s="6">
        <v>8.58</v>
      </c>
      <c r="M1043" s="6">
        <v>8.59</v>
      </c>
    </row>
    <row r="1044">
      <c r="A1044" s="146">
        <v>42669.0</v>
      </c>
      <c r="B1044" s="6">
        <v>9.64</v>
      </c>
      <c r="C1044" s="6">
        <v>9.27</v>
      </c>
      <c r="D1044" s="6">
        <v>9.03</v>
      </c>
      <c r="E1044" s="6">
        <v>8.88</v>
      </c>
      <c r="F1044" s="6">
        <v>8.68</v>
      </c>
      <c r="G1044" s="6">
        <v>8.66</v>
      </c>
      <c r="H1044" s="6">
        <v>8.61</v>
      </c>
      <c r="I1044" s="6">
        <v>8.55</v>
      </c>
      <c r="J1044" s="6">
        <v>8.5</v>
      </c>
      <c r="K1044" s="6">
        <v>8.49</v>
      </c>
      <c r="L1044" s="6">
        <v>8.5</v>
      </c>
      <c r="M1044" s="6">
        <v>8.51</v>
      </c>
    </row>
    <row r="1045">
      <c r="A1045" s="146">
        <v>42668.0</v>
      </c>
      <c r="B1045" s="6">
        <v>9.87</v>
      </c>
      <c r="C1045" s="6">
        <v>9.44</v>
      </c>
      <c r="D1045" s="6">
        <v>9.15</v>
      </c>
      <c r="E1045" s="6">
        <v>8.95</v>
      </c>
      <c r="F1045" s="6">
        <v>8.63</v>
      </c>
      <c r="G1045" s="6">
        <v>8.59</v>
      </c>
      <c r="H1045" s="6">
        <v>8.55</v>
      </c>
      <c r="I1045" s="6">
        <v>8.51</v>
      </c>
      <c r="J1045" s="6">
        <v>8.47</v>
      </c>
      <c r="K1045" s="6">
        <v>8.45</v>
      </c>
      <c r="L1045" s="6">
        <v>8.46</v>
      </c>
      <c r="M1045" s="6">
        <v>8.47</v>
      </c>
    </row>
    <row r="1046">
      <c r="A1046" s="146">
        <v>42667.0</v>
      </c>
      <c r="B1046" s="6">
        <v>9.85</v>
      </c>
      <c r="C1046" s="6">
        <v>9.44</v>
      </c>
      <c r="D1046" s="6">
        <v>9.16</v>
      </c>
      <c r="E1046" s="6">
        <v>8.97</v>
      </c>
      <c r="F1046" s="6">
        <v>8.64</v>
      </c>
      <c r="G1046" s="6">
        <v>8.6</v>
      </c>
      <c r="H1046" s="6">
        <v>8.55</v>
      </c>
      <c r="I1046" s="6">
        <v>8.48</v>
      </c>
      <c r="J1046" s="6">
        <v>8.42</v>
      </c>
      <c r="K1046" s="6">
        <v>8.4</v>
      </c>
      <c r="L1046" s="6">
        <v>8.41</v>
      </c>
      <c r="M1046" s="6">
        <v>8.42</v>
      </c>
    </row>
    <row r="1047">
      <c r="A1047" s="146">
        <v>42664.0</v>
      </c>
      <c r="B1047" s="6">
        <v>9.91</v>
      </c>
      <c r="C1047" s="6">
        <v>9.5</v>
      </c>
      <c r="D1047" s="6">
        <v>9.22</v>
      </c>
      <c r="E1047" s="6">
        <v>9.03</v>
      </c>
      <c r="F1047" s="6">
        <v>8.7</v>
      </c>
      <c r="G1047" s="6">
        <v>8.62</v>
      </c>
      <c r="H1047" s="6">
        <v>8.54</v>
      </c>
      <c r="I1047" s="6">
        <v>8.46</v>
      </c>
      <c r="J1047" s="6">
        <v>8.4</v>
      </c>
      <c r="K1047" s="6">
        <v>8.38</v>
      </c>
      <c r="L1047" s="6">
        <v>8.38</v>
      </c>
      <c r="M1047" s="6">
        <v>8.39</v>
      </c>
    </row>
    <row r="1048">
      <c r="A1048" s="146">
        <v>42663.0</v>
      </c>
      <c r="B1048" s="6">
        <v>9.8</v>
      </c>
      <c r="C1048" s="6">
        <v>9.44</v>
      </c>
      <c r="D1048" s="6">
        <v>9.19</v>
      </c>
      <c r="E1048" s="6">
        <v>9.0</v>
      </c>
      <c r="F1048" s="6">
        <v>8.68</v>
      </c>
      <c r="G1048" s="6">
        <v>8.64</v>
      </c>
      <c r="H1048" s="6">
        <v>8.6</v>
      </c>
      <c r="I1048" s="6">
        <v>8.53</v>
      </c>
      <c r="J1048" s="6">
        <v>8.47</v>
      </c>
      <c r="K1048" s="6">
        <v>8.45</v>
      </c>
      <c r="L1048" s="6">
        <v>8.45</v>
      </c>
      <c r="M1048" s="6">
        <v>8.46</v>
      </c>
    </row>
    <row r="1049">
      <c r="A1049" s="146">
        <v>42662.0</v>
      </c>
      <c r="B1049" s="6">
        <v>9.77</v>
      </c>
      <c r="C1049" s="6">
        <v>9.43</v>
      </c>
      <c r="D1049" s="6">
        <v>9.19</v>
      </c>
      <c r="E1049" s="6">
        <v>9.01</v>
      </c>
      <c r="F1049" s="6">
        <v>8.69</v>
      </c>
      <c r="G1049" s="6">
        <v>8.63</v>
      </c>
      <c r="H1049" s="6">
        <v>8.58</v>
      </c>
      <c r="I1049" s="6">
        <v>8.52</v>
      </c>
      <c r="J1049" s="6">
        <v>8.48</v>
      </c>
      <c r="K1049" s="6">
        <v>8.47</v>
      </c>
      <c r="L1049" s="6">
        <v>8.47</v>
      </c>
      <c r="M1049" s="6">
        <v>8.48</v>
      </c>
    </row>
    <row r="1050">
      <c r="A1050" s="146">
        <v>42661.0</v>
      </c>
      <c r="B1050" s="6">
        <v>9.8</v>
      </c>
      <c r="C1050" s="6">
        <v>9.46</v>
      </c>
      <c r="D1050" s="6">
        <v>9.22</v>
      </c>
      <c r="E1050" s="6">
        <v>9.06</v>
      </c>
      <c r="F1050" s="6">
        <v>8.79</v>
      </c>
      <c r="G1050" s="6">
        <v>8.75</v>
      </c>
      <c r="H1050" s="6">
        <v>8.7</v>
      </c>
      <c r="I1050" s="6">
        <v>8.64</v>
      </c>
      <c r="J1050" s="6">
        <v>8.58</v>
      </c>
      <c r="K1050" s="6">
        <v>8.57</v>
      </c>
      <c r="L1050" s="6">
        <v>8.58</v>
      </c>
      <c r="M1050" s="6">
        <v>8.59</v>
      </c>
    </row>
    <row r="1051">
      <c r="A1051" s="146">
        <v>42660.0</v>
      </c>
      <c r="B1051" s="6">
        <v>9.97</v>
      </c>
      <c r="C1051" s="6">
        <v>9.54</v>
      </c>
      <c r="D1051" s="6">
        <v>9.25</v>
      </c>
      <c r="E1051" s="6">
        <v>9.06</v>
      </c>
      <c r="F1051" s="6">
        <v>8.76</v>
      </c>
      <c r="G1051" s="6">
        <v>8.73</v>
      </c>
      <c r="H1051" s="6">
        <v>8.7</v>
      </c>
      <c r="I1051" s="6">
        <v>8.65</v>
      </c>
      <c r="J1051" s="6">
        <v>8.6</v>
      </c>
      <c r="K1051" s="6">
        <v>8.58</v>
      </c>
      <c r="L1051" s="6">
        <v>8.59</v>
      </c>
      <c r="M1051" s="6">
        <v>8.61</v>
      </c>
    </row>
    <row r="1052">
      <c r="A1052" s="146">
        <v>42657.0</v>
      </c>
      <c r="B1052" s="6">
        <v>9.92</v>
      </c>
      <c r="C1052" s="6">
        <v>9.53</v>
      </c>
      <c r="D1052" s="6">
        <v>9.24</v>
      </c>
      <c r="E1052" s="6">
        <v>9.04</v>
      </c>
      <c r="F1052" s="6">
        <v>8.67</v>
      </c>
      <c r="G1052" s="6">
        <v>8.6</v>
      </c>
      <c r="H1052" s="6">
        <v>8.55</v>
      </c>
      <c r="I1052" s="6">
        <v>8.49</v>
      </c>
      <c r="J1052" s="6">
        <v>8.4</v>
      </c>
      <c r="K1052" s="6">
        <v>8.36</v>
      </c>
      <c r="L1052" s="6">
        <v>8.37</v>
      </c>
      <c r="M1052" s="6">
        <v>8.38</v>
      </c>
    </row>
    <row r="1053">
      <c r="A1053" s="146">
        <v>42656.0</v>
      </c>
      <c r="B1053" s="6">
        <v>9.9</v>
      </c>
      <c r="C1053" s="6">
        <v>9.5</v>
      </c>
      <c r="D1053" s="6">
        <v>9.23</v>
      </c>
      <c r="E1053" s="6">
        <v>9.04</v>
      </c>
      <c r="F1053" s="6">
        <v>8.72</v>
      </c>
      <c r="G1053" s="6">
        <v>8.66</v>
      </c>
      <c r="H1053" s="6">
        <v>8.6</v>
      </c>
      <c r="I1053" s="6">
        <v>8.52</v>
      </c>
      <c r="J1053" s="6">
        <v>8.4</v>
      </c>
      <c r="K1053" s="6">
        <v>8.35</v>
      </c>
      <c r="L1053" s="6">
        <v>8.36</v>
      </c>
      <c r="M1053" s="6">
        <v>8.39</v>
      </c>
    </row>
    <row r="1054">
      <c r="A1054" s="146">
        <v>42655.0</v>
      </c>
      <c r="B1054" s="6">
        <v>9.8</v>
      </c>
      <c r="C1054" s="6">
        <v>9.45</v>
      </c>
      <c r="D1054" s="6">
        <v>9.21</v>
      </c>
      <c r="E1054" s="6">
        <v>9.05</v>
      </c>
      <c r="F1054" s="6">
        <v>8.73</v>
      </c>
      <c r="G1054" s="6">
        <v>8.63</v>
      </c>
      <c r="H1054" s="6">
        <v>8.53</v>
      </c>
      <c r="I1054" s="6">
        <v>8.47</v>
      </c>
      <c r="J1054" s="6">
        <v>8.42</v>
      </c>
      <c r="K1054" s="6">
        <v>8.39</v>
      </c>
      <c r="L1054" s="6">
        <v>8.39</v>
      </c>
      <c r="M1054" s="6">
        <v>8.39</v>
      </c>
    </row>
    <row r="1055">
      <c r="A1055" s="146">
        <v>42654.0</v>
      </c>
      <c r="B1055" s="6">
        <v>9.81</v>
      </c>
      <c r="C1055" s="6">
        <v>9.48</v>
      </c>
      <c r="D1055" s="6">
        <v>9.23</v>
      </c>
      <c r="E1055" s="6">
        <v>9.05</v>
      </c>
      <c r="F1055" s="6">
        <v>8.72</v>
      </c>
      <c r="G1055" s="6">
        <v>8.64</v>
      </c>
      <c r="H1055" s="6">
        <v>8.54</v>
      </c>
      <c r="I1055" s="6">
        <v>8.44</v>
      </c>
      <c r="J1055" s="6">
        <v>8.33</v>
      </c>
      <c r="K1055" s="6">
        <v>8.29</v>
      </c>
      <c r="L1055" s="6">
        <v>8.3</v>
      </c>
      <c r="M1055" s="6">
        <v>8.31</v>
      </c>
    </row>
    <row r="1056">
      <c r="A1056" s="146">
        <v>42653.0</v>
      </c>
      <c r="B1056" s="6">
        <v>9.74</v>
      </c>
      <c r="C1056" s="6">
        <v>9.44</v>
      </c>
      <c r="D1056" s="6">
        <v>9.21</v>
      </c>
      <c r="E1056" s="6">
        <v>9.04</v>
      </c>
      <c r="F1056" s="6">
        <v>8.66</v>
      </c>
      <c r="G1056" s="6">
        <v>8.57</v>
      </c>
      <c r="H1056" s="6">
        <v>8.48</v>
      </c>
      <c r="I1056" s="6">
        <v>8.39</v>
      </c>
      <c r="J1056" s="6">
        <v>8.29</v>
      </c>
      <c r="K1056" s="6">
        <v>8.26</v>
      </c>
      <c r="L1056" s="6">
        <v>8.27</v>
      </c>
      <c r="M1056" s="6">
        <v>8.28</v>
      </c>
    </row>
    <row r="1057">
      <c r="A1057" s="146">
        <v>42650.0</v>
      </c>
      <c r="B1057" s="6">
        <v>9.96</v>
      </c>
      <c r="C1057" s="6">
        <v>9.55</v>
      </c>
      <c r="D1057" s="6">
        <v>9.25</v>
      </c>
      <c r="E1057" s="6">
        <v>9.04</v>
      </c>
      <c r="F1057" s="6">
        <v>8.63</v>
      </c>
      <c r="G1057" s="6">
        <v>8.53</v>
      </c>
      <c r="H1057" s="6">
        <v>8.44</v>
      </c>
      <c r="I1057" s="6">
        <v>8.35</v>
      </c>
      <c r="J1057" s="6">
        <v>8.25</v>
      </c>
      <c r="K1057" s="6">
        <v>8.21</v>
      </c>
      <c r="L1057" s="6">
        <v>8.22</v>
      </c>
      <c r="M1057" s="6">
        <v>8.23</v>
      </c>
    </row>
    <row r="1058">
      <c r="A1058" s="146">
        <v>42649.0</v>
      </c>
      <c r="B1058" s="6">
        <v>9.7</v>
      </c>
      <c r="C1058" s="6">
        <v>9.45</v>
      </c>
      <c r="D1058" s="6">
        <v>9.25</v>
      </c>
      <c r="E1058" s="6">
        <v>9.08</v>
      </c>
      <c r="F1058" s="6">
        <v>8.67</v>
      </c>
      <c r="G1058" s="6">
        <v>8.53</v>
      </c>
      <c r="H1058" s="6">
        <v>8.4</v>
      </c>
      <c r="I1058" s="6">
        <v>8.31</v>
      </c>
      <c r="J1058" s="6">
        <v>8.23</v>
      </c>
      <c r="K1058" s="6">
        <v>8.2</v>
      </c>
      <c r="L1058" s="6">
        <v>8.2</v>
      </c>
      <c r="M1058" s="6">
        <v>8.21</v>
      </c>
    </row>
    <row r="1059">
      <c r="A1059" s="146">
        <v>42648.0</v>
      </c>
      <c r="B1059" s="6">
        <v>9.79</v>
      </c>
      <c r="C1059" s="6">
        <v>9.45</v>
      </c>
      <c r="D1059" s="6">
        <v>9.2</v>
      </c>
      <c r="E1059" s="6">
        <v>9.01</v>
      </c>
      <c r="F1059" s="6">
        <v>8.62</v>
      </c>
      <c r="G1059" s="6">
        <v>8.48</v>
      </c>
      <c r="H1059" s="6">
        <v>8.35</v>
      </c>
      <c r="I1059" s="6">
        <v>8.26</v>
      </c>
      <c r="J1059" s="6">
        <v>8.2</v>
      </c>
      <c r="K1059" s="6">
        <v>8.17</v>
      </c>
      <c r="L1059" s="6">
        <v>8.17</v>
      </c>
      <c r="M1059" s="6">
        <v>8.17</v>
      </c>
    </row>
    <row r="1060">
      <c r="A1060" s="146">
        <v>42647.0</v>
      </c>
      <c r="B1060" s="6">
        <v>9.74</v>
      </c>
      <c r="C1060" s="6">
        <v>9.43</v>
      </c>
      <c r="D1060" s="6">
        <v>9.18</v>
      </c>
      <c r="E1060" s="6">
        <v>8.98</v>
      </c>
      <c r="F1060" s="6">
        <v>8.53</v>
      </c>
      <c r="G1060" s="6">
        <v>8.38</v>
      </c>
      <c r="H1060" s="6">
        <v>8.26</v>
      </c>
      <c r="I1060" s="6">
        <v>8.19</v>
      </c>
      <c r="J1060" s="6">
        <v>8.13</v>
      </c>
      <c r="K1060" s="6">
        <v>8.11</v>
      </c>
      <c r="L1060" s="6">
        <v>8.11</v>
      </c>
      <c r="M1060" s="6">
        <v>8.11</v>
      </c>
    </row>
    <row r="1061">
      <c r="A1061" s="146">
        <v>42646.0</v>
      </c>
      <c r="B1061" s="6">
        <v>9.76</v>
      </c>
      <c r="C1061" s="6">
        <v>9.42</v>
      </c>
      <c r="D1061" s="6">
        <v>9.16</v>
      </c>
      <c r="E1061" s="6">
        <v>8.95</v>
      </c>
      <c r="F1061" s="6">
        <v>8.51</v>
      </c>
      <c r="G1061" s="6">
        <v>8.36</v>
      </c>
      <c r="H1061" s="6">
        <v>8.24</v>
      </c>
      <c r="I1061" s="6">
        <v>8.17</v>
      </c>
      <c r="J1061" s="6">
        <v>8.11</v>
      </c>
      <c r="K1061" s="6">
        <v>8.09</v>
      </c>
      <c r="L1061" s="6">
        <v>8.1</v>
      </c>
      <c r="M1061" s="6">
        <v>8.1</v>
      </c>
    </row>
    <row r="1062">
      <c r="A1062" s="146">
        <v>42643.0</v>
      </c>
      <c r="B1062" s="6">
        <v>9.71</v>
      </c>
      <c r="C1062" s="6">
        <v>9.38</v>
      </c>
      <c r="D1062" s="6">
        <v>9.14</v>
      </c>
      <c r="E1062" s="6">
        <v>8.96</v>
      </c>
      <c r="F1062" s="6">
        <v>8.58</v>
      </c>
      <c r="G1062" s="6">
        <v>8.46</v>
      </c>
      <c r="H1062" s="6">
        <v>8.34</v>
      </c>
      <c r="I1062" s="6">
        <v>8.25</v>
      </c>
      <c r="J1062" s="6">
        <v>8.18</v>
      </c>
      <c r="K1062" s="6">
        <v>8.15</v>
      </c>
      <c r="L1062" s="6">
        <v>8.15</v>
      </c>
      <c r="M1062" s="6">
        <v>8.15</v>
      </c>
    </row>
    <row r="1063">
      <c r="A1063" s="146">
        <v>42642.0</v>
      </c>
      <c r="B1063" s="6">
        <v>9.68</v>
      </c>
      <c r="C1063" s="6">
        <v>9.39</v>
      </c>
      <c r="D1063" s="6">
        <v>9.17</v>
      </c>
      <c r="E1063" s="6">
        <v>8.99</v>
      </c>
      <c r="F1063" s="6">
        <v>8.6</v>
      </c>
      <c r="G1063" s="6">
        <v>8.46</v>
      </c>
      <c r="H1063" s="6">
        <v>8.33</v>
      </c>
      <c r="I1063" s="6">
        <v>8.24</v>
      </c>
      <c r="J1063" s="6">
        <v>8.16</v>
      </c>
      <c r="K1063" s="6">
        <v>8.14</v>
      </c>
      <c r="L1063" s="6">
        <v>8.15</v>
      </c>
      <c r="M1063" s="6">
        <v>8.15</v>
      </c>
    </row>
    <row r="1064">
      <c r="A1064" s="146">
        <v>42641.0</v>
      </c>
      <c r="B1064" s="6">
        <v>9.73</v>
      </c>
      <c r="C1064" s="6">
        <v>9.45</v>
      </c>
      <c r="D1064" s="6">
        <v>9.24</v>
      </c>
      <c r="E1064" s="6">
        <v>9.07</v>
      </c>
      <c r="F1064" s="6">
        <v>8.67</v>
      </c>
      <c r="G1064" s="6">
        <v>8.52</v>
      </c>
      <c r="H1064" s="6">
        <v>8.37</v>
      </c>
      <c r="I1064" s="6">
        <v>8.3</v>
      </c>
      <c r="J1064" s="6">
        <v>8.24</v>
      </c>
      <c r="K1064" s="6">
        <v>8.21</v>
      </c>
      <c r="L1064" s="6">
        <v>8.21</v>
      </c>
      <c r="M1064" s="6">
        <v>8.21</v>
      </c>
    </row>
    <row r="1065">
      <c r="A1065" s="146">
        <v>42640.0</v>
      </c>
      <c r="B1065" s="6">
        <v>9.78</v>
      </c>
      <c r="C1065" s="6">
        <v>9.51</v>
      </c>
      <c r="D1065" s="6">
        <v>9.29</v>
      </c>
      <c r="E1065" s="6">
        <v>9.12</v>
      </c>
      <c r="F1065" s="6">
        <v>8.71</v>
      </c>
      <c r="G1065" s="6">
        <v>8.55</v>
      </c>
      <c r="H1065" s="6">
        <v>8.41</v>
      </c>
      <c r="I1065" s="6">
        <v>8.33</v>
      </c>
      <c r="J1065" s="6">
        <v>8.27</v>
      </c>
      <c r="K1065" s="6">
        <v>8.25</v>
      </c>
      <c r="L1065" s="6">
        <v>8.25</v>
      </c>
      <c r="M1065" s="6">
        <v>8.26</v>
      </c>
    </row>
    <row r="1066">
      <c r="A1066" s="146">
        <v>42639.0</v>
      </c>
      <c r="B1066" s="6">
        <v>9.73</v>
      </c>
      <c r="C1066" s="6">
        <v>9.48</v>
      </c>
      <c r="D1066" s="6">
        <v>9.27</v>
      </c>
      <c r="E1066" s="6">
        <v>9.1</v>
      </c>
      <c r="F1066" s="6">
        <v>8.69</v>
      </c>
      <c r="G1066" s="6">
        <v>8.54</v>
      </c>
      <c r="H1066" s="6">
        <v>8.38</v>
      </c>
      <c r="I1066" s="6">
        <v>8.29</v>
      </c>
      <c r="J1066" s="6">
        <v>8.23</v>
      </c>
      <c r="K1066" s="6">
        <v>8.22</v>
      </c>
      <c r="L1066" s="6">
        <v>8.23</v>
      </c>
      <c r="M1066" s="6">
        <v>8.25</v>
      </c>
    </row>
    <row r="1067">
      <c r="A1067" s="146">
        <v>42636.0</v>
      </c>
      <c r="B1067" s="6">
        <v>9.8</v>
      </c>
      <c r="C1067" s="6">
        <v>9.52</v>
      </c>
      <c r="D1067" s="6">
        <v>9.28</v>
      </c>
      <c r="E1067" s="6">
        <v>9.09</v>
      </c>
      <c r="F1067" s="6">
        <v>8.64</v>
      </c>
      <c r="G1067" s="6">
        <v>8.47</v>
      </c>
      <c r="H1067" s="6">
        <v>8.35</v>
      </c>
      <c r="I1067" s="6">
        <v>8.28</v>
      </c>
      <c r="J1067" s="6">
        <v>8.22</v>
      </c>
      <c r="K1067" s="6">
        <v>8.23</v>
      </c>
      <c r="L1067" s="6">
        <v>8.27</v>
      </c>
      <c r="M1067" s="6">
        <v>8.33</v>
      </c>
    </row>
    <row r="1068">
      <c r="A1068" s="146">
        <v>42635.0</v>
      </c>
      <c r="B1068" s="6">
        <v>9.65</v>
      </c>
      <c r="C1068" s="6">
        <v>9.44</v>
      </c>
      <c r="D1068" s="6">
        <v>9.25</v>
      </c>
      <c r="E1068" s="6">
        <v>9.08</v>
      </c>
      <c r="F1068" s="6">
        <v>8.63</v>
      </c>
      <c r="G1068" s="6">
        <v>8.46</v>
      </c>
      <c r="H1068" s="6">
        <v>8.27</v>
      </c>
      <c r="I1068" s="6">
        <v>8.17</v>
      </c>
      <c r="J1068" s="6">
        <v>8.16</v>
      </c>
      <c r="K1068" s="6">
        <v>8.26</v>
      </c>
      <c r="L1068" s="6">
        <v>8.36</v>
      </c>
      <c r="M1068" s="6">
        <v>8.48</v>
      </c>
    </row>
    <row r="1069">
      <c r="A1069" s="146">
        <v>42634.0</v>
      </c>
      <c r="B1069" s="6">
        <v>9.53</v>
      </c>
      <c r="C1069" s="6">
        <v>9.36</v>
      </c>
      <c r="D1069" s="6">
        <v>9.2</v>
      </c>
      <c r="E1069" s="6">
        <v>9.06</v>
      </c>
      <c r="F1069" s="6">
        <v>8.66</v>
      </c>
      <c r="G1069" s="6">
        <v>8.52</v>
      </c>
      <c r="H1069" s="6">
        <v>8.33</v>
      </c>
      <c r="I1069" s="6">
        <v>8.22</v>
      </c>
      <c r="J1069" s="6">
        <v>8.2</v>
      </c>
      <c r="K1069" s="6">
        <v>8.31</v>
      </c>
      <c r="L1069" s="6">
        <v>8.43</v>
      </c>
      <c r="M1069" s="6">
        <v>8.59</v>
      </c>
    </row>
    <row r="1070">
      <c r="A1070" s="146">
        <v>42633.0</v>
      </c>
      <c r="B1070" s="6">
        <v>9.54</v>
      </c>
      <c r="C1070" s="6">
        <v>9.41</v>
      </c>
      <c r="D1070" s="6">
        <v>9.29</v>
      </c>
      <c r="E1070" s="6">
        <v>9.17</v>
      </c>
      <c r="F1070" s="6">
        <v>8.82</v>
      </c>
      <c r="G1070" s="6">
        <v>8.66</v>
      </c>
      <c r="H1070" s="6">
        <v>8.44</v>
      </c>
      <c r="I1070" s="6">
        <v>8.32</v>
      </c>
      <c r="J1070" s="6">
        <v>8.27</v>
      </c>
      <c r="K1070" s="6">
        <v>8.36</v>
      </c>
      <c r="L1070" s="6">
        <v>8.48</v>
      </c>
      <c r="M1070" s="6">
        <v>8.65</v>
      </c>
    </row>
    <row r="1071">
      <c r="A1071" s="146">
        <v>42632.0</v>
      </c>
      <c r="B1071" s="6">
        <v>9.5</v>
      </c>
      <c r="C1071" s="6">
        <v>9.34</v>
      </c>
      <c r="D1071" s="6">
        <v>9.2</v>
      </c>
      <c r="E1071" s="6">
        <v>9.08</v>
      </c>
      <c r="F1071" s="6">
        <v>8.76</v>
      </c>
      <c r="G1071" s="6">
        <v>8.6</v>
      </c>
      <c r="H1071" s="6">
        <v>8.4</v>
      </c>
      <c r="I1071" s="6">
        <v>8.29</v>
      </c>
      <c r="J1071" s="6">
        <v>8.25</v>
      </c>
      <c r="K1071" s="6">
        <v>8.35</v>
      </c>
      <c r="L1071" s="6">
        <v>8.49</v>
      </c>
      <c r="M1071" s="6">
        <v>8.66</v>
      </c>
    </row>
    <row r="1072">
      <c r="A1072" s="146">
        <v>42629.0</v>
      </c>
      <c r="B1072" s="6">
        <v>9.49</v>
      </c>
      <c r="C1072" s="6">
        <v>9.34</v>
      </c>
      <c r="D1072" s="6">
        <v>9.19</v>
      </c>
      <c r="E1072" s="6">
        <v>9.06</v>
      </c>
      <c r="F1072" s="6">
        <v>8.69</v>
      </c>
      <c r="G1072" s="6">
        <v>8.52</v>
      </c>
      <c r="H1072" s="6">
        <v>8.35</v>
      </c>
      <c r="I1072" s="6">
        <v>8.27</v>
      </c>
      <c r="J1072" s="6">
        <v>8.25</v>
      </c>
      <c r="K1072" s="6">
        <v>8.39</v>
      </c>
      <c r="L1072" s="6">
        <v>8.53</v>
      </c>
      <c r="M1072" s="6">
        <v>8.71</v>
      </c>
    </row>
    <row r="1073">
      <c r="A1073" s="146">
        <v>42628.0</v>
      </c>
      <c r="B1073" s="6">
        <v>9.26</v>
      </c>
      <c r="C1073" s="6">
        <v>9.12</v>
      </c>
      <c r="D1073" s="6">
        <v>9.0</v>
      </c>
      <c r="E1073" s="6">
        <v>8.88</v>
      </c>
      <c r="F1073" s="6">
        <v>8.54</v>
      </c>
      <c r="G1073" s="6">
        <v>8.38</v>
      </c>
      <c r="H1073" s="6">
        <v>8.2</v>
      </c>
      <c r="I1073" s="6">
        <v>8.13</v>
      </c>
      <c r="J1073" s="6">
        <v>8.14</v>
      </c>
      <c r="K1073" s="6">
        <v>8.29</v>
      </c>
      <c r="L1073" s="6">
        <v>8.45</v>
      </c>
      <c r="M1073" s="6">
        <v>8.66</v>
      </c>
    </row>
    <row r="1074">
      <c r="A1074" s="146">
        <v>42627.0</v>
      </c>
      <c r="B1074" s="6">
        <v>9.23</v>
      </c>
      <c r="C1074" s="6">
        <v>9.1</v>
      </c>
      <c r="D1074" s="6">
        <v>8.97</v>
      </c>
      <c r="E1074" s="6">
        <v>8.86</v>
      </c>
      <c r="F1074" s="6">
        <v>8.52</v>
      </c>
      <c r="G1074" s="6">
        <v>8.36</v>
      </c>
      <c r="H1074" s="6">
        <v>8.21</v>
      </c>
      <c r="I1074" s="6">
        <v>8.15</v>
      </c>
      <c r="J1074" s="6">
        <v>8.14</v>
      </c>
      <c r="K1074" s="6">
        <v>8.29</v>
      </c>
      <c r="L1074" s="6">
        <v>8.46</v>
      </c>
      <c r="M1074" s="6">
        <v>8.7</v>
      </c>
    </row>
    <row r="1075">
      <c r="A1075" s="146">
        <v>42626.0</v>
      </c>
      <c r="B1075" s="6">
        <v>9.27</v>
      </c>
      <c r="C1075" s="6">
        <v>9.14</v>
      </c>
      <c r="D1075" s="6">
        <v>9.02</v>
      </c>
      <c r="E1075" s="6">
        <v>8.9</v>
      </c>
      <c r="F1075" s="6">
        <v>8.57</v>
      </c>
      <c r="G1075" s="6">
        <v>8.42</v>
      </c>
      <c r="H1075" s="6">
        <v>8.23</v>
      </c>
      <c r="I1075" s="6">
        <v>8.13</v>
      </c>
      <c r="J1075" s="6">
        <v>8.11</v>
      </c>
      <c r="K1075" s="6">
        <v>8.26</v>
      </c>
      <c r="L1075" s="6">
        <v>8.44</v>
      </c>
      <c r="M1075" s="6">
        <v>8.7</v>
      </c>
    </row>
    <row r="1076">
      <c r="A1076" s="146">
        <v>42625.0</v>
      </c>
      <c r="B1076" s="6">
        <v>9.36</v>
      </c>
      <c r="C1076" s="6">
        <v>9.22</v>
      </c>
      <c r="D1076" s="6">
        <v>9.09</v>
      </c>
      <c r="E1076" s="6">
        <v>8.97</v>
      </c>
      <c r="F1076" s="6">
        <v>8.63</v>
      </c>
      <c r="G1076" s="6">
        <v>8.46</v>
      </c>
      <c r="H1076" s="6">
        <v>8.23</v>
      </c>
      <c r="I1076" s="6">
        <v>8.1</v>
      </c>
      <c r="J1076" s="6">
        <v>8.08</v>
      </c>
      <c r="K1076" s="6">
        <v>8.24</v>
      </c>
      <c r="L1076" s="6">
        <v>8.43</v>
      </c>
      <c r="M1076" s="6">
        <v>8.71</v>
      </c>
    </row>
    <row r="1077">
      <c r="A1077" s="146">
        <v>42622.0</v>
      </c>
      <c r="B1077" s="6">
        <v>9.39</v>
      </c>
      <c r="C1077" s="6">
        <v>9.24</v>
      </c>
      <c r="D1077" s="6">
        <v>9.11</v>
      </c>
      <c r="E1077" s="6">
        <v>8.99</v>
      </c>
      <c r="F1077" s="6">
        <v>8.65</v>
      </c>
      <c r="G1077" s="6">
        <v>8.48</v>
      </c>
      <c r="H1077" s="6">
        <v>8.25</v>
      </c>
      <c r="I1077" s="6">
        <v>8.11</v>
      </c>
      <c r="J1077" s="6">
        <v>8.09</v>
      </c>
      <c r="K1077" s="6">
        <v>8.25</v>
      </c>
      <c r="L1077" s="6">
        <v>8.45</v>
      </c>
      <c r="M1077" s="6">
        <v>8.74</v>
      </c>
    </row>
    <row r="1078">
      <c r="A1078" s="146">
        <v>42621.0</v>
      </c>
      <c r="B1078" s="6">
        <v>9.45</v>
      </c>
      <c r="C1078" s="6">
        <v>9.28</v>
      </c>
      <c r="D1078" s="6">
        <v>9.13</v>
      </c>
      <c r="E1078" s="6">
        <v>8.98</v>
      </c>
      <c r="F1078" s="6">
        <v>8.56</v>
      </c>
      <c r="G1078" s="6">
        <v>8.36</v>
      </c>
      <c r="H1078" s="6">
        <v>8.1</v>
      </c>
      <c r="I1078" s="6">
        <v>7.97</v>
      </c>
      <c r="J1078" s="6">
        <v>7.94</v>
      </c>
      <c r="K1078" s="6">
        <v>8.11</v>
      </c>
      <c r="L1078" s="6">
        <v>8.32</v>
      </c>
      <c r="M1078" s="6">
        <v>8.61</v>
      </c>
    </row>
    <row r="1079">
      <c r="A1079" s="146">
        <v>42620.0</v>
      </c>
      <c r="B1079" s="6">
        <v>9.37</v>
      </c>
      <c r="C1079" s="6">
        <v>9.23</v>
      </c>
      <c r="D1079" s="6">
        <v>9.09</v>
      </c>
      <c r="E1079" s="6">
        <v>8.97</v>
      </c>
      <c r="F1079" s="6">
        <v>8.6</v>
      </c>
      <c r="G1079" s="6">
        <v>8.42</v>
      </c>
      <c r="H1079" s="6">
        <v>8.19</v>
      </c>
      <c r="I1079" s="6">
        <v>8.06</v>
      </c>
      <c r="J1079" s="6">
        <v>8.01</v>
      </c>
      <c r="K1079" s="6">
        <v>8.15</v>
      </c>
      <c r="L1079" s="6">
        <v>8.35</v>
      </c>
      <c r="M1079" s="6">
        <v>8.66</v>
      </c>
    </row>
    <row r="1080">
      <c r="A1080" s="146">
        <v>42619.0</v>
      </c>
      <c r="B1080" s="6">
        <v>9.4</v>
      </c>
      <c r="C1080" s="6">
        <v>9.27</v>
      </c>
      <c r="D1080" s="6">
        <v>9.14</v>
      </c>
      <c r="E1080" s="6">
        <v>9.01</v>
      </c>
      <c r="F1080" s="6">
        <v>8.63</v>
      </c>
      <c r="G1080" s="6">
        <v>8.47</v>
      </c>
      <c r="H1080" s="6">
        <v>8.24</v>
      </c>
      <c r="I1080" s="6">
        <v>8.1</v>
      </c>
      <c r="J1080" s="6">
        <v>8.04</v>
      </c>
      <c r="K1080" s="6">
        <v>8.17</v>
      </c>
      <c r="L1080" s="6">
        <v>8.37</v>
      </c>
      <c r="M1080" s="6">
        <v>8.69</v>
      </c>
    </row>
    <row r="1081">
      <c r="A1081" s="146">
        <v>42618.0</v>
      </c>
      <c r="B1081" s="6">
        <v>9.31</v>
      </c>
      <c r="C1081" s="6">
        <v>9.21</v>
      </c>
      <c r="D1081" s="6">
        <v>9.11</v>
      </c>
      <c r="E1081" s="6">
        <v>9.02</v>
      </c>
      <c r="F1081" s="6">
        <v>8.72</v>
      </c>
      <c r="G1081" s="6">
        <v>8.54</v>
      </c>
      <c r="H1081" s="6">
        <v>8.31</v>
      </c>
      <c r="I1081" s="6">
        <v>8.17</v>
      </c>
      <c r="J1081" s="6">
        <v>8.1</v>
      </c>
      <c r="K1081" s="6">
        <v>8.2</v>
      </c>
      <c r="L1081" s="6">
        <v>8.39</v>
      </c>
      <c r="M1081" s="6">
        <v>8.71</v>
      </c>
    </row>
    <row r="1082">
      <c r="A1082" s="146">
        <v>42615.0</v>
      </c>
      <c r="B1082" s="6">
        <v>9.21</v>
      </c>
      <c r="C1082" s="6">
        <v>9.13</v>
      </c>
      <c r="D1082" s="6">
        <v>9.05</v>
      </c>
      <c r="E1082" s="6">
        <v>8.99</v>
      </c>
      <c r="F1082" s="6">
        <v>8.77</v>
      </c>
      <c r="G1082" s="6">
        <v>8.61</v>
      </c>
      <c r="H1082" s="6">
        <v>8.37</v>
      </c>
      <c r="I1082" s="6">
        <v>8.22</v>
      </c>
      <c r="J1082" s="6">
        <v>8.12</v>
      </c>
      <c r="K1082" s="6">
        <v>8.21</v>
      </c>
      <c r="L1082" s="6">
        <v>8.38</v>
      </c>
      <c r="M1082" s="6">
        <v>8.68</v>
      </c>
    </row>
    <row r="1083">
      <c r="A1083" s="146">
        <v>42614.0</v>
      </c>
      <c r="B1083" s="6">
        <v>9.14</v>
      </c>
      <c r="C1083" s="6">
        <v>9.08</v>
      </c>
      <c r="D1083" s="6">
        <v>9.03</v>
      </c>
      <c r="E1083" s="6">
        <v>8.98</v>
      </c>
      <c r="F1083" s="6">
        <v>8.82</v>
      </c>
      <c r="G1083" s="6">
        <v>8.67</v>
      </c>
      <c r="H1083" s="6">
        <v>8.42</v>
      </c>
      <c r="I1083" s="6">
        <v>8.26</v>
      </c>
      <c r="J1083" s="6">
        <v>8.16</v>
      </c>
      <c r="K1083" s="6">
        <v>8.23</v>
      </c>
      <c r="L1083" s="6">
        <v>8.37</v>
      </c>
      <c r="M1083" s="6">
        <v>8.65</v>
      </c>
    </row>
    <row r="1084">
      <c r="A1084" s="146">
        <v>42613.0</v>
      </c>
      <c r="B1084" s="6">
        <v>9.18</v>
      </c>
      <c r="C1084" s="6">
        <v>9.12</v>
      </c>
      <c r="D1084" s="6">
        <v>9.06</v>
      </c>
      <c r="E1084" s="6">
        <v>9.01</v>
      </c>
      <c r="F1084" s="6">
        <v>8.83</v>
      </c>
      <c r="G1084" s="6">
        <v>8.68</v>
      </c>
      <c r="H1084" s="6">
        <v>8.43</v>
      </c>
      <c r="I1084" s="6">
        <v>8.27</v>
      </c>
      <c r="J1084" s="6">
        <v>8.17</v>
      </c>
      <c r="K1084" s="6">
        <v>8.22</v>
      </c>
      <c r="L1084" s="6">
        <v>8.34</v>
      </c>
      <c r="M1084" s="6">
        <v>8.59</v>
      </c>
    </row>
    <row r="1085">
      <c r="A1085" s="146">
        <v>42612.0</v>
      </c>
      <c r="B1085" s="6">
        <v>9.24</v>
      </c>
      <c r="C1085" s="6">
        <v>9.18</v>
      </c>
      <c r="D1085" s="6">
        <v>9.12</v>
      </c>
      <c r="E1085" s="6">
        <v>9.07</v>
      </c>
      <c r="F1085" s="6">
        <v>8.91</v>
      </c>
      <c r="G1085" s="6">
        <v>8.77</v>
      </c>
      <c r="H1085" s="6">
        <v>8.51</v>
      </c>
      <c r="I1085" s="6">
        <v>8.33</v>
      </c>
      <c r="J1085" s="6">
        <v>8.22</v>
      </c>
      <c r="K1085" s="6">
        <v>8.24</v>
      </c>
      <c r="L1085" s="6">
        <v>8.36</v>
      </c>
      <c r="M1085" s="6">
        <v>8.61</v>
      </c>
    </row>
    <row r="1086">
      <c r="A1086" s="146">
        <v>42611.0</v>
      </c>
      <c r="B1086" s="6">
        <v>9.25</v>
      </c>
      <c r="C1086" s="6">
        <v>9.2</v>
      </c>
      <c r="D1086" s="6">
        <v>9.15</v>
      </c>
      <c r="E1086" s="6">
        <v>9.1</v>
      </c>
      <c r="F1086" s="6">
        <v>8.93</v>
      </c>
      <c r="G1086" s="6">
        <v>8.79</v>
      </c>
      <c r="H1086" s="6">
        <v>8.54</v>
      </c>
      <c r="I1086" s="6">
        <v>8.37</v>
      </c>
      <c r="J1086" s="6">
        <v>8.24</v>
      </c>
      <c r="K1086" s="6">
        <v>8.25</v>
      </c>
      <c r="L1086" s="6">
        <v>8.35</v>
      </c>
      <c r="M1086" s="6">
        <v>8.6</v>
      </c>
    </row>
    <row r="1087">
      <c r="A1087" s="146">
        <v>42608.0</v>
      </c>
      <c r="B1087" s="6">
        <v>9.26</v>
      </c>
      <c r="C1087" s="6">
        <v>9.21</v>
      </c>
      <c r="D1087" s="6">
        <v>9.16</v>
      </c>
      <c r="E1087" s="6">
        <v>9.11</v>
      </c>
      <c r="F1087" s="6">
        <v>8.94</v>
      </c>
      <c r="G1087" s="6">
        <v>8.79</v>
      </c>
      <c r="H1087" s="6">
        <v>8.53</v>
      </c>
      <c r="I1087" s="6">
        <v>8.35</v>
      </c>
      <c r="J1087" s="6">
        <v>8.23</v>
      </c>
      <c r="K1087" s="6">
        <v>8.25</v>
      </c>
      <c r="L1087" s="6">
        <v>8.36</v>
      </c>
      <c r="M1087" s="6">
        <v>8.59</v>
      </c>
    </row>
    <row r="1088">
      <c r="A1088" s="146">
        <v>42607.0</v>
      </c>
      <c r="B1088" s="6">
        <v>9.41</v>
      </c>
      <c r="C1088" s="6">
        <v>9.33</v>
      </c>
      <c r="D1088" s="6">
        <v>9.26</v>
      </c>
      <c r="E1088" s="6">
        <v>9.19</v>
      </c>
      <c r="F1088" s="6">
        <v>8.97</v>
      </c>
      <c r="G1088" s="6">
        <v>8.82</v>
      </c>
      <c r="H1088" s="6">
        <v>8.57</v>
      </c>
      <c r="I1088" s="6">
        <v>8.39</v>
      </c>
      <c r="J1088" s="6">
        <v>8.26</v>
      </c>
      <c r="K1088" s="6">
        <v>8.25</v>
      </c>
      <c r="L1088" s="6">
        <v>8.36</v>
      </c>
      <c r="M1088" s="6">
        <v>8.6</v>
      </c>
    </row>
    <row r="1089">
      <c r="A1089" s="146">
        <v>42606.0</v>
      </c>
      <c r="B1089" s="6">
        <v>9.5</v>
      </c>
      <c r="C1089" s="6">
        <v>9.42</v>
      </c>
      <c r="D1089" s="6">
        <v>9.33</v>
      </c>
      <c r="E1089" s="6">
        <v>9.25</v>
      </c>
      <c r="F1089" s="6">
        <v>8.99</v>
      </c>
      <c r="G1089" s="6">
        <v>8.84</v>
      </c>
      <c r="H1089" s="6">
        <v>8.6</v>
      </c>
      <c r="I1089" s="6">
        <v>8.42</v>
      </c>
      <c r="J1089" s="6">
        <v>8.3</v>
      </c>
      <c r="K1089" s="6">
        <v>8.32</v>
      </c>
      <c r="L1089" s="6">
        <v>8.43</v>
      </c>
      <c r="M1089" s="6">
        <v>8.67</v>
      </c>
    </row>
    <row r="1090">
      <c r="A1090" s="146">
        <v>42605.0</v>
      </c>
      <c r="B1090" s="6">
        <v>9.52</v>
      </c>
      <c r="C1090" s="6">
        <v>9.44</v>
      </c>
      <c r="D1090" s="6">
        <v>9.35</v>
      </c>
      <c r="E1090" s="6">
        <v>9.28</v>
      </c>
      <c r="F1090" s="6">
        <v>9.03</v>
      </c>
      <c r="G1090" s="6">
        <v>8.86</v>
      </c>
      <c r="H1090" s="6">
        <v>8.57</v>
      </c>
      <c r="I1090" s="6">
        <v>8.38</v>
      </c>
      <c r="J1090" s="6">
        <v>8.25</v>
      </c>
      <c r="K1090" s="6">
        <v>8.26</v>
      </c>
      <c r="L1090" s="6">
        <v>8.37</v>
      </c>
      <c r="M1090" s="6">
        <v>8.61</v>
      </c>
    </row>
    <row r="1091">
      <c r="A1091" s="146">
        <v>42604.0</v>
      </c>
      <c r="B1091" s="6">
        <v>9.47</v>
      </c>
      <c r="C1091" s="6">
        <v>9.4</v>
      </c>
      <c r="D1091" s="6">
        <v>9.33</v>
      </c>
      <c r="E1091" s="6">
        <v>9.27</v>
      </c>
      <c r="F1091" s="6">
        <v>9.05</v>
      </c>
      <c r="G1091" s="6">
        <v>8.88</v>
      </c>
      <c r="H1091" s="6">
        <v>8.61</v>
      </c>
      <c r="I1091" s="6">
        <v>8.42</v>
      </c>
      <c r="J1091" s="6">
        <v>8.3</v>
      </c>
      <c r="K1091" s="6">
        <v>8.31</v>
      </c>
      <c r="L1091" s="6">
        <v>8.43</v>
      </c>
      <c r="M1091" s="6">
        <v>8.66</v>
      </c>
    </row>
    <row r="1092">
      <c r="A1092" s="146">
        <v>42601.0</v>
      </c>
      <c r="B1092" s="6">
        <v>9.5</v>
      </c>
      <c r="C1092" s="6">
        <v>9.42</v>
      </c>
      <c r="D1092" s="6">
        <v>9.34</v>
      </c>
      <c r="E1092" s="6">
        <v>9.27</v>
      </c>
      <c r="F1092" s="6">
        <v>9.04</v>
      </c>
      <c r="G1092" s="6">
        <v>8.87</v>
      </c>
      <c r="H1092" s="6">
        <v>8.58</v>
      </c>
      <c r="I1092" s="6">
        <v>8.39</v>
      </c>
      <c r="J1092" s="6">
        <v>8.27</v>
      </c>
      <c r="K1092" s="6">
        <v>8.3</v>
      </c>
      <c r="L1092" s="6">
        <v>8.42</v>
      </c>
      <c r="M1092" s="6">
        <v>8.66</v>
      </c>
    </row>
    <row r="1093">
      <c r="A1093" s="146">
        <v>42600.0</v>
      </c>
      <c r="B1093" s="6">
        <v>9.58</v>
      </c>
      <c r="C1093" s="6">
        <v>9.49</v>
      </c>
      <c r="D1093" s="6">
        <v>9.4</v>
      </c>
      <c r="E1093" s="6">
        <v>9.31</v>
      </c>
      <c r="F1093" s="6">
        <v>9.05</v>
      </c>
      <c r="G1093" s="6">
        <v>8.89</v>
      </c>
      <c r="H1093" s="6">
        <v>8.61</v>
      </c>
      <c r="I1093" s="6">
        <v>8.4</v>
      </c>
      <c r="J1093" s="6">
        <v>8.26</v>
      </c>
      <c r="K1093" s="6">
        <v>8.28</v>
      </c>
      <c r="L1093" s="6">
        <v>8.39</v>
      </c>
      <c r="M1093" s="6">
        <v>8.6</v>
      </c>
    </row>
    <row r="1094">
      <c r="A1094" s="146">
        <v>42599.0</v>
      </c>
      <c r="B1094" s="6">
        <v>9.55</v>
      </c>
      <c r="C1094" s="6">
        <v>9.46</v>
      </c>
      <c r="D1094" s="6">
        <v>9.38</v>
      </c>
      <c r="E1094" s="6">
        <v>9.3</v>
      </c>
      <c r="F1094" s="6">
        <v>9.08</v>
      </c>
      <c r="G1094" s="6">
        <v>8.95</v>
      </c>
      <c r="H1094" s="6">
        <v>8.67</v>
      </c>
      <c r="I1094" s="6">
        <v>8.45</v>
      </c>
      <c r="J1094" s="6">
        <v>8.3</v>
      </c>
      <c r="K1094" s="6">
        <v>8.29</v>
      </c>
      <c r="L1094" s="6">
        <v>8.37</v>
      </c>
      <c r="M1094" s="6">
        <v>8.58</v>
      </c>
    </row>
    <row r="1095">
      <c r="A1095" s="146">
        <v>42598.0</v>
      </c>
      <c r="B1095" s="6">
        <v>9.51</v>
      </c>
      <c r="C1095" s="6">
        <v>9.44</v>
      </c>
      <c r="D1095" s="6">
        <v>9.36</v>
      </c>
      <c r="E1095" s="6">
        <v>9.3</v>
      </c>
      <c r="F1095" s="6">
        <v>9.09</v>
      </c>
      <c r="G1095" s="6">
        <v>8.95</v>
      </c>
      <c r="H1095" s="6">
        <v>8.62</v>
      </c>
      <c r="I1095" s="6">
        <v>8.39</v>
      </c>
      <c r="J1095" s="6">
        <v>8.26</v>
      </c>
      <c r="K1095" s="6">
        <v>8.27</v>
      </c>
      <c r="L1095" s="6">
        <v>8.36</v>
      </c>
      <c r="M1095" s="6">
        <v>8.55</v>
      </c>
    </row>
    <row r="1096">
      <c r="A1096" s="146">
        <v>42597.0</v>
      </c>
      <c r="B1096" s="6">
        <v>9.55</v>
      </c>
      <c r="C1096" s="6">
        <v>9.46</v>
      </c>
      <c r="D1096" s="6">
        <v>9.38</v>
      </c>
      <c r="E1096" s="6">
        <v>9.3</v>
      </c>
      <c r="F1096" s="6">
        <v>9.06</v>
      </c>
      <c r="G1096" s="6">
        <v>8.92</v>
      </c>
      <c r="H1096" s="6">
        <v>8.62</v>
      </c>
      <c r="I1096" s="6">
        <v>8.4</v>
      </c>
      <c r="J1096" s="6">
        <v>8.27</v>
      </c>
      <c r="K1096" s="6">
        <v>8.29</v>
      </c>
      <c r="L1096" s="6">
        <v>8.38</v>
      </c>
      <c r="M1096" s="6">
        <v>8.58</v>
      </c>
    </row>
    <row r="1097">
      <c r="A1097" s="146">
        <v>42594.0</v>
      </c>
      <c r="B1097" s="6">
        <v>9.58</v>
      </c>
      <c r="C1097" s="6">
        <v>9.49</v>
      </c>
      <c r="D1097" s="6">
        <v>9.41</v>
      </c>
      <c r="E1097" s="6">
        <v>9.33</v>
      </c>
      <c r="F1097" s="6">
        <v>9.1</v>
      </c>
      <c r="G1097" s="6">
        <v>8.93</v>
      </c>
      <c r="H1097" s="6">
        <v>8.63</v>
      </c>
      <c r="I1097" s="6">
        <v>8.42</v>
      </c>
      <c r="J1097" s="6">
        <v>8.31</v>
      </c>
      <c r="K1097" s="6">
        <v>8.35</v>
      </c>
      <c r="L1097" s="6">
        <v>8.46</v>
      </c>
      <c r="M1097" s="6">
        <v>8.66</v>
      </c>
    </row>
    <row r="1098">
      <c r="A1098" s="146">
        <v>42593.0</v>
      </c>
      <c r="B1098" s="6">
        <v>9.54</v>
      </c>
      <c r="C1098" s="6">
        <v>9.46</v>
      </c>
      <c r="D1098" s="6">
        <v>9.39</v>
      </c>
      <c r="E1098" s="6">
        <v>9.32</v>
      </c>
      <c r="F1098" s="6">
        <v>9.07</v>
      </c>
      <c r="G1098" s="6">
        <v>8.86</v>
      </c>
      <c r="H1098" s="6">
        <v>8.54</v>
      </c>
      <c r="I1098" s="6">
        <v>8.35</v>
      </c>
      <c r="J1098" s="6">
        <v>8.23</v>
      </c>
      <c r="K1098" s="6">
        <v>8.25</v>
      </c>
      <c r="L1098" s="6">
        <v>8.36</v>
      </c>
      <c r="M1098" s="6">
        <v>8.55</v>
      </c>
    </row>
    <row r="1099">
      <c r="A1099" s="146">
        <v>42592.0</v>
      </c>
      <c r="B1099" s="6">
        <v>9.53</v>
      </c>
      <c r="C1099" s="6">
        <v>9.45</v>
      </c>
      <c r="D1099" s="6">
        <v>9.37</v>
      </c>
      <c r="E1099" s="6">
        <v>9.3</v>
      </c>
      <c r="F1099" s="6">
        <v>9.06</v>
      </c>
      <c r="G1099" s="6">
        <v>8.86</v>
      </c>
      <c r="H1099" s="6">
        <v>8.54</v>
      </c>
      <c r="I1099" s="6">
        <v>8.34</v>
      </c>
      <c r="J1099" s="6">
        <v>8.23</v>
      </c>
      <c r="K1099" s="6">
        <v>8.26</v>
      </c>
      <c r="L1099" s="6">
        <v>8.36</v>
      </c>
      <c r="M1099" s="6">
        <v>8.55</v>
      </c>
    </row>
    <row r="1100">
      <c r="A1100" s="146">
        <v>42591.0</v>
      </c>
      <c r="B1100" s="6">
        <v>9.54</v>
      </c>
      <c r="C1100" s="6">
        <v>9.45</v>
      </c>
      <c r="D1100" s="6">
        <v>9.38</v>
      </c>
      <c r="E1100" s="6">
        <v>9.31</v>
      </c>
      <c r="F1100" s="6">
        <v>9.09</v>
      </c>
      <c r="G1100" s="6">
        <v>8.9</v>
      </c>
      <c r="H1100" s="6">
        <v>8.55</v>
      </c>
      <c r="I1100" s="6">
        <v>8.34</v>
      </c>
      <c r="J1100" s="6">
        <v>8.23</v>
      </c>
      <c r="K1100" s="6">
        <v>8.25</v>
      </c>
      <c r="L1100" s="6">
        <v>8.33</v>
      </c>
      <c r="M1100" s="6">
        <v>8.49</v>
      </c>
    </row>
    <row r="1101">
      <c r="A1101" s="146">
        <v>42590.0</v>
      </c>
      <c r="B1101" s="6">
        <v>9.5</v>
      </c>
      <c r="C1101" s="6">
        <v>9.42</v>
      </c>
      <c r="D1101" s="6">
        <v>9.35</v>
      </c>
      <c r="E1101" s="6">
        <v>9.29</v>
      </c>
      <c r="F1101" s="6">
        <v>9.1</v>
      </c>
      <c r="G1101" s="6">
        <v>8.93</v>
      </c>
      <c r="H1101" s="6">
        <v>8.61</v>
      </c>
      <c r="I1101" s="6">
        <v>8.4</v>
      </c>
      <c r="J1101" s="6">
        <v>8.29</v>
      </c>
      <c r="K1101" s="6">
        <v>8.28</v>
      </c>
      <c r="L1101" s="6">
        <v>8.35</v>
      </c>
      <c r="M1101" s="6">
        <v>8.5</v>
      </c>
    </row>
    <row r="1102">
      <c r="A1102" s="146">
        <v>42587.0</v>
      </c>
      <c r="B1102" s="6">
        <v>9.46</v>
      </c>
      <c r="C1102" s="6">
        <v>9.39</v>
      </c>
      <c r="D1102" s="6">
        <v>9.33</v>
      </c>
      <c r="E1102" s="6">
        <v>9.28</v>
      </c>
      <c r="F1102" s="6">
        <v>9.13</v>
      </c>
      <c r="G1102" s="6">
        <v>8.97</v>
      </c>
      <c r="H1102" s="6">
        <v>8.66</v>
      </c>
      <c r="I1102" s="6">
        <v>8.45</v>
      </c>
      <c r="J1102" s="6">
        <v>8.36</v>
      </c>
      <c r="K1102" s="6">
        <v>8.38</v>
      </c>
      <c r="L1102" s="6">
        <v>8.45</v>
      </c>
      <c r="M1102" s="6">
        <v>8.59</v>
      </c>
    </row>
    <row r="1103">
      <c r="A1103" s="146">
        <v>42586.0</v>
      </c>
      <c r="B1103" s="6">
        <v>9.51</v>
      </c>
      <c r="C1103" s="6">
        <v>9.44</v>
      </c>
      <c r="D1103" s="6">
        <v>9.38</v>
      </c>
      <c r="E1103" s="6">
        <v>9.34</v>
      </c>
      <c r="F1103" s="6">
        <v>9.18</v>
      </c>
      <c r="G1103" s="6">
        <v>9.02</v>
      </c>
      <c r="H1103" s="6">
        <v>8.71</v>
      </c>
      <c r="I1103" s="6">
        <v>8.52</v>
      </c>
      <c r="J1103" s="6">
        <v>8.43</v>
      </c>
      <c r="K1103" s="6">
        <v>8.46</v>
      </c>
      <c r="L1103" s="6">
        <v>8.54</v>
      </c>
      <c r="M1103" s="6">
        <v>8.67</v>
      </c>
    </row>
    <row r="1104">
      <c r="A1104" s="146">
        <v>42585.0</v>
      </c>
      <c r="B1104" s="6">
        <v>9.62</v>
      </c>
      <c r="C1104" s="6">
        <v>9.54</v>
      </c>
      <c r="D1104" s="6">
        <v>9.47</v>
      </c>
      <c r="E1104" s="6">
        <v>9.41</v>
      </c>
      <c r="F1104" s="6">
        <v>9.21</v>
      </c>
      <c r="G1104" s="6">
        <v>9.04</v>
      </c>
      <c r="H1104" s="6">
        <v>8.76</v>
      </c>
      <c r="I1104" s="6">
        <v>8.58</v>
      </c>
      <c r="J1104" s="6">
        <v>8.48</v>
      </c>
      <c r="K1104" s="6">
        <v>8.49</v>
      </c>
      <c r="L1104" s="6">
        <v>8.54</v>
      </c>
      <c r="M1104" s="6">
        <v>8.66</v>
      </c>
    </row>
    <row r="1105">
      <c r="A1105" s="146">
        <v>42584.0</v>
      </c>
      <c r="B1105" s="6">
        <v>9.81</v>
      </c>
      <c r="C1105" s="6">
        <v>9.7</v>
      </c>
      <c r="D1105" s="6">
        <v>9.59</v>
      </c>
      <c r="E1105" s="6">
        <v>9.49</v>
      </c>
      <c r="F1105" s="6">
        <v>9.17</v>
      </c>
      <c r="G1105" s="6">
        <v>8.99</v>
      </c>
      <c r="H1105" s="6">
        <v>8.71</v>
      </c>
      <c r="I1105" s="6">
        <v>8.54</v>
      </c>
      <c r="J1105" s="6">
        <v>8.45</v>
      </c>
      <c r="K1105" s="6">
        <v>8.47</v>
      </c>
      <c r="L1105" s="6">
        <v>8.54</v>
      </c>
      <c r="M1105" s="6">
        <v>8.67</v>
      </c>
    </row>
    <row r="1106">
      <c r="A1106" s="146">
        <v>42583.0</v>
      </c>
      <c r="B1106" s="6">
        <v>9.82</v>
      </c>
      <c r="C1106" s="6">
        <v>9.7</v>
      </c>
      <c r="D1106" s="6">
        <v>9.59</v>
      </c>
      <c r="E1106" s="6">
        <v>9.48</v>
      </c>
      <c r="F1106" s="6">
        <v>9.17</v>
      </c>
      <c r="G1106" s="6">
        <v>8.96</v>
      </c>
      <c r="H1106" s="6">
        <v>8.67</v>
      </c>
      <c r="I1106" s="6">
        <v>8.49</v>
      </c>
      <c r="J1106" s="6">
        <v>8.41</v>
      </c>
      <c r="K1106" s="6">
        <v>8.45</v>
      </c>
      <c r="L1106" s="6">
        <v>8.54</v>
      </c>
      <c r="M1106" s="6">
        <v>8.67</v>
      </c>
    </row>
    <row r="1107">
      <c r="A1107" s="146">
        <v>42580.0</v>
      </c>
      <c r="B1107" s="6">
        <v>9.85</v>
      </c>
      <c r="C1107" s="6">
        <v>9.71</v>
      </c>
      <c r="D1107" s="6">
        <v>9.58</v>
      </c>
      <c r="E1107" s="6">
        <v>9.46</v>
      </c>
      <c r="F1107" s="6">
        <v>9.11</v>
      </c>
      <c r="G1107" s="6">
        <v>8.91</v>
      </c>
      <c r="H1107" s="6">
        <v>8.65</v>
      </c>
      <c r="I1107" s="6">
        <v>8.51</v>
      </c>
      <c r="J1107" s="6">
        <v>8.46</v>
      </c>
      <c r="K1107" s="6">
        <v>8.53</v>
      </c>
      <c r="L1107" s="6">
        <v>8.63</v>
      </c>
      <c r="M1107" s="6">
        <v>8.76</v>
      </c>
    </row>
    <row r="1108">
      <c r="A1108" s="146">
        <v>42579.0</v>
      </c>
      <c r="B1108" s="6">
        <v>9.91</v>
      </c>
      <c r="C1108" s="6">
        <v>9.78</v>
      </c>
      <c r="D1108" s="6">
        <v>9.65</v>
      </c>
      <c r="E1108" s="6">
        <v>9.53</v>
      </c>
      <c r="F1108" s="6">
        <v>9.15</v>
      </c>
      <c r="G1108" s="6">
        <v>8.95</v>
      </c>
      <c r="H1108" s="6">
        <v>8.7</v>
      </c>
      <c r="I1108" s="6">
        <v>8.58</v>
      </c>
      <c r="J1108" s="6">
        <v>8.56</v>
      </c>
      <c r="K1108" s="6">
        <v>8.65</v>
      </c>
      <c r="L1108" s="6">
        <v>8.75</v>
      </c>
      <c r="M1108" s="6">
        <v>8.88</v>
      </c>
    </row>
    <row r="1109">
      <c r="A1109" s="146">
        <v>42578.0</v>
      </c>
      <c r="B1109" s="6">
        <v>9.95</v>
      </c>
      <c r="C1109" s="6">
        <v>9.82</v>
      </c>
      <c r="D1109" s="6">
        <v>9.7</v>
      </c>
      <c r="E1109" s="6">
        <v>9.58</v>
      </c>
      <c r="F1109" s="6">
        <v>9.23</v>
      </c>
      <c r="G1109" s="6">
        <v>9.05</v>
      </c>
      <c r="H1109" s="6">
        <v>8.78</v>
      </c>
      <c r="I1109" s="6">
        <v>8.64</v>
      </c>
      <c r="J1109" s="6">
        <v>8.59</v>
      </c>
      <c r="K1109" s="6">
        <v>8.66</v>
      </c>
      <c r="L1109" s="6">
        <v>8.76</v>
      </c>
      <c r="M1109" s="6">
        <v>8.9</v>
      </c>
    </row>
    <row r="1110">
      <c r="A1110" s="146">
        <v>42577.0</v>
      </c>
      <c r="B1110" s="6">
        <v>9.96</v>
      </c>
      <c r="C1110" s="6">
        <v>9.83</v>
      </c>
      <c r="D1110" s="6">
        <v>9.71</v>
      </c>
      <c r="E1110" s="6">
        <v>9.6</v>
      </c>
      <c r="F1110" s="6">
        <v>9.26</v>
      </c>
      <c r="G1110" s="6">
        <v>9.07</v>
      </c>
      <c r="H1110" s="6">
        <v>8.81</v>
      </c>
      <c r="I1110" s="6">
        <v>8.68</v>
      </c>
      <c r="J1110" s="6">
        <v>8.66</v>
      </c>
      <c r="K1110" s="6">
        <v>8.74</v>
      </c>
      <c r="L1110" s="6">
        <v>8.85</v>
      </c>
      <c r="M1110" s="6">
        <v>8.99</v>
      </c>
    </row>
    <row r="1111">
      <c r="A1111" s="146">
        <v>42576.0</v>
      </c>
      <c r="B1111" s="6">
        <v>9.99</v>
      </c>
      <c r="C1111" s="6">
        <v>9.86</v>
      </c>
      <c r="D1111" s="6">
        <v>9.73</v>
      </c>
      <c r="E1111" s="6">
        <v>9.62</v>
      </c>
      <c r="F1111" s="6">
        <v>9.26</v>
      </c>
      <c r="G1111" s="6">
        <v>9.02</v>
      </c>
      <c r="H1111" s="6">
        <v>8.76</v>
      </c>
      <c r="I1111" s="6">
        <v>8.64</v>
      </c>
      <c r="J1111" s="6">
        <v>8.61</v>
      </c>
      <c r="K1111" s="6">
        <v>8.7</v>
      </c>
      <c r="L1111" s="6">
        <v>8.8</v>
      </c>
      <c r="M1111" s="6">
        <v>8.93</v>
      </c>
    </row>
    <row r="1112">
      <c r="A1112" s="146">
        <v>42573.0</v>
      </c>
      <c r="B1112" s="6">
        <v>10.0</v>
      </c>
      <c r="C1112" s="6">
        <v>9.86</v>
      </c>
      <c r="D1112" s="6">
        <v>9.73</v>
      </c>
      <c r="E1112" s="6">
        <v>9.62</v>
      </c>
      <c r="F1112" s="6">
        <v>9.26</v>
      </c>
      <c r="G1112" s="6">
        <v>9.07</v>
      </c>
      <c r="H1112" s="6">
        <v>8.8</v>
      </c>
      <c r="I1112" s="6">
        <v>8.66</v>
      </c>
      <c r="J1112" s="6">
        <v>8.6</v>
      </c>
      <c r="K1112" s="6">
        <v>8.68</v>
      </c>
      <c r="L1112" s="6">
        <v>8.78</v>
      </c>
      <c r="M1112" s="6">
        <v>8.93</v>
      </c>
    </row>
    <row r="1113">
      <c r="A1113" s="146">
        <v>42572.0</v>
      </c>
      <c r="B1113" s="6">
        <v>9.98</v>
      </c>
      <c r="C1113" s="6">
        <v>9.84</v>
      </c>
      <c r="D1113" s="6">
        <v>9.71</v>
      </c>
      <c r="E1113" s="6">
        <v>9.59</v>
      </c>
      <c r="F1113" s="6">
        <v>9.23</v>
      </c>
      <c r="G1113" s="6">
        <v>9.02</v>
      </c>
      <c r="H1113" s="6">
        <v>8.75</v>
      </c>
      <c r="I1113" s="6">
        <v>8.6</v>
      </c>
      <c r="J1113" s="6">
        <v>8.55</v>
      </c>
      <c r="K1113" s="6">
        <v>8.63</v>
      </c>
      <c r="L1113" s="6">
        <v>8.74</v>
      </c>
      <c r="M1113" s="6">
        <v>8.89</v>
      </c>
    </row>
    <row r="1114">
      <c r="A1114" s="146">
        <v>42571.0</v>
      </c>
      <c r="B1114" s="6">
        <v>9.98</v>
      </c>
      <c r="C1114" s="6">
        <v>9.84</v>
      </c>
      <c r="D1114" s="6">
        <v>9.72</v>
      </c>
      <c r="E1114" s="6">
        <v>9.59</v>
      </c>
      <c r="F1114" s="6">
        <v>9.2</v>
      </c>
      <c r="G1114" s="6">
        <v>8.97</v>
      </c>
      <c r="H1114" s="6">
        <v>8.7</v>
      </c>
      <c r="I1114" s="6">
        <v>8.56</v>
      </c>
      <c r="J1114" s="6">
        <v>8.52</v>
      </c>
      <c r="K1114" s="6">
        <v>8.61</v>
      </c>
      <c r="L1114" s="6">
        <v>8.72</v>
      </c>
      <c r="M1114" s="6">
        <v>8.88</v>
      </c>
    </row>
    <row r="1115">
      <c r="A1115" s="146">
        <v>42570.0</v>
      </c>
      <c r="B1115" s="6">
        <v>9.98</v>
      </c>
      <c r="C1115" s="6">
        <v>9.84</v>
      </c>
      <c r="D1115" s="6">
        <v>9.72</v>
      </c>
      <c r="E1115" s="6">
        <v>9.6</v>
      </c>
      <c r="F1115" s="6">
        <v>9.23</v>
      </c>
      <c r="G1115" s="6">
        <v>8.99</v>
      </c>
      <c r="H1115" s="6">
        <v>8.69</v>
      </c>
      <c r="I1115" s="6">
        <v>8.54</v>
      </c>
      <c r="J1115" s="6">
        <v>8.49</v>
      </c>
      <c r="K1115" s="6">
        <v>8.58</v>
      </c>
      <c r="L1115" s="6">
        <v>8.69</v>
      </c>
      <c r="M1115" s="6">
        <v>8.85</v>
      </c>
    </row>
    <row r="1116">
      <c r="A1116" s="146">
        <v>42569.0</v>
      </c>
      <c r="B1116" s="6">
        <v>10.09</v>
      </c>
      <c r="C1116" s="6">
        <v>9.92</v>
      </c>
      <c r="D1116" s="6">
        <v>9.76</v>
      </c>
      <c r="E1116" s="6">
        <v>9.61</v>
      </c>
      <c r="F1116" s="6">
        <v>9.16</v>
      </c>
      <c r="G1116" s="6">
        <v>8.91</v>
      </c>
      <c r="H1116" s="6">
        <v>8.65</v>
      </c>
      <c r="I1116" s="6">
        <v>8.54</v>
      </c>
      <c r="J1116" s="6">
        <v>8.51</v>
      </c>
      <c r="K1116" s="6">
        <v>8.62</v>
      </c>
      <c r="L1116" s="6">
        <v>8.74</v>
      </c>
      <c r="M1116" s="6">
        <v>8.89</v>
      </c>
    </row>
    <row r="1117">
      <c r="A1117" s="146">
        <v>42566.0</v>
      </c>
      <c r="B1117" s="6">
        <v>10.07</v>
      </c>
      <c r="C1117" s="6">
        <v>9.91</v>
      </c>
      <c r="D1117" s="6">
        <v>9.75</v>
      </c>
      <c r="E1117" s="6">
        <v>9.61</v>
      </c>
      <c r="F1117" s="6">
        <v>9.16</v>
      </c>
      <c r="G1117" s="6">
        <v>8.91</v>
      </c>
      <c r="H1117" s="6">
        <v>8.63</v>
      </c>
      <c r="I1117" s="6">
        <v>8.48</v>
      </c>
      <c r="J1117" s="6">
        <v>8.43</v>
      </c>
      <c r="K1117" s="6">
        <v>8.52</v>
      </c>
      <c r="L1117" s="6">
        <v>8.64</v>
      </c>
      <c r="M1117" s="6">
        <v>8.8</v>
      </c>
    </row>
    <row r="1118">
      <c r="A1118" s="146">
        <v>42565.0</v>
      </c>
      <c r="B1118" s="6">
        <v>10.08</v>
      </c>
      <c r="C1118" s="6">
        <v>9.92</v>
      </c>
      <c r="D1118" s="6">
        <v>9.76</v>
      </c>
      <c r="E1118" s="6">
        <v>9.61</v>
      </c>
      <c r="F1118" s="6">
        <v>9.15</v>
      </c>
      <c r="G1118" s="6">
        <v>8.9</v>
      </c>
      <c r="H1118" s="6">
        <v>8.59</v>
      </c>
      <c r="I1118" s="6">
        <v>8.44</v>
      </c>
      <c r="J1118" s="6">
        <v>8.39</v>
      </c>
      <c r="K1118" s="6">
        <v>8.48</v>
      </c>
      <c r="L1118" s="6">
        <v>8.61</v>
      </c>
      <c r="M1118" s="6">
        <v>8.78</v>
      </c>
    </row>
    <row r="1119">
      <c r="A1119" s="146">
        <v>42564.0</v>
      </c>
      <c r="B1119" s="6">
        <v>9.97</v>
      </c>
      <c r="C1119" s="6">
        <v>9.84</v>
      </c>
      <c r="D1119" s="6">
        <v>9.72</v>
      </c>
      <c r="E1119" s="6">
        <v>9.6</v>
      </c>
      <c r="F1119" s="6">
        <v>9.23</v>
      </c>
      <c r="G1119" s="6">
        <v>9.0</v>
      </c>
      <c r="H1119" s="6">
        <v>8.67</v>
      </c>
      <c r="I1119" s="6">
        <v>8.48</v>
      </c>
      <c r="J1119" s="6">
        <v>8.37</v>
      </c>
      <c r="K1119" s="6">
        <v>8.43</v>
      </c>
      <c r="L1119" s="6">
        <v>8.54</v>
      </c>
      <c r="M1119" s="6">
        <v>8.73</v>
      </c>
    </row>
    <row r="1120">
      <c r="A1120" s="146">
        <v>42563.0</v>
      </c>
      <c r="B1120" s="6">
        <v>9.94</v>
      </c>
      <c r="C1120" s="6">
        <v>9.82</v>
      </c>
      <c r="D1120" s="6">
        <v>9.7</v>
      </c>
      <c r="E1120" s="6">
        <v>9.59</v>
      </c>
      <c r="F1120" s="6">
        <v>9.23</v>
      </c>
      <c r="G1120" s="6">
        <v>8.95</v>
      </c>
      <c r="H1120" s="6">
        <v>8.6</v>
      </c>
      <c r="I1120" s="6">
        <v>8.41</v>
      </c>
      <c r="J1120" s="6">
        <v>8.3</v>
      </c>
      <c r="K1120" s="6">
        <v>8.36</v>
      </c>
      <c r="L1120" s="6">
        <v>8.48</v>
      </c>
      <c r="M1120" s="6">
        <v>8.66</v>
      </c>
    </row>
    <row r="1121">
      <c r="A1121" s="146">
        <v>42562.0</v>
      </c>
      <c r="B1121" s="6">
        <v>9.89</v>
      </c>
      <c r="C1121" s="6">
        <v>9.79</v>
      </c>
      <c r="D1121" s="6">
        <v>9.69</v>
      </c>
      <c r="E1121" s="6">
        <v>9.6</v>
      </c>
      <c r="F1121" s="6">
        <v>9.29</v>
      </c>
      <c r="G1121" s="6">
        <v>9.04</v>
      </c>
      <c r="H1121" s="6">
        <v>8.69</v>
      </c>
      <c r="I1121" s="6">
        <v>8.47</v>
      </c>
      <c r="J1121" s="6">
        <v>8.32</v>
      </c>
      <c r="K1121" s="6">
        <v>8.33</v>
      </c>
      <c r="L1121" s="6">
        <v>8.41</v>
      </c>
      <c r="M1121" s="6">
        <v>8.56</v>
      </c>
    </row>
    <row r="1122">
      <c r="A1122" s="146">
        <v>42559.0</v>
      </c>
      <c r="B1122" s="6">
        <v>9.89</v>
      </c>
      <c r="C1122" s="6">
        <v>9.79</v>
      </c>
      <c r="D1122" s="6">
        <v>9.69</v>
      </c>
      <c r="E1122" s="6">
        <v>9.61</v>
      </c>
      <c r="F1122" s="6">
        <v>9.33</v>
      </c>
      <c r="G1122" s="6">
        <v>9.12</v>
      </c>
      <c r="H1122" s="6">
        <v>8.77</v>
      </c>
      <c r="I1122" s="6">
        <v>8.54</v>
      </c>
      <c r="J1122" s="6">
        <v>8.36</v>
      </c>
      <c r="K1122" s="6">
        <v>8.34</v>
      </c>
      <c r="L1122" s="6">
        <v>8.41</v>
      </c>
      <c r="M1122" s="6">
        <v>8.53</v>
      </c>
    </row>
    <row r="1123">
      <c r="A1123" s="146">
        <v>42558.0</v>
      </c>
      <c r="B1123" s="6">
        <v>9.92</v>
      </c>
      <c r="C1123" s="6">
        <v>9.81</v>
      </c>
      <c r="D1123" s="6">
        <v>9.71</v>
      </c>
      <c r="E1123" s="6">
        <v>9.61</v>
      </c>
      <c r="F1123" s="6">
        <v>9.3</v>
      </c>
      <c r="G1123" s="6">
        <v>9.12</v>
      </c>
      <c r="H1123" s="6">
        <v>8.78</v>
      </c>
      <c r="I1123" s="6">
        <v>8.53</v>
      </c>
      <c r="J1123" s="6">
        <v>8.33</v>
      </c>
      <c r="K1123" s="6">
        <v>8.26</v>
      </c>
      <c r="L1123" s="6">
        <v>8.29</v>
      </c>
      <c r="M1123" s="6">
        <v>8.39</v>
      </c>
    </row>
    <row r="1124">
      <c r="A1124" s="146">
        <v>42557.0</v>
      </c>
      <c r="B1124" s="6">
        <v>10.05</v>
      </c>
      <c r="C1124" s="6">
        <v>9.92</v>
      </c>
      <c r="D1124" s="6">
        <v>9.8</v>
      </c>
      <c r="E1124" s="6">
        <v>9.68</v>
      </c>
      <c r="F1124" s="6">
        <v>9.29</v>
      </c>
      <c r="G1124" s="6">
        <v>9.05</v>
      </c>
      <c r="H1124" s="6">
        <v>8.71</v>
      </c>
      <c r="I1124" s="6">
        <v>8.5</v>
      </c>
      <c r="J1124" s="6">
        <v>8.35</v>
      </c>
      <c r="K1124" s="6">
        <v>8.34</v>
      </c>
      <c r="L1124" s="6">
        <v>8.4</v>
      </c>
      <c r="M1124" s="6">
        <v>8.5</v>
      </c>
    </row>
    <row r="1125">
      <c r="A1125" s="146">
        <v>42556.0</v>
      </c>
      <c r="B1125" s="6">
        <v>10.13</v>
      </c>
      <c r="C1125" s="6">
        <v>9.98</v>
      </c>
      <c r="D1125" s="6">
        <v>9.83</v>
      </c>
      <c r="E1125" s="6">
        <v>9.7</v>
      </c>
      <c r="F1125" s="6">
        <v>9.26</v>
      </c>
      <c r="G1125" s="6">
        <v>8.98</v>
      </c>
      <c r="H1125" s="6">
        <v>8.64</v>
      </c>
      <c r="I1125" s="6">
        <v>8.46</v>
      </c>
      <c r="J1125" s="6">
        <v>8.35</v>
      </c>
      <c r="K1125" s="6">
        <v>8.38</v>
      </c>
      <c r="L1125" s="6">
        <v>8.45</v>
      </c>
      <c r="M1125" s="6">
        <v>8.56</v>
      </c>
    </row>
    <row r="1126">
      <c r="A1126" s="146">
        <v>42555.0</v>
      </c>
      <c r="B1126" s="6">
        <v>10.11</v>
      </c>
      <c r="C1126" s="6">
        <v>9.95</v>
      </c>
      <c r="D1126" s="6">
        <v>9.81</v>
      </c>
      <c r="E1126" s="6">
        <v>9.67</v>
      </c>
      <c r="F1126" s="6">
        <v>9.22</v>
      </c>
      <c r="G1126" s="6">
        <v>8.93</v>
      </c>
      <c r="H1126" s="6">
        <v>8.54</v>
      </c>
      <c r="I1126" s="6">
        <v>8.33</v>
      </c>
      <c r="J1126" s="6">
        <v>8.22</v>
      </c>
      <c r="K1126" s="6">
        <v>8.24</v>
      </c>
      <c r="L1126" s="6">
        <v>8.3</v>
      </c>
      <c r="M1126" s="6">
        <v>8.39</v>
      </c>
    </row>
    <row r="1127">
      <c r="A1127" s="146">
        <v>42552.0</v>
      </c>
      <c r="B1127" s="6">
        <v>10.14</v>
      </c>
      <c r="C1127" s="6">
        <v>9.97</v>
      </c>
      <c r="D1127" s="6">
        <v>9.81</v>
      </c>
      <c r="E1127" s="6">
        <v>9.66</v>
      </c>
      <c r="F1127" s="6">
        <v>9.21</v>
      </c>
      <c r="G1127" s="6">
        <v>8.91</v>
      </c>
      <c r="H1127" s="6">
        <v>8.5</v>
      </c>
      <c r="I1127" s="6">
        <v>8.29</v>
      </c>
      <c r="J1127" s="6">
        <v>8.2</v>
      </c>
      <c r="K1127" s="6">
        <v>8.24</v>
      </c>
      <c r="L1127" s="6">
        <v>8.3</v>
      </c>
      <c r="M1127" s="6">
        <v>8.36</v>
      </c>
    </row>
    <row r="1128">
      <c r="A1128" s="146">
        <v>42551.0</v>
      </c>
      <c r="B1128" s="6">
        <v>10.06</v>
      </c>
      <c r="C1128" s="6">
        <v>9.91</v>
      </c>
      <c r="D1128" s="6">
        <v>9.78</v>
      </c>
      <c r="E1128" s="6">
        <v>9.66</v>
      </c>
      <c r="F1128" s="6">
        <v>9.26</v>
      </c>
      <c r="G1128" s="6">
        <v>8.95</v>
      </c>
      <c r="H1128" s="6">
        <v>8.54</v>
      </c>
      <c r="I1128" s="6">
        <v>8.33</v>
      </c>
      <c r="J1128" s="6">
        <v>8.25</v>
      </c>
      <c r="K1128" s="6">
        <v>8.25</v>
      </c>
      <c r="L1128" s="6">
        <v>8.27</v>
      </c>
      <c r="M1128" s="6">
        <v>8.29</v>
      </c>
    </row>
    <row r="1129">
      <c r="A1129" s="146">
        <v>42550.0</v>
      </c>
      <c r="B1129" s="6">
        <v>10.06</v>
      </c>
      <c r="C1129" s="6">
        <v>9.91</v>
      </c>
      <c r="D1129" s="6">
        <v>9.78</v>
      </c>
      <c r="E1129" s="6">
        <v>9.67</v>
      </c>
      <c r="F1129" s="6">
        <v>9.29</v>
      </c>
      <c r="G1129" s="6">
        <v>9.0</v>
      </c>
      <c r="H1129" s="6">
        <v>8.62</v>
      </c>
      <c r="I1129" s="6">
        <v>8.45</v>
      </c>
      <c r="J1129" s="6">
        <v>8.39</v>
      </c>
      <c r="K1129" s="6">
        <v>8.38</v>
      </c>
      <c r="L1129" s="6">
        <v>8.39</v>
      </c>
      <c r="M1129" s="6">
        <v>8.39</v>
      </c>
    </row>
    <row r="1130">
      <c r="A1130" s="146">
        <v>42549.0</v>
      </c>
      <c r="B1130" s="6">
        <v>10.15</v>
      </c>
      <c r="C1130" s="6">
        <v>9.97</v>
      </c>
      <c r="D1130" s="6">
        <v>9.81</v>
      </c>
      <c r="E1130" s="6">
        <v>9.67</v>
      </c>
      <c r="F1130" s="6">
        <v>9.25</v>
      </c>
      <c r="G1130" s="6">
        <v>8.96</v>
      </c>
      <c r="H1130" s="6">
        <v>8.64</v>
      </c>
      <c r="I1130" s="6">
        <v>8.49</v>
      </c>
      <c r="J1130" s="6">
        <v>8.41</v>
      </c>
      <c r="K1130" s="6">
        <v>8.39</v>
      </c>
      <c r="L1130" s="6">
        <v>8.39</v>
      </c>
      <c r="M1130" s="6">
        <v>8.38</v>
      </c>
    </row>
    <row r="1131">
      <c r="A1131" s="146">
        <v>42548.0</v>
      </c>
      <c r="B1131" s="6">
        <v>10.18</v>
      </c>
      <c r="C1131" s="6">
        <v>10.01</v>
      </c>
      <c r="D1131" s="6">
        <v>9.86</v>
      </c>
      <c r="E1131" s="6">
        <v>9.73</v>
      </c>
      <c r="F1131" s="6">
        <v>9.32</v>
      </c>
      <c r="G1131" s="6">
        <v>9.03</v>
      </c>
      <c r="H1131" s="6">
        <v>8.72</v>
      </c>
      <c r="I1131" s="6">
        <v>8.58</v>
      </c>
      <c r="J1131" s="6">
        <v>8.51</v>
      </c>
      <c r="K1131" s="6">
        <v>8.49</v>
      </c>
      <c r="L1131" s="6">
        <v>8.47</v>
      </c>
      <c r="M1131" s="6">
        <v>8.44</v>
      </c>
    </row>
    <row r="1132">
      <c r="A1132" s="146">
        <v>42545.0</v>
      </c>
      <c r="B1132" s="6">
        <v>10.5</v>
      </c>
      <c r="C1132" s="6">
        <v>10.24</v>
      </c>
      <c r="D1132" s="6">
        <v>10.02</v>
      </c>
      <c r="E1132" s="6">
        <v>9.83</v>
      </c>
      <c r="F1132" s="6">
        <v>9.32</v>
      </c>
      <c r="G1132" s="6">
        <v>9.05</v>
      </c>
      <c r="H1132" s="6">
        <v>8.79</v>
      </c>
      <c r="I1132" s="6">
        <v>8.69</v>
      </c>
      <c r="J1132" s="6">
        <v>8.62</v>
      </c>
      <c r="K1132" s="6">
        <v>8.58</v>
      </c>
      <c r="L1132" s="6">
        <v>8.55</v>
      </c>
      <c r="M1132" s="6">
        <v>8.52</v>
      </c>
    </row>
    <row r="1133">
      <c r="A1133" s="146">
        <v>42544.0</v>
      </c>
      <c r="B1133" s="6">
        <v>10.45</v>
      </c>
      <c r="C1133" s="6">
        <v>10.18</v>
      </c>
      <c r="D1133" s="6">
        <v>9.96</v>
      </c>
      <c r="E1133" s="6">
        <v>9.77</v>
      </c>
      <c r="F1133" s="6">
        <v>9.25</v>
      </c>
      <c r="G1133" s="6">
        <v>8.98</v>
      </c>
      <c r="H1133" s="6">
        <v>8.72</v>
      </c>
      <c r="I1133" s="6">
        <v>8.61</v>
      </c>
      <c r="J1133" s="6">
        <v>8.54</v>
      </c>
      <c r="K1133" s="6">
        <v>8.5</v>
      </c>
      <c r="L1133" s="6">
        <v>8.47</v>
      </c>
      <c r="M1133" s="6">
        <v>8.43</v>
      </c>
    </row>
    <row r="1134">
      <c r="A1134" s="146">
        <v>42543.0</v>
      </c>
      <c r="B1134" s="6">
        <v>10.13</v>
      </c>
      <c r="C1134" s="6">
        <v>9.99</v>
      </c>
      <c r="D1134" s="6">
        <v>9.86</v>
      </c>
      <c r="E1134" s="6">
        <v>9.74</v>
      </c>
      <c r="F1134" s="6">
        <v>9.37</v>
      </c>
      <c r="G1134" s="6">
        <v>9.11</v>
      </c>
      <c r="H1134" s="6">
        <v>8.8</v>
      </c>
      <c r="I1134" s="6">
        <v>8.65</v>
      </c>
      <c r="J1134" s="6">
        <v>8.54</v>
      </c>
      <c r="K1134" s="6">
        <v>8.45</v>
      </c>
      <c r="L1134" s="6">
        <v>8.41</v>
      </c>
      <c r="M1134" s="6">
        <v>8.35</v>
      </c>
    </row>
    <row r="1135">
      <c r="A1135" s="146">
        <v>42542.0</v>
      </c>
      <c r="B1135" s="6">
        <v>10.19</v>
      </c>
      <c r="C1135" s="6">
        <v>10.03</v>
      </c>
      <c r="D1135" s="6">
        <v>9.89</v>
      </c>
      <c r="E1135" s="6">
        <v>9.77</v>
      </c>
      <c r="F1135" s="6">
        <v>9.37</v>
      </c>
      <c r="G1135" s="6">
        <v>9.12</v>
      </c>
      <c r="H1135" s="6">
        <v>8.83</v>
      </c>
      <c r="I1135" s="6">
        <v>8.68</v>
      </c>
      <c r="J1135" s="6">
        <v>8.56</v>
      </c>
      <c r="K1135" s="6">
        <v>8.48</v>
      </c>
      <c r="L1135" s="6">
        <v>8.44</v>
      </c>
      <c r="M1135" s="6">
        <v>8.4</v>
      </c>
    </row>
    <row r="1136">
      <c r="A1136" s="146">
        <v>42541.0</v>
      </c>
      <c r="B1136" s="6">
        <v>10.3</v>
      </c>
      <c r="C1136" s="6">
        <v>10.1</v>
      </c>
      <c r="D1136" s="6">
        <v>9.93</v>
      </c>
      <c r="E1136" s="6">
        <v>9.78</v>
      </c>
      <c r="F1136" s="6">
        <v>9.33</v>
      </c>
      <c r="G1136" s="6">
        <v>9.08</v>
      </c>
      <c r="H1136" s="6">
        <v>8.82</v>
      </c>
      <c r="I1136" s="6">
        <v>8.68</v>
      </c>
      <c r="J1136" s="6">
        <v>8.56</v>
      </c>
      <c r="K1136" s="6">
        <v>8.48</v>
      </c>
      <c r="L1136" s="6">
        <v>8.45</v>
      </c>
      <c r="M1136" s="6">
        <v>8.42</v>
      </c>
    </row>
    <row r="1137">
      <c r="A1137" s="146">
        <v>42538.0</v>
      </c>
      <c r="B1137" s="6">
        <v>10.39</v>
      </c>
      <c r="C1137" s="6">
        <v>10.19</v>
      </c>
      <c r="D1137" s="6">
        <v>10.01</v>
      </c>
      <c r="E1137" s="6">
        <v>9.85</v>
      </c>
      <c r="F1137" s="6">
        <v>9.42</v>
      </c>
      <c r="G1137" s="6">
        <v>9.18</v>
      </c>
      <c r="H1137" s="6">
        <v>8.94</v>
      </c>
      <c r="I1137" s="6">
        <v>8.79</v>
      </c>
      <c r="J1137" s="6">
        <v>8.64</v>
      </c>
      <c r="K1137" s="6">
        <v>8.57</v>
      </c>
      <c r="L1137" s="6">
        <v>8.54</v>
      </c>
      <c r="M1137" s="6">
        <v>8.51</v>
      </c>
    </row>
    <row r="1138">
      <c r="A1138" s="146">
        <v>42537.0</v>
      </c>
      <c r="B1138" s="6">
        <v>10.2</v>
      </c>
      <c r="C1138" s="6">
        <v>10.04</v>
      </c>
      <c r="D1138" s="6">
        <v>9.9</v>
      </c>
      <c r="E1138" s="6">
        <v>9.78</v>
      </c>
      <c r="F1138" s="6">
        <v>9.43</v>
      </c>
      <c r="G1138" s="6">
        <v>9.22</v>
      </c>
      <c r="H1138" s="6">
        <v>8.99</v>
      </c>
      <c r="I1138" s="6">
        <v>8.85</v>
      </c>
      <c r="J1138" s="6">
        <v>8.71</v>
      </c>
      <c r="K1138" s="6">
        <v>8.64</v>
      </c>
      <c r="L1138" s="6">
        <v>8.63</v>
      </c>
      <c r="M1138" s="6">
        <v>8.6</v>
      </c>
    </row>
    <row r="1139">
      <c r="A1139" s="146">
        <v>42536.0</v>
      </c>
      <c r="B1139" s="6">
        <v>10.26</v>
      </c>
      <c r="C1139" s="6">
        <v>10.1</v>
      </c>
      <c r="D1139" s="6">
        <v>9.95</v>
      </c>
      <c r="E1139" s="6">
        <v>9.81</v>
      </c>
      <c r="F1139" s="6">
        <v>9.41</v>
      </c>
      <c r="G1139" s="6">
        <v>9.19</v>
      </c>
      <c r="H1139" s="6">
        <v>8.92</v>
      </c>
      <c r="I1139" s="6">
        <v>8.77</v>
      </c>
      <c r="J1139" s="6">
        <v>8.65</v>
      </c>
      <c r="K1139" s="6">
        <v>8.57</v>
      </c>
      <c r="L1139" s="6">
        <v>8.55</v>
      </c>
      <c r="M1139" s="6">
        <v>8.52</v>
      </c>
    </row>
    <row r="1140">
      <c r="A1140" s="146">
        <v>42535.0</v>
      </c>
      <c r="B1140" s="6">
        <v>9.97</v>
      </c>
      <c r="C1140" s="6">
        <v>9.87</v>
      </c>
      <c r="D1140" s="6">
        <v>9.78</v>
      </c>
      <c r="E1140" s="6">
        <v>9.69</v>
      </c>
      <c r="F1140" s="6">
        <v>9.39</v>
      </c>
      <c r="G1140" s="6">
        <v>9.18</v>
      </c>
      <c r="H1140" s="6">
        <v>8.96</v>
      </c>
      <c r="I1140" s="6">
        <v>8.83</v>
      </c>
      <c r="J1140" s="6">
        <v>8.67</v>
      </c>
      <c r="K1140" s="6">
        <v>8.54</v>
      </c>
      <c r="L1140" s="6">
        <v>8.47</v>
      </c>
      <c r="M1140" s="6">
        <v>8.42</v>
      </c>
    </row>
    <row r="1141">
      <c r="A1141" s="146">
        <v>42531.0</v>
      </c>
      <c r="B1141" s="6">
        <v>9.96</v>
      </c>
      <c r="C1141" s="6">
        <v>9.85</v>
      </c>
      <c r="D1141" s="6">
        <v>9.75</v>
      </c>
      <c r="E1141" s="6">
        <v>9.66</v>
      </c>
      <c r="F1141" s="6">
        <v>9.37</v>
      </c>
      <c r="G1141" s="6">
        <v>9.15</v>
      </c>
      <c r="H1141" s="6">
        <v>8.89</v>
      </c>
      <c r="I1141" s="6">
        <v>8.72</v>
      </c>
      <c r="J1141" s="6">
        <v>8.55</v>
      </c>
      <c r="K1141" s="6">
        <v>8.41</v>
      </c>
      <c r="L1141" s="6">
        <v>8.35</v>
      </c>
      <c r="M1141" s="6">
        <v>8.28</v>
      </c>
    </row>
    <row r="1142">
      <c r="A1142" s="146">
        <v>42530.0</v>
      </c>
      <c r="B1142" s="6">
        <v>10.12</v>
      </c>
      <c r="C1142" s="6">
        <v>9.99</v>
      </c>
      <c r="D1142" s="6">
        <v>9.87</v>
      </c>
      <c r="E1142" s="6">
        <v>9.76</v>
      </c>
      <c r="F1142" s="6">
        <v>9.43</v>
      </c>
      <c r="G1142" s="6">
        <v>9.22</v>
      </c>
      <c r="H1142" s="6">
        <v>8.94</v>
      </c>
      <c r="I1142" s="6">
        <v>8.78</v>
      </c>
      <c r="J1142" s="6">
        <v>8.62</v>
      </c>
      <c r="K1142" s="6">
        <v>8.51</v>
      </c>
      <c r="L1142" s="6">
        <v>8.46</v>
      </c>
      <c r="M1142" s="6">
        <v>8.42</v>
      </c>
    </row>
    <row r="1143">
      <c r="A1143" s="146">
        <v>42529.0</v>
      </c>
      <c r="B1143" s="6">
        <v>10.13</v>
      </c>
      <c r="C1143" s="6">
        <v>10.0</v>
      </c>
      <c r="D1143" s="6">
        <v>9.87</v>
      </c>
      <c r="E1143" s="6">
        <v>9.76</v>
      </c>
      <c r="F1143" s="6">
        <v>9.43</v>
      </c>
      <c r="G1143" s="6">
        <v>9.24</v>
      </c>
      <c r="H1143" s="6">
        <v>8.94</v>
      </c>
      <c r="I1143" s="6">
        <v>8.74</v>
      </c>
      <c r="J1143" s="6">
        <v>8.57</v>
      </c>
      <c r="K1143" s="6">
        <v>8.44</v>
      </c>
      <c r="L1143" s="6">
        <v>8.39</v>
      </c>
      <c r="M1143" s="6">
        <v>8.33</v>
      </c>
    </row>
    <row r="1144">
      <c r="A1144" s="146">
        <v>42528.0</v>
      </c>
      <c r="B1144" s="6">
        <v>10.08</v>
      </c>
      <c r="C1144" s="6">
        <v>9.97</v>
      </c>
      <c r="D1144" s="6">
        <v>9.86</v>
      </c>
      <c r="E1144" s="6">
        <v>9.77</v>
      </c>
      <c r="F1144" s="6">
        <v>9.47</v>
      </c>
      <c r="G1144" s="6">
        <v>9.28</v>
      </c>
      <c r="H1144" s="6">
        <v>9.0</v>
      </c>
      <c r="I1144" s="6">
        <v>8.8</v>
      </c>
      <c r="J1144" s="6">
        <v>8.6</v>
      </c>
      <c r="K1144" s="6">
        <v>8.45</v>
      </c>
      <c r="L1144" s="6">
        <v>8.37</v>
      </c>
      <c r="M1144" s="6">
        <v>8.31</v>
      </c>
    </row>
    <row r="1145">
      <c r="A1145" s="146">
        <v>42527.0</v>
      </c>
      <c r="B1145" s="6">
        <v>10.16</v>
      </c>
      <c r="C1145" s="6">
        <v>10.0</v>
      </c>
      <c r="D1145" s="6">
        <v>9.86</v>
      </c>
      <c r="E1145" s="6">
        <v>9.75</v>
      </c>
      <c r="F1145" s="6">
        <v>9.49</v>
      </c>
      <c r="G1145" s="6">
        <v>9.3</v>
      </c>
      <c r="H1145" s="6">
        <v>9.03</v>
      </c>
      <c r="I1145" s="6">
        <v>8.83</v>
      </c>
      <c r="J1145" s="6">
        <v>8.66</v>
      </c>
      <c r="K1145" s="6">
        <v>8.55</v>
      </c>
      <c r="L1145" s="6">
        <v>8.51</v>
      </c>
      <c r="M1145" s="6">
        <v>8.49</v>
      </c>
    </row>
    <row r="1146">
      <c r="A1146" s="146">
        <v>42524.0</v>
      </c>
      <c r="B1146" s="6">
        <v>10.23</v>
      </c>
      <c r="C1146" s="6">
        <v>10.05</v>
      </c>
      <c r="D1146" s="6">
        <v>9.91</v>
      </c>
      <c r="E1146" s="6">
        <v>9.79</v>
      </c>
      <c r="F1146" s="6">
        <v>9.49</v>
      </c>
      <c r="G1146" s="6">
        <v>9.36</v>
      </c>
      <c r="H1146" s="6">
        <v>9.15</v>
      </c>
      <c r="I1146" s="6">
        <v>8.98</v>
      </c>
      <c r="J1146" s="6">
        <v>8.82</v>
      </c>
      <c r="K1146" s="6">
        <v>8.73</v>
      </c>
      <c r="L1146" s="6">
        <v>8.71</v>
      </c>
      <c r="M1146" s="6">
        <v>8.7</v>
      </c>
    </row>
    <row r="1147">
      <c r="A1147" s="146">
        <v>42523.0</v>
      </c>
      <c r="B1147" s="6">
        <v>10.13</v>
      </c>
      <c r="C1147" s="6">
        <v>9.98</v>
      </c>
      <c r="D1147" s="6">
        <v>9.86</v>
      </c>
      <c r="E1147" s="6">
        <v>9.77</v>
      </c>
      <c r="F1147" s="6">
        <v>9.55</v>
      </c>
      <c r="G1147" s="6">
        <v>9.43</v>
      </c>
      <c r="H1147" s="6">
        <v>9.21</v>
      </c>
      <c r="I1147" s="6">
        <v>9.05</v>
      </c>
      <c r="J1147" s="6">
        <v>8.93</v>
      </c>
      <c r="K1147" s="6">
        <v>8.87</v>
      </c>
      <c r="L1147" s="6">
        <v>8.86</v>
      </c>
      <c r="M1147" s="6">
        <v>8.86</v>
      </c>
    </row>
    <row r="1148">
      <c r="A1148" s="146">
        <v>42522.0</v>
      </c>
      <c r="B1148" s="6">
        <v>10.13</v>
      </c>
      <c r="C1148" s="6">
        <v>10.01</v>
      </c>
      <c r="D1148" s="6">
        <v>9.89</v>
      </c>
      <c r="E1148" s="6">
        <v>9.8</v>
      </c>
      <c r="F1148" s="6">
        <v>9.55</v>
      </c>
      <c r="G1148" s="6">
        <v>9.43</v>
      </c>
      <c r="H1148" s="6">
        <v>9.23</v>
      </c>
      <c r="I1148" s="6">
        <v>9.07</v>
      </c>
      <c r="J1148" s="6">
        <v>8.92</v>
      </c>
      <c r="K1148" s="6">
        <v>8.83</v>
      </c>
      <c r="L1148" s="6">
        <v>8.81</v>
      </c>
      <c r="M1148" s="6">
        <v>8.79</v>
      </c>
    </row>
    <row r="1149">
      <c r="A1149" s="146">
        <v>42521.0</v>
      </c>
      <c r="B1149" s="6">
        <v>10.03</v>
      </c>
      <c r="C1149" s="6">
        <v>9.91</v>
      </c>
      <c r="D1149" s="6">
        <v>9.8</v>
      </c>
      <c r="E1149" s="6">
        <v>9.71</v>
      </c>
      <c r="F1149" s="6">
        <v>9.47</v>
      </c>
      <c r="G1149" s="6">
        <v>9.33</v>
      </c>
      <c r="H1149" s="6">
        <v>9.13</v>
      </c>
      <c r="I1149" s="6">
        <v>8.98</v>
      </c>
      <c r="J1149" s="6">
        <v>8.81</v>
      </c>
      <c r="K1149" s="6">
        <v>8.7</v>
      </c>
      <c r="L1149" s="6">
        <v>8.65</v>
      </c>
      <c r="M1149" s="6">
        <v>8.62</v>
      </c>
    </row>
    <row r="1150">
      <c r="A1150" s="146">
        <v>42520.0</v>
      </c>
      <c r="B1150" s="6">
        <v>9.87</v>
      </c>
      <c r="C1150" s="6">
        <v>9.75</v>
      </c>
      <c r="D1150" s="6">
        <v>9.66</v>
      </c>
      <c r="E1150" s="6">
        <v>9.6</v>
      </c>
      <c r="F1150" s="6">
        <v>9.48</v>
      </c>
      <c r="G1150" s="6">
        <v>9.36</v>
      </c>
      <c r="H1150" s="6">
        <v>9.13</v>
      </c>
      <c r="I1150" s="6">
        <v>8.97</v>
      </c>
      <c r="J1150" s="6">
        <v>8.83</v>
      </c>
      <c r="K1150" s="6">
        <v>8.73</v>
      </c>
      <c r="L1150" s="6">
        <v>8.69</v>
      </c>
      <c r="M1150" s="6">
        <v>8.65</v>
      </c>
    </row>
    <row r="1151">
      <c r="A1151" s="146">
        <v>42517.0</v>
      </c>
      <c r="B1151" s="6">
        <v>9.74</v>
      </c>
      <c r="C1151" s="6">
        <v>9.69</v>
      </c>
      <c r="D1151" s="6">
        <v>9.64</v>
      </c>
      <c r="E1151" s="6">
        <v>9.6</v>
      </c>
      <c r="F1151" s="6">
        <v>9.45</v>
      </c>
      <c r="G1151" s="6">
        <v>9.32</v>
      </c>
      <c r="H1151" s="6">
        <v>9.12</v>
      </c>
      <c r="I1151" s="6">
        <v>8.97</v>
      </c>
      <c r="J1151" s="6">
        <v>8.83</v>
      </c>
      <c r="K1151" s="6">
        <v>8.7</v>
      </c>
      <c r="L1151" s="6">
        <v>8.63</v>
      </c>
      <c r="M1151" s="6">
        <v>8.57</v>
      </c>
    </row>
    <row r="1152">
      <c r="A1152" s="146">
        <v>42516.0</v>
      </c>
      <c r="B1152" s="6">
        <v>9.63</v>
      </c>
      <c r="C1152" s="6">
        <v>9.59</v>
      </c>
      <c r="D1152" s="6">
        <v>9.56</v>
      </c>
      <c r="E1152" s="6">
        <v>9.53</v>
      </c>
      <c r="F1152" s="6">
        <v>9.44</v>
      </c>
      <c r="G1152" s="6">
        <v>9.32</v>
      </c>
      <c r="H1152" s="6">
        <v>9.11</v>
      </c>
      <c r="I1152" s="6">
        <v>8.95</v>
      </c>
      <c r="J1152" s="6">
        <v>8.8</v>
      </c>
      <c r="K1152" s="6">
        <v>8.66</v>
      </c>
      <c r="L1152" s="6">
        <v>8.59</v>
      </c>
      <c r="M1152" s="6">
        <v>8.52</v>
      </c>
    </row>
    <row r="1153">
      <c r="A1153" s="146">
        <v>42515.0</v>
      </c>
      <c r="B1153" s="6">
        <v>9.61</v>
      </c>
      <c r="C1153" s="6">
        <v>9.58</v>
      </c>
      <c r="D1153" s="6">
        <v>9.56</v>
      </c>
      <c r="E1153" s="6">
        <v>9.54</v>
      </c>
      <c r="F1153" s="6">
        <v>9.45</v>
      </c>
      <c r="G1153" s="6">
        <v>9.33</v>
      </c>
      <c r="H1153" s="6">
        <v>9.08</v>
      </c>
      <c r="I1153" s="6">
        <v>8.91</v>
      </c>
      <c r="J1153" s="6">
        <v>8.77</v>
      </c>
      <c r="K1153" s="6">
        <v>8.65</v>
      </c>
      <c r="L1153" s="6">
        <v>8.58</v>
      </c>
      <c r="M1153" s="6">
        <v>8.52</v>
      </c>
    </row>
    <row r="1154">
      <c r="A1154" s="146">
        <v>42514.0</v>
      </c>
      <c r="B1154" s="6">
        <v>9.59</v>
      </c>
      <c r="C1154" s="6">
        <v>9.55</v>
      </c>
      <c r="D1154" s="6">
        <v>9.52</v>
      </c>
      <c r="E1154" s="6">
        <v>9.5</v>
      </c>
      <c r="F1154" s="6">
        <v>9.41</v>
      </c>
      <c r="G1154" s="6">
        <v>9.31</v>
      </c>
      <c r="H1154" s="6">
        <v>9.11</v>
      </c>
      <c r="I1154" s="6">
        <v>8.97</v>
      </c>
      <c r="J1154" s="6">
        <v>8.83</v>
      </c>
      <c r="K1154" s="6">
        <v>8.71</v>
      </c>
      <c r="L1154" s="6">
        <v>8.66</v>
      </c>
      <c r="M1154" s="6">
        <v>8.6</v>
      </c>
    </row>
    <row r="1155">
      <c r="A1155" s="146">
        <v>42513.0</v>
      </c>
      <c r="B1155" s="6">
        <v>9.53</v>
      </c>
      <c r="C1155" s="6">
        <v>9.52</v>
      </c>
      <c r="D1155" s="6">
        <v>9.51</v>
      </c>
      <c r="E1155" s="6">
        <v>9.5</v>
      </c>
      <c r="F1155" s="6">
        <v>9.44</v>
      </c>
      <c r="G1155" s="6">
        <v>9.34</v>
      </c>
      <c r="H1155" s="6">
        <v>9.13</v>
      </c>
      <c r="I1155" s="6">
        <v>8.98</v>
      </c>
      <c r="J1155" s="6">
        <v>8.85</v>
      </c>
      <c r="K1155" s="6">
        <v>8.73</v>
      </c>
      <c r="L1155" s="6">
        <v>8.67</v>
      </c>
      <c r="M1155" s="6">
        <v>8.62</v>
      </c>
    </row>
    <row r="1156">
      <c r="A1156" s="146">
        <v>42510.0</v>
      </c>
      <c r="B1156" s="6">
        <v>9.57</v>
      </c>
      <c r="C1156" s="6">
        <v>9.56</v>
      </c>
      <c r="D1156" s="6">
        <v>9.54</v>
      </c>
      <c r="E1156" s="6">
        <v>9.52</v>
      </c>
      <c r="F1156" s="6">
        <v>9.42</v>
      </c>
      <c r="G1156" s="6">
        <v>9.3</v>
      </c>
      <c r="H1156" s="6">
        <v>9.09</v>
      </c>
      <c r="I1156" s="6">
        <v>8.95</v>
      </c>
      <c r="J1156" s="6">
        <v>8.82</v>
      </c>
      <c r="K1156" s="6">
        <v>8.71</v>
      </c>
      <c r="L1156" s="6">
        <v>8.65</v>
      </c>
      <c r="M1156" s="6">
        <v>8.59</v>
      </c>
    </row>
    <row r="1157">
      <c r="A1157" s="146">
        <v>42509.0</v>
      </c>
      <c r="B1157" s="6">
        <v>9.56</v>
      </c>
      <c r="C1157" s="6">
        <v>9.55</v>
      </c>
      <c r="D1157" s="6">
        <v>9.54</v>
      </c>
      <c r="E1157" s="6">
        <v>9.52</v>
      </c>
      <c r="F1157" s="6">
        <v>9.42</v>
      </c>
      <c r="G1157" s="6">
        <v>9.31</v>
      </c>
      <c r="H1157" s="6">
        <v>9.13</v>
      </c>
      <c r="I1157" s="6">
        <v>9.0</v>
      </c>
      <c r="J1157" s="6">
        <v>8.89</v>
      </c>
      <c r="K1157" s="6">
        <v>8.78</v>
      </c>
      <c r="L1157" s="6">
        <v>8.72</v>
      </c>
      <c r="M1157" s="6">
        <v>8.66</v>
      </c>
    </row>
    <row r="1158">
      <c r="A1158" s="146">
        <v>42508.0</v>
      </c>
      <c r="B1158" s="6">
        <v>9.55</v>
      </c>
      <c r="C1158" s="6">
        <v>9.54</v>
      </c>
      <c r="D1158" s="6">
        <v>9.52</v>
      </c>
      <c r="E1158" s="6">
        <v>9.5</v>
      </c>
      <c r="F1158" s="6">
        <v>9.39</v>
      </c>
      <c r="G1158" s="6">
        <v>9.25</v>
      </c>
      <c r="H1158" s="6">
        <v>9.04</v>
      </c>
      <c r="I1158" s="6">
        <v>8.91</v>
      </c>
      <c r="J1158" s="6">
        <v>8.79</v>
      </c>
      <c r="K1158" s="6">
        <v>8.7</v>
      </c>
      <c r="L1158" s="6">
        <v>8.65</v>
      </c>
      <c r="M1158" s="6">
        <v>8.61</v>
      </c>
    </row>
    <row r="1159">
      <c r="A1159" s="146">
        <v>42507.0</v>
      </c>
      <c r="B1159" s="6">
        <v>9.45</v>
      </c>
      <c r="C1159" s="6">
        <v>9.48</v>
      </c>
      <c r="D1159" s="6">
        <v>9.48</v>
      </c>
      <c r="E1159" s="6">
        <v>9.47</v>
      </c>
      <c r="F1159" s="6">
        <v>9.36</v>
      </c>
      <c r="G1159" s="6">
        <v>9.21</v>
      </c>
      <c r="H1159" s="6">
        <v>8.99</v>
      </c>
      <c r="I1159" s="6">
        <v>8.86</v>
      </c>
      <c r="J1159" s="6">
        <v>8.75</v>
      </c>
      <c r="K1159" s="6">
        <v>8.67</v>
      </c>
      <c r="L1159" s="6">
        <v>8.63</v>
      </c>
      <c r="M1159" s="6">
        <v>8.59</v>
      </c>
    </row>
    <row r="1160">
      <c r="A1160" s="146">
        <v>42506.0</v>
      </c>
      <c r="B1160" s="6">
        <v>9.43</v>
      </c>
      <c r="C1160" s="6">
        <v>9.46</v>
      </c>
      <c r="D1160" s="6">
        <v>9.47</v>
      </c>
      <c r="E1160" s="6">
        <v>9.46</v>
      </c>
      <c r="F1160" s="6">
        <v>9.35</v>
      </c>
      <c r="G1160" s="6">
        <v>9.19</v>
      </c>
      <c r="H1160" s="6">
        <v>8.97</v>
      </c>
      <c r="I1160" s="6">
        <v>8.85</v>
      </c>
      <c r="J1160" s="6">
        <v>8.74</v>
      </c>
      <c r="K1160" s="6">
        <v>8.65</v>
      </c>
      <c r="L1160" s="6">
        <v>8.61</v>
      </c>
      <c r="M1160" s="6">
        <v>8.57</v>
      </c>
    </row>
    <row r="1161">
      <c r="A1161" s="146">
        <v>42503.0</v>
      </c>
      <c r="B1161" s="6">
        <v>9.44</v>
      </c>
      <c r="C1161" s="6">
        <v>9.47</v>
      </c>
      <c r="D1161" s="6">
        <v>9.49</v>
      </c>
      <c r="E1161" s="6">
        <v>9.49</v>
      </c>
      <c r="F1161" s="6">
        <v>9.37</v>
      </c>
      <c r="G1161" s="6">
        <v>9.2</v>
      </c>
      <c r="H1161" s="6">
        <v>8.96</v>
      </c>
      <c r="I1161" s="6">
        <v>8.83</v>
      </c>
      <c r="J1161" s="6">
        <v>8.74</v>
      </c>
      <c r="K1161" s="6">
        <v>8.67</v>
      </c>
      <c r="L1161" s="6">
        <v>8.64</v>
      </c>
      <c r="M1161" s="6">
        <v>8.62</v>
      </c>
    </row>
    <row r="1162">
      <c r="A1162" s="146">
        <v>42502.0</v>
      </c>
      <c r="B1162" s="6">
        <v>9.37</v>
      </c>
      <c r="C1162" s="6">
        <v>9.43</v>
      </c>
      <c r="D1162" s="6">
        <v>9.47</v>
      </c>
      <c r="E1162" s="6">
        <v>9.48</v>
      </c>
      <c r="F1162" s="6">
        <v>9.36</v>
      </c>
      <c r="G1162" s="6">
        <v>9.2</v>
      </c>
      <c r="H1162" s="6">
        <v>8.98</v>
      </c>
      <c r="I1162" s="6">
        <v>8.86</v>
      </c>
      <c r="J1162" s="6">
        <v>8.77</v>
      </c>
      <c r="K1162" s="6">
        <v>8.69</v>
      </c>
      <c r="L1162" s="6">
        <v>8.64</v>
      </c>
      <c r="M1162" s="6">
        <v>8.6</v>
      </c>
    </row>
    <row r="1163">
      <c r="A1163" s="146">
        <v>42501.0</v>
      </c>
      <c r="B1163" s="6">
        <v>9.62</v>
      </c>
      <c r="C1163" s="6">
        <v>9.59</v>
      </c>
      <c r="D1163" s="6">
        <v>9.55</v>
      </c>
      <c r="E1163" s="6">
        <v>9.52</v>
      </c>
      <c r="F1163" s="6">
        <v>9.37</v>
      </c>
      <c r="G1163" s="6">
        <v>9.2</v>
      </c>
      <c r="H1163" s="6">
        <v>8.97</v>
      </c>
      <c r="I1163" s="6">
        <v>8.86</v>
      </c>
      <c r="J1163" s="6">
        <v>8.79</v>
      </c>
      <c r="K1163" s="6">
        <v>8.74</v>
      </c>
      <c r="L1163" s="6">
        <v>8.7</v>
      </c>
      <c r="M1163" s="6">
        <v>8.66</v>
      </c>
    </row>
    <row r="1164">
      <c r="A1164" s="146">
        <v>42500.0</v>
      </c>
      <c r="B1164" s="6">
        <v>9.63</v>
      </c>
      <c r="C1164" s="6">
        <v>9.61</v>
      </c>
      <c r="D1164" s="6">
        <v>9.59</v>
      </c>
      <c r="E1164" s="6">
        <v>9.56</v>
      </c>
      <c r="F1164" s="6">
        <v>9.42</v>
      </c>
      <c r="G1164" s="6">
        <v>9.28</v>
      </c>
      <c r="H1164" s="6">
        <v>9.09</v>
      </c>
      <c r="I1164" s="6">
        <v>8.99</v>
      </c>
      <c r="J1164" s="6">
        <v>8.92</v>
      </c>
      <c r="K1164" s="6">
        <v>8.85</v>
      </c>
      <c r="L1164" s="6">
        <v>8.8</v>
      </c>
      <c r="M1164" s="6">
        <v>8.75</v>
      </c>
    </row>
    <row r="1165">
      <c r="A1165" s="146">
        <v>42496.0</v>
      </c>
      <c r="B1165" s="6">
        <v>9.64</v>
      </c>
      <c r="C1165" s="6">
        <v>9.6</v>
      </c>
      <c r="D1165" s="6">
        <v>9.55</v>
      </c>
      <c r="E1165" s="6">
        <v>9.51</v>
      </c>
      <c r="F1165" s="6">
        <v>9.37</v>
      </c>
      <c r="G1165" s="6">
        <v>9.26</v>
      </c>
      <c r="H1165" s="6">
        <v>9.08</v>
      </c>
      <c r="I1165" s="6">
        <v>8.97</v>
      </c>
      <c r="J1165" s="6">
        <v>8.89</v>
      </c>
      <c r="K1165" s="6">
        <v>8.83</v>
      </c>
      <c r="L1165" s="6">
        <v>8.8</v>
      </c>
      <c r="M1165" s="6">
        <v>8.76</v>
      </c>
    </row>
    <row r="1166">
      <c r="A1166" s="146">
        <v>42495.0</v>
      </c>
      <c r="B1166" s="6">
        <v>9.72</v>
      </c>
      <c r="C1166" s="6">
        <v>9.66</v>
      </c>
      <c r="D1166" s="6">
        <v>9.61</v>
      </c>
      <c r="E1166" s="6">
        <v>9.57</v>
      </c>
      <c r="F1166" s="6">
        <v>9.42</v>
      </c>
      <c r="G1166" s="6">
        <v>9.29</v>
      </c>
      <c r="H1166" s="6">
        <v>9.08</v>
      </c>
      <c r="I1166" s="6">
        <v>8.97</v>
      </c>
      <c r="J1166" s="6">
        <v>8.92</v>
      </c>
      <c r="K1166" s="6">
        <v>8.87</v>
      </c>
      <c r="L1166" s="6">
        <v>8.83</v>
      </c>
      <c r="M1166" s="6">
        <v>8.79</v>
      </c>
    </row>
    <row r="1167">
      <c r="A1167" s="146">
        <v>42494.0</v>
      </c>
      <c r="B1167" s="6">
        <v>9.95</v>
      </c>
      <c r="C1167" s="6">
        <v>9.84</v>
      </c>
      <c r="D1167" s="6">
        <v>9.75</v>
      </c>
      <c r="E1167" s="6">
        <v>9.66</v>
      </c>
      <c r="F1167" s="6">
        <v>9.42</v>
      </c>
      <c r="G1167" s="6">
        <v>9.29</v>
      </c>
      <c r="H1167" s="6">
        <v>9.12</v>
      </c>
      <c r="I1167" s="6">
        <v>9.01</v>
      </c>
      <c r="J1167" s="6">
        <v>8.95</v>
      </c>
      <c r="K1167" s="6">
        <v>8.89</v>
      </c>
      <c r="L1167" s="6">
        <v>8.85</v>
      </c>
      <c r="M1167" s="6">
        <v>8.82</v>
      </c>
    </row>
    <row r="1168">
      <c r="A1168" s="146">
        <v>42489.0</v>
      </c>
      <c r="B1168" s="6">
        <v>9.89</v>
      </c>
      <c r="C1168" s="6">
        <v>9.78</v>
      </c>
      <c r="D1168" s="6">
        <v>9.68</v>
      </c>
      <c r="E1168" s="6">
        <v>9.6</v>
      </c>
      <c r="F1168" s="6">
        <v>9.39</v>
      </c>
      <c r="G1168" s="6">
        <v>9.24</v>
      </c>
      <c r="H1168" s="6">
        <v>8.99</v>
      </c>
      <c r="I1168" s="6">
        <v>8.86</v>
      </c>
      <c r="J1168" s="6">
        <v>8.82</v>
      </c>
      <c r="K1168" s="6">
        <v>8.78</v>
      </c>
      <c r="L1168" s="6">
        <v>8.75</v>
      </c>
      <c r="M1168" s="6">
        <v>8.71</v>
      </c>
    </row>
    <row r="1169">
      <c r="A1169" s="146">
        <v>42488.0</v>
      </c>
      <c r="B1169" s="6">
        <v>9.99</v>
      </c>
      <c r="C1169" s="6">
        <v>9.84</v>
      </c>
      <c r="D1169" s="6">
        <v>9.73</v>
      </c>
      <c r="E1169" s="6">
        <v>9.64</v>
      </c>
      <c r="F1169" s="6">
        <v>9.42</v>
      </c>
      <c r="G1169" s="6">
        <v>9.29</v>
      </c>
      <c r="H1169" s="6">
        <v>9.12</v>
      </c>
      <c r="I1169" s="6">
        <v>9.03</v>
      </c>
      <c r="J1169" s="6">
        <v>9.0</v>
      </c>
      <c r="K1169" s="6">
        <v>8.98</v>
      </c>
      <c r="L1169" s="6">
        <v>8.98</v>
      </c>
      <c r="M1169" s="6">
        <v>8.97</v>
      </c>
    </row>
    <row r="1170">
      <c r="A1170" s="146">
        <v>42487.0</v>
      </c>
      <c r="B1170" s="6">
        <v>10.19</v>
      </c>
      <c r="C1170" s="6">
        <v>9.94</v>
      </c>
      <c r="D1170" s="6">
        <v>9.77</v>
      </c>
      <c r="E1170" s="6">
        <v>9.66</v>
      </c>
      <c r="F1170" s="6">
        <v>9.47</v>
      </c>
      <c r="G1170" s="6">
        <v>9.37</v>
      </c>
      <c r="H1170" s="6">
        <v>9.26</v>
      </c>
      <c r="I1170" s="6">
        <v>9.2</v>
      </c>
      <c r="J1170" s="6">
        <v>9.17</v>
      </c>
      <c r="K1170" s="6">
        <v>9.16</v>
      </c>
      <c r="L1170" s="6">
        <v>9.16</v>
      </c>
      <c r="M1170" s="6">
        <v>9.16</v>
      </c>
    </row>
    <row r="1171">
      <c r="A1171" s="146">
        <v>42486.0</v>
      </c>
      <c r="B1171" s="6">
        <v>10.14</v>
      </c>
      <c r="C1171" s="6">
        <v>9.94</v>
      </c>
      <c r="D1171" s="6">
        <v>9.79</v>
      </c>
      <c r="E1171" s="6">
        <v>9.69</v>
      </c>
      <c r="F1171" s="6">
        <v>9.47</v>
      </c>
      <c r="G1171" s="6">
        <v>9.37</v>
      </c>
      <c r="H1171" s="6">
        <v>9.28</v>
      </c>
      <c r="I1171" s="6">
        <v>9.24</v>
      </c>
      <c r="J1171" s="6">
        <v>9.22</v>
      </c>
      <c r="K1171" s="6">
        <v>9.2</v>
      </c>
      <c r="L1171" s="6">
        <v>9.2</v>
      </c>
      <c r="M1171" s="6">
        <v>9.19</v>
      </c>
    </row>
    <row r="1172">
      <c r="A1172" s="146">
        <v>42485.0</v>
      </c>
      <c r="B1172" s="6">
        <v>10.12</v>
      </c>
      <c r="C1172" s="6">
        <v>9.91</v>
      </c>
      <c r="D1172" s="6">
        <v>9.76</v>
      </c>
      <c r="E1172" s="6">
        <v>9.66</v>
      </c>
      <c r="F1172" s="6">
        <v>9.47</v>
      </c>
      <c r="G1172" s="6">
        <v>9.38</v>
      </c>
      <c r="H1172" s="6">
        <v>9.28</v>
      </c>
      <c r="I1172" s="6">
        <v>9.23</v>
      </c>
      <c r="J1172" s="6">
        <v>9.21</v>
      </c>
      <c r="K1172" s="6">
        <v>9.2</v>
      </c>
      <c r="L1172" s="6">
        <v>9.19</v>
      </c>
      <c r="M1172" s="6">
        <v>9.18</v>
      </c>
    </row>
    <row r="1173">
      <c r="A1173" s="146">
        <v>42482.0</v>
      </c>
      <c r="B1173" s="6">
        <v>10.09</v>
      </c>
      <c r="C1173" s="6">
        <v>9.88</v>
      </c>
      <c r="D1173" s="6">
        <v>9.72</v>
      </c>
      <c r="E1173" s="6">
        <v>9.61</v>
      </c>
      <c r="F1173" s="6">
        <v>9.43</v>
      </c>
      <c r="G1173" s="6">
        <v>9.35</v>
      </c>
      <c r="H1173" s="6">
        <v>9.26</v>
      </c>
      <c r="I1173" s="6">
        <v>9.2</v>
      </c>
      <c r="J1173" s="6">
        <v>9.17</v>
      </c>
      <c r="K1173" s="6">
        <v>9.16</v>
      </c>
      <c r="L1173" s="6">
        <v>9.15</v>
      </c>
      <c r="M1173" s="6">
        <v>9.14</v>
      </c>
    </row>
    <row r="1174">
      <c r="A1174" s="146">
        <v>42481.0</v>
      </c>
      <c r="B1174" s="6">
        <v>10.01</v>
      </c>
      <c r="C1174" s="6">
        <v>9.82</v>
      </c>
      <c r="D1174" s="6">
        <v>9.67</v>
      </c>
      <c r="E1174" s="6">
        <v>9.58</v>
      </c>
      <c r="F1174" s="6">
        <v>9.43</v>
      </c>
      <c r="G1174" s="6">
        <v>9.36</v>
      </c>
      <c r="H1174" s="6">
        <v>9.23</v>
      </c>
      <c r="I1174" s="6">
        <v>9.16</v>
      </c>
      <c r="J1174" s="6">
        <v>9.13</v>
      </c>
      <c r="K1174" s="6">
        <v>9.11</v>
      </c>
      <c r="L1174" s="6">
        <v>9.1</v>
      </c>
      <c r="M1174" s="6">
        <v>9.1</v>
      </c>
    </row>
    <row r="1175">
      <c r="A1175" s="146">
        <v>42480.0</v>
      </c>
      <c r="B1175" s="6">
        <v>9.91</v>
      </c>
      <c r="C1175" s="6">
        <v>9.78</v>
      </c>
      <c r="D1175" s="6">
        <v>9.66</v>
      </c>
      <c r="E1175" s="6">
        <v>9.56</v>
      </c>
      <c r="F1175" s="6">
        <v>9.36</v>
      </c>
      <c r="G1175" s="6">
        <v>9.28</v>
      </c>
      <c r="H1175" s="6">
        <v>9.17</v>
      </c>
      <c r="I1175" s="6">
        <v>9.11</v>
      </c>
      <c r="J1175" s="6">
        <v>9.08</v>
      </c>
      <c r="K1175" s="6">
        <v>9.07</v>
      </c>
      <c r="L1175" s="6">
        <v>9.08</v>
      </c>
      <c r="M1175" s="6">
        <v>9.08</v>
      </c>
    </row>
    <row r="1176">
      <c r="A1176" s="146">
        <v>42479.0</v>
      </c>
      <c r="B1176" s="6">
        <v>9.92</v>
      </c>
      <c r="C1176" s="6">
        <v>9.85</v>
      </c>
      <c r="D1176" s="6">
        <v>9.75</v>
      </c>
      <c r="E1176" s="6">
        <v>9.67</v>
      </c>
      <c r="F1176" s="6">
        <v>9.46</v>
      </c>
      <c r="G1176" s="6">
        <v>9.35</v>
      </c>
      <c r="H1176" s="6">
        <v>9.24</v>
      </c>
      <c r="I1176" s="6">
        <v>9.2</v>
      </c>
      <c r="J1176" s="6">
        <v>9.16</v>
      </c>
      <c r="K1176" s="6">
        <v>9.14</v>
      </c>
      <c r="L1176" s="6">
        <v>9.12</v>
      </c>
      <c r="M1176" s="6">
        <v>9.12</v>
      </c>
    </row>
    <row r="1177">
      <c r="A1177" s="146">
        <v>42478.0</v>
      </c>
      <c r="B1177" s="6">
        <v>10.01</v>
      </c>
      <c r="C1177" s="6">
        <v>9.92</v>
      </c>
      <c r="D1177" s="6">
        <v>9.81</v>
      </c>
      <c r="E1177" s="6">
        <v>9.71</v>
      </c>
      <c r="F1177" s="6">
        <v>9.49</v>
      </c>
      <c r="G1177" s="6">
        <v>9.4</v>
      </c>
      <c r="H1177" s="6">
        <v>9.3</v>
      </c>
      <c r="I1177" s="6">
        <v>9.24</v>
      </c>
      <c r="J1177" s="6">
        <v>9.2</v>
      </c>
      <c r="K1177" s="6">
        <v>9.19</v>
      </c>
      <c r="L1177" s="6">
        <v>9.19</v>
      </c>
      <c r="M1177" s="6">
        <v>9.19</v>
      </c>
    </row>
    <row r="1178">
      <c r="A1178" s="146">
        <v>42475.0</v>
      </c>
      <c r="B1178" s="6">
        <v>9.93</v>
      </c>
      <c r="C1178" s="6">
        <v>9.9</v>
      </c>
      <c r="D1178" s="6">
        <v>9.83</v>
      </c>
      <c r="E1178" s="6">
        <v>9.75</v>
      </c>
      <c r="F1178" s="6">
        <v>9.53</v>
      </c>
      <c r="G1178" s="6">
        <v>9.4</v>
      </c>
      <c r="H1178" s="6">
        <v>9.27</v>
      </c>
      <c r="I1178" s="6">
        <v>9.22</v>
      </c>
      <c r="J1178" s="6">
        <v>9.2</v>
      </c>
      <c r="K1178" s="6">
        <v>9.19</v>
      </c>
      <c r="L1178" s="6">
        <v>9.17</v>
      </c>
      <c r="M1178" s="6">
        <v>9.16</v>
      </c>
    </row>
    <row r="1179">
      <c r="A1179" s="146">
        <v>42474.0</v>
      </c>
      <c r="B1179" s="6">
        <v>9.99</v>
      </c>
      <c r="C1179" s="6">
        <v>9.92</v>
      </c>
      <c r="D1179" s="6">
        <v>9.8</v>
      </c>
      <c r="E1179" s="6">
        <v>9.7</v>
      </c>
      <c r="F1179" s="6">
        <v>9.48</v>
      </c>
      <c r="G1179" s="6">
        <v>9.39</v>
      </c>
      <c r="H1179" s="6">
        <v>9.29</v>
      </c>
      <c r="I1179" s="6">
        <v>9.23</v>
      </c>
      <c r="J1179" s="6">
        <v>9.2</v>
      </c>
      <c r="K1179" s="6">
        <v>9.18</v>
      </c>
      <c r="L1179" s="6">
        <v>9.17</v>
      </c>
      <c r="M1179" s="6">
        <v>9.17</v>
      </c>
    </row>
    <row r="1180">
      <c r="A1180" s="146">
        <v>42473.0</v>
      </c>
      <c r="B1180" s="6">
        <v>9.86</v>
      </c>
      <c r="C1180" s="6">
        <v>9.85</v>
      </c>
      <c r="D1180" s="6">
        <v>9.78</v>
      </c>
      <c r="E1180" s="6">
        <v>9.7</v>
      </c>
      <c r="F1180" s="6">
        <v>9.51</v>
      </c>
      <c r="G1180" s="6">
        <v>9.4</v>
      </c>
      <c r="H1180" s="6">
        <v>9.28</v>
      </c>
      <c r="I1180" s="6">
        <v>9.22</v>
      </c>
      <c r="J1180" s="6">
        <v>9.19</v>
      </c>
      <c r="K1180" s="6">
        <v>9.17</v>
      </c>
      <c r="L1180" s="6">
        <v>9.15</v>
      </c>
      <c r="M1180" s="6">
        <v>9.14</v>
      </c>
    </row>
    <row r="1181">
      <c r="A1181" s="146">
        <v>42472.0</v>
      </c>
      <c r="B1181" s="6">
        <v>9.81</v>
      </c>
      <c r="C1181" s="6">
        <v>9.83</v>
      </c>
      <c r="D1181" s="6">
        <v>9.77</v>
      </c>
      <c r="E1181" s="6">
        <v>9.69</v>
      </c>
      <c r="F1181" s="6">
        <v>9.48</v>
      </c>
      <c r="G1181" s="6">
        <v>9.35</v>
      </c>
      <c r="H1181" s="6">
        <v>9.24</v>
      </c>
      <c r="I1181" s="6">
        <v>9.19</v>
      </c>
      <c r="J1181" s="6">
        <v>9.15</v>
      </c>
      <c r="K1181" s="6">
        <v>9.11</v>
      </c>
      <c r="L1181" s="6">
        <v>9.09</v>
      </c>
      <c r="M1181" s="6">
        <v>9.09</v>
      </c>
    </row>
    <row r="1182">
      <c r="A1182" s="146">
        <v>42471.0</v>
      </c>
      <c r="B1182" s="6">
        <v>9.8</v>
      </c>
      <c r="C1182" s="6">
        <v>9.82</v>
      </c>
      <c r="D1182" s="6">
        <v>9.75</v>
      </c>
      <c r="E1182" s="6">
        <v>9.66</v>
      </c>
      <c r="F1182" s="6">
        <v>9.47</v>
      </c>
      <c r="G1182" s="6">
        <v>9.38</v>
      </c>
      <c r="H1182" s="6">
        <v>9.26</v>
      </c>
      <c r="I1182" s="6">
        <v>9.19</v>
      </c>
      <c r="J1182" s="6">
        <v>9.15</v>
      </c>
      <c r="K1182" s="6">
        <v>9.13</v>
      </c>
      <c r="L1182" s="6">
        <v>9.12</v>
      </c>
      <c r="M1182" s="6">
        <v>9.11</v>
      </c>
    </row>
    <row r="1183">
      <c r="A1183" s="146">
        <v>42468.0</v>
      </c>
      <c r="B1183" s="6">
        <v>9.78</v>
      </c>
      <c r="C1183" s="6">
        <v>9.86</v>
      </c>
      <c r="D1183" s="6">
        <v>9.84</v>
      </c>
      <c r="E1183" s="6">
        <v>9.77</v>
      </c>
      <c r="F1183" s="6">
        <v>9.54</v>
      </c>
      <c r="G1183" s="6">
        <v>9.42</v>
      </c>
      <c r="H1183" s="6">
        <v>9.3</v>
      </c>
      <c r="I1183" s="6">
        <v>9.23</v>
      </c>
      <c r="J1183" s="6">
        <v>9.2</v>
      </c>
      <c r="K1183" s="6">
        <v>9.17</v>
      </c>
      <c r="L1183" s="6">
        <v>9.15</v>
      </c>
      <c r="M1183" s="6">
        <v>9.12</v>
      </c>
    </row>
    <row r="1184">
      <c r="A1184" s="146">
        <v>42467.0</v>
      </c>
      <c r="B1184" s="6">
        <v>9.84</v>
      </c>
      <c r="C1184" s="6">
        <v>9.91</v>
      </c>
      <c r="D1184" s="6">
        <v>9.85</v>
      </c>
      <c r="E1184" s="6">
        <v>9.77</v>
      </c>
      <c r="F1184" s="6">
        <v>9.54</v>
      </c>
      <c r="G1184" s="6">
        <v>9.43</v>
      </c>
      <c r="H1184" s="6">
        <v>9.35</v>
      </c>
      <c r="I1184" s="6">
        <v>9.32</v>
      </c>
      <c r="J1184" s="6">
        <v>9.31</v>
      </c>
      <c r="K1184" s="6">
        <v>9.28</v>
      </c>
      <c r="L1184" s="6">
        <v>9.25</v>
      </c>
      <c r="M1184" s="6">
        <v>9.21</v>
      </c>
    </row>
    <row r="1185">
      <c r="A1185" s="146">
        <v>42466.0</v>
      </c>
      <c r="B1185" s="6">
        <v>9.9</v>
      </c>
      <c r="C1185" s="6">
        <v>9.97</v>
      </c>
      <c r="D1185" s="6">
        <v>9.9</v>
      </c>
      <c r="E1185" s="6">
        <v>9.8</v>
      </c>
      <c r="F1185" s="6">
        <v>9.49</v>
      </c>
      <c r="G1185" s="6">
        <v>9.36</v>
      </c>
      <c r="H1185" s="6">
        <v>9.25</v>
      </c>
      <c r="I1185" s="6">
        <v>9.19</v>
      </c>
      <c r="J1185" s="6">
        <v>9.15</v>
      </c>
      <c r="K1185" s="6">
        <v>9.13</v>
      </c>
      <c r="L1185" s="6">
        <v>9.12</v>
      </c>
      <c r="M1185" s="6">
        <v>9.1</v>
      </c>
    </row>
    <row r="1186">
      <c r="A1186" s="146">
        <v>42465.0</v>
      </c>
      <c r="B1186" s="6">
        <v>9.91</v>
      </c>
      <c r="C1186" s="6">
        <v>9.99</v>
      </c>
      <c r="D1186" s="6">
        <v>9.93</v>
      </c>
      <c r="E1186" s="6">
        <v>9.83</v>
      </c>
      <c r="F1186" s="6">
        <v>9.5</v>
      </c>
      <c r="G1186" s="6">
        <v>9.37</v>
      </c>
      <c r="H1186" s="6">
        <v>9.27</v>
      </c>
      <c r="I1186" s="6">
        <v>9.23</v>
      </c>
      <c r="J1186" s="6">
        <v>9.2</v>
      </c>
      <c r="K1186" s="6">
        <v>9.16</v>
      </c>
      <c r="L1186" s="6">
        <v>9.14</v>
      </c>
      <c r="M1186" s="6">
        <v>9.11</v>
      </c>
    </row>
    <row r="1187">
      <c r="A1187" s="146">
        <v>42464.0</v>
      </c>
      <c r="B1187" s="6">
        <v>9.73</v>
      </c>
      <c r="C1187" s="6">
        <v>9.88</v>
      </c>
      <c r="D1187" s="6">
        <v>9.9</v>
      </c>
      <c r="E1187" s="6">
        <v>9.85</v>
      </c>
      <c r="F1187" s="6">
        <v>9.54</v>
      </c>
      <c r="G1187" s="6">
        <v>9.36</v>
      </c>
      <c r="H1187" s="6">
        <v>9.2</v>
      </c>
      <c r="I1187" s="6">
        <v>9.15</v>
      </c>
      <c r="J1187" s="6">
        <v>9.11</v>
      </c>
      <c r="K1187" s="6">
        <v>9.06</v>
      </c>
      <c r="L1187" s="6">
        <v>9.04</v>
      </c>
      <c r="M1187" s="6">
        <v>9.01</v>
      </c>
    </row>
    <row r="1188">
      <c r="A1188" s="146">
        <v>42461.0</v>
      </c>
      <c r="B1188" s="6">
        <v>9.76</v>
      </c>
      <c r="C1188" s="6">
        <v>9.9</v>
      </c>
      <c r="D1188" s="6">
        <v>9.91</v>
      </c>
      <c r="E1188" s="6">
        <v>9.84</v>
      </c>
      <c r="F1188" s="6">
        <v>9.47</v>
      </c>
      <c r="G1188" s="6">
        <v>9.3</v>
      </c>
      <c r="H1188" s="6">
        <v>9.19</v>
      </c>
      <c r="I1188" s="6">
        <v>9.15</v>
      </c>
      <c r="J1188" s="6">
        <v>9.11</v>
      </c>
      <c r="K1188" s="6">
        <v>9.06</v>
      </c>
      <c r="L1188" s="6">
        <v>9.03</v>
      </c>
      <c r="M1188" s="6">
        <v>9.0</v>
      </c>
    </row>
    <row r="1189">
      <c r="A1189" s="146">
        <v>42460.0</v>
      </c>
      <c r="B1189" s="6">
        <v>9.85</v>
      </c>
      <c r="C1189" s="6">
        <v>9.95</v>
      </c>
      <c r="D1189" s="6">
        <v>9.95</v>
      </c>
      <c r="E1189" s="6">
        <v>9.88</v>
      </c>
      <c r="F1189" s="6">
        <v>9.48</v>
      </c>
      <c r="G1189" s="6">
        <v>9.28</v>
      </c>
      <c r="H1189" s="6">
        <v>9.13</v>
      </c>
      <c r="I1189" s="6">
        <v>9.08</v>
      </c>
      <c r="J1189" s="6">
        <v>9.04</v>
      </c>
      <c r="K1189" s="6">
        <v>9.01</v>
      </c>
      <c r="L1189" s="6">
        <v>9.0</v>
      </c>
      <c r="M1189" s="6">
        <v>8.98</v>
      </c>
    </row>
    <row r="1190">
      <c r="A1190" s="146">
        <v>42459.0</v>
      </c>
      <c r="B1190" s="6">
        <v>9.77</v>
      </c>
      <c r="C1190" s="6">
        <v>9.8</v>
      </c>
      <c r="D1190" s="6">
        <v>9.75</v>
      </c>
      <c r="E1190" s="6">
        <v>9.67</v>
      </c>
      <c r="F1190" s="6">
        <v>9.39</v>
      </c>
      <c r="G1190" s="6">
        <v>9.27</v>
      </c>
      <c r="H1190" s="6">
        <v>9.17</v>
      </c>
      <c r="I1190" s="6">
        <v>9.13</v>
      </c>
      <c r="J1190" s="6">
        <v>9.08</v>
      </c>
      <c r="K1190" s="6">
        <v>9.05</v>
      </c>
      <c r="L1190" s="6">
        <v>9.04</v>
      </c>
      <c r="M1190" s="6">
        <v>9.03</v>
      </c>
    </row>
    <row r="1191">
      <c r="A1191" s="146">
        <v>42458.0</v>
      </c>
      <c r="B1191" s="6">
        <v>9.78</v>
      </c>
      <c r="C1191" s="6">
        <v>9.8</v>
      </c>
      <c r="D1191" s="6">
        <v>9.74</v>
      </c>
      <c r="E1191" s="6">
        <v>9.66</v>
      </c>
      <c r="F1191" s="6">
        <v>9.43</v>
      </c>
      <c r="G1191" s="6">
        <v>9.35</v>
      </c>
      <c r="H1191" s="6">
        <v>9.29</v>
      </c>
      <c r="I1191" s="6">
        <v>9.24</v>
      </c>
      <c r="J1191" s="6">
        <v>9.22</v>
      </c>
      <c r="K1191" s="6">
        <v>9.19</v>
      </c>
      <c r="L1191" s="6">
        <v>9.18</v>
      </c>
      <c r="M1191" s="6">
        <v>9.16</v>
      </c>
    </row>
    <row r="1192">
      <c r="A1192" s="146">
        <v>42457.0</v>
      </c>
      <c r="B1192" s="6">
        <v>9.59</v>
      </c>
      <c r="C1192" s="6">
        <v>9.68</v>
      </c>
      <c r="D1192" s="6">
        <v>9.68</v>
      </c>
      <c r="E1192" s="6">
        <v>9.63</v>
      </c>
      <c r="F1192" s="6">
        <v>9.4</v>
      </c>
      <c r="G1192" s="6">
        <v>9.32</v>
      </c>
      <c r="H1192" s="6">
        <v>9.26</v>
      </c>
      <c r="I1192" s="6">
        <v>9.22</v>
      </c>
      <c r="J1192" s="6">
        <v>9.18</v>
      </c>
      <c r="K1192" s="6">
        <v>9.14</v>
      </c>
      <c r="L1192" s="6">
        <v>9.12</v>
      </c>
      <c r="M1192" s="6">
        <v>9.09</v>
      </c>
    </row>
    <row r="1193">
      <c r="A1193" s="146">
        <v>42454.0</v>
      </c>
      <c r="B1193" s="6">
        <v>9.67</v>
      </c>
      <c r="C1193" s="6">
        <v>9.72</v>
      </c>
      <c r="D1193" s="6">
        <v>9.69</v>
      </c>
      <c r="E1193" s="6">
        <v>9.64</v>
      </c>
      <c r="F1193" s="6">
        <v>9.43</v>
      </c>
      <c r="G1193" s="6">
        <v>9.32</v>
      </c>
      <c r="H1193" s="6">
        <v>9.22</v>
      </c>
      <c r="I1193" s="6">
        <v>9.19</v>
      </c>
      <c r="J1193" s="6">
        <v>9.16</v>
      </c>
      <c r="K1193" s="6">
        <v>9.14</v>
      </c>
      <c r="L1193" s="6">
        <v>9.13</v>
      </c>
      <c r="M1193" s="6">
        <v>9.11</v>
      </c>
    </row>
    <row r="1194">
      <c r="A1194" s="146">
        <v>42453.0</v>
      </c>
      <c r="B1194" s="6">
        <v>9.66</v>
      </c>
      <c r="C1194" s="6">
        <v>9.7</v>
      </c>
      <c r="D1194" s="6">
        <v>9.68</v>
      </c>
      <c r="E1194" s="6">
        <v>9.63</v>
      </c>
      <c r="F1194" s="6">
        <v>9.46</v>
      </c>
      <c r="G1194" s="6">
        <v>9.35</v>
      </c>
      <c r="H1194" s="6">
        <v>9.27</v>
      </c>
      <c r="I1194" s="6">
        <v>9.25</v>
      </c>
      <c r="J1194" s="6">
        <v>9.25</v>
      </c>
      <c r="K1194" s="6">
        <v>9.23</v>
      </c>
      <c r="L1194" s="6">
        <v>9.22</v>
      </c>
      <c r="M1194" s="6">
        <v>9.2</v>
      </c>
    </row>
    <row r="1195">
      <c r="A1195" s="146">
        <v>42452.0</v>
      </c>
      <c r="B1195" s="6">
        <v>9.67</v>
      </c>
      <c r="C1195" s="6">
        <v>9.71</v>
      </c>
      <c r="D1195" s="6">
        <v>9.67</v>
      </c>
      <c r="E1195" s="6">
        <v>9.61</v>
      </c>
      <c r="F1195" s="6">
        <v>9.4</v>
      </c>
      <c r="G1195" s="6">
        <v>9.28</v>
      </c>
      <c r="H1195" s="6">
        <v>9.21</v>
      </c>
      <c r="I1195" s="6">
        <v>9.21</v>
      </c>
      <c r="J1195" s="6">
        <v>9.2</v>
      </c>
      <c r="K1195" s="6">
        <v>9.17</v>
      </c>
      <c r="L1195" s="6">
        <v>9.15</v>
      </c>
      <c r="M1195" s="6">
        <v>9.12</v>
      </c>
    </row>
    <row r="1196">
      <c r="A1196" s="146">
        <v>42451.0</v>
      </c>
      <c r="B1196" s="6">
        <v>9.48</v>
      </c>
      <c r="C1196" s="6">
        <v>9.53</v>
      </c>
      <c r="D1196" s="6">
        <v>9.52</v>
      </c>
      <c r="E1196" s="6">
        <v>9.48</v>
      </c>
      <c r="F1196" s="6">
        <v>9.3</v>
      </c>
      <c r="G1196" s="6">
        <v>9.19</v>
      </c>
      <c r="H1196" s="6">
        <v>9.07</v>
      </c>
      <c r="I1196" s="6">
        <v>9.03</v>
      </c>
      <c r="J1196" s="6">
        <v>9.01</v>
      </c>
      <c r="K1196" s="6">
        <v>8.98</v>
      </c>
      <c r="L1196" s="6">
        <v>8.96</v>
      </c>
      <c r="M1196" s="6">
        <v>8.94</v>
      </c>
    </row>
    <row r="1197">
      <c r="A1197" s="146">
        <v>42450.0</v>
      </c>
      <c r="B1197" s="6">
        <v>9.42</v>
      </c>
      <c r="C1197" s="6">
        <v>9.48</v>
      </c>
      <c r="D1197" s="6">
        <v>9.48</v>
      </c>
      <c r="E1197" s="6">
        <v>9.45</v>
      </c>
      <c r="F1197" s="6">
        <v>9.29</v>
      </c>
      <c r="G1197" s="6">
        <v>9.17</v>
      </c>
      <c r="H1197" s="6">
        <v>9.06</v>
      </c>
      <c r="I1197" s="6">
        <v>9.01</v>
      </c>
      <c r="J1197" s="6">
        <v>9.01</v>
      </c>
      <c r="K1197" s="6">
        <v>9.0</v>
      </c>
      <c r="L1197" s="6">
        <v>8.99</v>
      </c>
      <c r="M1197" s="6">
        <v>8.97</v>
      </c>
    </row>
    <row r="1198">
      <c r="A1198" s="146">
        <v>42447.0</v>
      </c>
      <c r="B1198" s="6">
        <v>9.29</v>
      </c>
      <c r="C1198" s="6">
        <v>9.37</v>
      </c>
      <c r="D1198" s="6">
        <v>9.38</v>
      </c>
      <c r="E1198" s="6">
        <v>9.37</v>
      </c>
      <c r="F1198" s="6">
        <v>9.24</v>
      </c>
      <c r="G1198" s="6">
        <v>9.13</v>
      </c>
      <c r="H1198" s="6">
        <v>9.03</v>
      </c>
      <c r="I1198" s="6">
        <v>9.01</v>
      </c>
      <c r="J1198" s="6">
        <v>8.99</v>
      </c>
      <c r="K1198" s="6">
        <v>8.95</v>
      </c>
      <c r="L1198" s="6">
        <v>8.93</v>
      </c>
      <c r="M1198" s="6">
        <v>8.92</v>
      </c>
    </row>
    <row r="1199">
      <c r="A1199" s="146">
        <v>42446.0</v>
      </c>
      <c r="B1199" s="6">
        <v>9.36</v>
      </c>
      <c r="C1199" s="6">
        <v>9.45</v>
      </c>
      <c r="D1199" s="6">
        <v>9.45</v>
      </c>
      <c r="E1199" s="6">
        <v>9.41</v>
      </c>
      <c r="F1199" s="6">
        <v>9.23</v>
      </c>
      <c r="G1199" s="6">
        <v>9.17</v>
      </c>
      <c r="H1199" s="6">
        <v>9.14</v>
      </c>
      <c r="I1199" s="6">
        <v>9.12</v>
      </c>
      <c r="J1199" s="6">
        <v>9.1</v>
      </c>
      <c r="K1199" s="6">
        <v>9.1</v>
      </c>
      <c r="L1199" s="6">
        <v>9.11</v>
      </c>
      <c r="M1199" s="6">
        <v>9.12</v>
      </c>
    </row>
    <row r="1200">
      <c r="A1200" s="146">
        <v>42445.0</v>
      </c>
      <c r="B1200" s="6">
        <v>9.38</v>
      </c>
      <c r="C1200" s="6">
        <v>9.5</v>
      </c>
      <c r="D1200" s="6">
        <v>9.53</v>
      </c>
      <c r="E1200" s="6">
        <v>9.53</v>
      </c>
      <c r="F1200" s="6">
        <v>9.49</v>
      </c>
      <c r="G1200" s="6">
        <v>9.48</v>
      </c>
      <c r="H1200" s="6">
        <v>9.46</v>
      </c>
      <c r="I1200" s="6">
        <v>9.43</v>
      </c>
      <c r="J1200" s="6">
        <v>9.4</v>
      </c>
      <c r="K1200" s="6">
        <v>9.38</v>
      </c>
      <c r="L1200" s="6">
        <v>9.38</v>
      </c>
      <c r="M1200" s="6">
        <v>9.39</v>
      </c>
    </row>
    <row r="1201">
      <c r="A1201" s="146">
        <v>42444.0</v>
      </c>
      <c r="B1201" s="6">
        <v>9.36</v>
      </c>
      <c r="C1201" s="6">
        <v>9.48</v>
      </c>
      <c r="D1201" s="6">
        <v>9.53</v>
      </c>
      <c r="E1201" s="6">
        <v>9.54</v>
      </c>
      <c r="F1201" s="6">
        <v>9.52</v>
      </c>
      <c r="G1201" s="6">
        <v>9.53</v>
      </c>
      <c r="H1201" s="6">
        <v>9.56</v>
      </c>
      <c r="I1201" s="6">
        <v>9.55</v>
      </c>
      <c r="J1201" s="6">
        <v>9.5</v>
      </c>
      <c r="K1201" s="6">
        <v>9.44</v>
      </c>
      <c r="L1201" s="6">
        <v>9.42</v>
      </c>
      <c r="M1201" s="6">
        <v>9.42</v>
      </c>
    </row>
    <row r="1202">
      <c r="A1202" s="146">
        <v>42443.0</v>
      </c>
      <c r="B1202" s="6">
        <v>9.4</v>
      </c>
      <c r="C1202" s="6">
        <v>9.48</v>
      </c>
      <c r="D1202" s="6">
        <v>9.48</v>
      </c>
      <c r="E1202" s="6">
        <v>9.46</v>
      </c>
      <c r="F1202" s="6">
        <v>9.41</v>
      </c>
      <c r="G1202" s="6">
        <v>9.42</v>
      </c>
      <c r="H1202" s="6">
        <v>9.47</v>
      </c>
      <c r="I1202" s="6">
        <v>9.47</v>
      </c>
      <c r="J1202" s="6">
        <v>9.41</v>
      </c>
      <c r="K1202" s="6">
        <v>9.34</v>
      </c>
      <c r="L1202" s="6">
        <v>9.32</v>
      </c>
      <c r="M1202" s="6">
        <v>9.31</v>
      </c>
    </row>
    <row r="1203">
      <c r="A1203" s="146">
        <v>42440.0</v>
      </c>
      <c r="B1203" s="6">
        <v>9.35</v>
      </c>
      <c r="C1203" s="6">
        <v>9.42</v>
      </c>
      <c r="D1203" s="6">
        <v>9.4</v>
      </c>
      <c r="E1203" s="6">
        <v>9.36</v>
      </c>
      <c r="F1203" s="6">
        <v>9.26</v>
      </c>
      <c r="G1203" s="6">
        <v>9.29</v>
      </c>
      <c r="H1203" s="6">
        <v>9.38</v>
      </c>
      <c r="I1203" s="6">
        <v>9.39</v>
      </c>
      <c r="J1203" s="6">
        <v>9.33</v>
      </c>
      <c r="K1203" s="6">
        <v>9.25</v>
      </c>
      <c r="L1203" s="6">
        <v>9.22</v>
      </c>
      <c r="M1203" s="6">
        <v>9.21</v>
      </c>
    </row>
    <row r="1204">
      <c r="A1204" s="146">
        <v>42439.0</v>
      </c>
      <c r="B1204" s="6">
        <v>9.37</v>
      </c>
      <c r="C1204" s="6">
        <v>9.46</v>
      </c>
      <c r="D1204" s="6">
        <v>9.45</v>
      </c>
      <c r="E1204" s="6">
        <v>9.42</v>
      </c>
      <c r="F1204" s="6">
        <v>9.34</v>
      </c>
      <c r="G1204" s="6">
        <v>9.32</v>
      </c>
      <c r="H1204" s="6">
        <v>9.33</v>
      </c>
      <c r="I1204" s="6">
        <v>9.32</v>
      </c>
      <c r="J1204" s="6">
        <v>9.26</v>
      </c>
      <c r="K1204" s="6">
        <v>9.2</v>
      </c>
      <c r="L1204" s="6">
        <v>9.17</v>
      </c>
      <c r="M1204" s="6">
        <v>9.17</v>
      </c>
    </row>
    <row r="1205">
      <c r="A1205" s="146">
        <v>42438.0</v>
      </c>
      <c r="B1205" s="6">
        <v>9.29</v>
      </c>
      <c r="C1205" s="6">
        <v>9.42</v>
      </c>
      <c r="D1205" s="6">
        <v>9.43</v>
      </c>
      <c r="E1205" s="6">
        <v>9.4</v>
      </c>
      <c r="F1205" s="6">
        <v>9.3</v>
      </c>
      <c r="G1205" s="6">
        <v>9.29</v>
      </c>
      <c r="H1205" s="6">
        <v>9.28</v>
      </c>
      <c r="I1205" s="6">
        <v>9.24</v>
      </c>
      <c r="J1205" s="6">
        <v>9.18</v>
      </c>
      <c r="K1205" s="6">
        <v>9.14</v>
      </c>
      <c r="L1205" s="6">
        <v>9.13</v>
      </c>
      <c r="M1205" s="6">
        <v>9.14</v>
      </c>
    </row>
    <row r="1206">
      <c r="A1206" s="146">
        <v>42436.0</v>
      </c>
      <c r="B1206" s="6">
        <v>9.32</v>
      </c>
      <c r="C1206" s="6">
        <v>9.44</v>
      </c>
      <c r="D1206" s="6">
        <v>9.43</v>
      </c>
      <c r="E1206" s="6">
        <v>9.39</v>
      </c>
      <c r="F1206" s="6">
        <v>9.25</v>
      </c>
      <c r="G1206" s="6">
        <v>9.25</v>
      </c>
      <c r="H1206" s="6">
        <v>9.26</v>
      </c>
      <c r="I1206" s="6">
        <v>9.22</v>
      </c>
      <c r="J1206" s="6">
        <v>9.16</v>
      </c>
      <c r="K1206" s="6">
        <v>9.12</v>
      </c>
      <c r="L1206" s="6">
        <v>9.12</v>
      </c>
      <c r="M1206" s="6">
        <v>9.14</v>
      </c>
    </row>
    <row r="1207">
      <c r="A1207" s="146">
        <v>42433.0</v>
      </c>
      <c r="B1207" s="6">
        <v>9.08</v>
      </c>
      <c r="C1207" s="6">
        <v>9.26</v>
      </c>
      <c r="D1207" s="6">
        <v>9.29</v>
      </c>
      <c r="E1207" s="6">
        <v>9.29</v>
      </c>
      <c r="F1207" s="6">
        <v>9.26</v>
      </c>
      <c r="G1207" s="6">
        <v>9.28</v>
      </c>
      <c r="H1207" s="6">
        <v>9.3</v>
      </c>
      <c r="I1207" s="6">
        <v>9.27</v>
      </c>
      <c r="J1207" s="6">
        <v>9.19</v>
      </c>
      <c r="K1207" s="6">
        <v>9.14</v>
      </c>
      <c r="L1207" s="6">
        <v>9.13</v>
      </c>
      <c r="M1207" s="6">
        <v>9.14</v>
      </c>
    </row>
    <row r="1208">
      <c r="A1208" s="146">
        <v>42432.0</v>
      </c>
      <c r="B1208" s="6">
        <v>9.05</v>
      </c>
      <c r="C1208" s="6">
        <v>9.28</v>
      </c>
      <c r="D1208" s="6">
        <v>9.35</v>
      </c>
      <c r="E1208" s="6">
        <v>9.37</v>
      </c>
      <c r="F1208" s="6">
        <v>9.35</v>
      </c>
      <c r="G1208" s="6">
        <v>9.36</v>
      </c>
      <c r="H1208" s="6">
        <v>9.36</v>
      </c>
      <c r="I1208" s="6">
        <v>9.34</v>
      </c>
      <c r="J1208" s="6">
        <v>9.28</v>
      </c>
      <c r="K1208" s="6">
        <v>9.23</v>
      </c>
      <c r="L1208" s="6">
        <v>9.22</v>
      </c>
      <c r="M1208" s="6">
        <v>9.22</v>
      </c>
    </row>
    <row r="1209">
      <c r="A1209" s="146">
        <v>42431.0</v>
      </c>
      <c r="B1209" s="6">
        <v>9.12</v>
      </c>
      <c r="C1209" s="6">
        <v>9.38</v>
      </c>
      <c r="D1209" s="6">
        <v>9.46</v>
      </c>
      <c r="E1209" s="6">
        <v>9.47</v>
      </c>
      <c r="F1209" s="6">
        <v>9.44</v>
      </c>
      <c r="G1209" s="6">
        <v>9.45</v>
      </c>
      <c r="H1209" s="6">
        <v>9.44</v>
      </c>
      <c r="I1209" s="6">
        <v>9.39</v>
      </c>
      <c r="J1209" s="6">
        <v>9.31</v>
      </c>
      <c r="K1209" s="6">
        <v>9.27</v>
      </c>
      <c r="L1209" s="6">
        <v>9.26</v>
      </c>
      <c r="M1209" s="6">
        <v>9.27</v>
      </c>
    </row>
    <row r="1210">
      <c r="A1210" s="146">
        <v>42430.0</v>
      </c>
      <c r="B1210" s="6">
        <v>9.04</v>
      </c>
      <c r="C1210" s="6">
        <v>9.34</v>
      </c>
      <c r="D1210" s="6">
        <v>9.44</v>
      </c>
      <c r="E1210" s="6">
        <v>9.47</v>
      </c>
      <c r="F1210" s="6">
        <v>9.48</v>
      </c>
      <c r="G1210" s="6">
        <v>9.49</v>
      </c>
      <c r="H1210" s="6">
        <v>9.45</v>
      </c>
      <c r="I1210" s="6">
        <v>9.38</v>
      </c>
      <c r="J1210" s="6">
        <v>9.29</v>
      </c>
      <c r="K1210" s="6">
        <v>9.26</v>
      </c>
      <c r="L1210" s="6">
        <v>9.26</v>
      </c>
      <c r="M1210" s="6">
        <v>9.27</v>
      </c>
    </row>
    <row r="1211">
      <c r="A1211" s="146">
        <v>42429.0</v>
      </c>
      <c r="B1211" s="6">
        <v>9.15</v>
      </c>
      <c r="C1211" s="6">
        <v>9.48</v>
      </c>
      <c r="D1211" s="6">
        <v>9.6</v>
      </c>
      <c r="E1211" s="6">
        <v>9.64</v>
      </c>
      <c r="F1211" s="6">
        <v>9.65</v>
      </c>
      <c r="G1211" s="6">
        <v>9.68</v>
      </c>
      <c r="H1211" s="6">
        <v>9.73</v>
      </c>
      <c r="I1211" s="6">
        <v>9.7</v>
      </c>
      <c r="J1211" s="6">
        <v>9.59</v>
      </c>
      <c r="K1211" s="6">
        <v>9.51</v>
      </c>
      <c r="L1211" s="6">
        <v>9.49</v>
      </c>
      <c r="M1211" s="6">
        <v>9.49</v>
      </c>
    </row>
    <row r="1212">
      <c r="A1212" s="146">
        <v>42426.0</v>
      </c>
      <c r="B1212" s="6">
        <v>9.4</v>
      </c>
      <c r="C1212" s="6">
        <v>9.71</v>
      </c>
      <c r="D1212" s="6">
        <v>9.77</v>
      </c>
      <c r="E1212" s="6">
        <v>9.75</v>
      </c>
      <c r="F1212" s="6">
        <v>9.67</v>
      </c>
      <c r="G1212" s="6">
        <v>9.69</v>
      </c>
      <c r="H1212" s="6">
        <v>9.71</v>
      </c>
      <c r="I1212" s="6">
        <v>9.67</v>
      </c>
      <c r="J1212" s="6">
        <v>9.57</v>
      </c>
      <c r="K1212" s="6">
        <v>9.5</v>
      </c>
      <c r="L1212" s="6">
        <v>9.49</v>
      </c>
      <c r="M1212" s="6">
        <v>9.52</v>
      </c>
    </row>
    <row r="1213">
      <c r="A1213" s="146">
        <v>42425.0</v>
      </c>
      <c r="B1213" s="6">
        <v>9.38</v>
      </c>
      <c r="C1213" s="6">
        <v>9.74</v>
      </c>
      <c r="D1213" s="6">
        <v>9.84</v>
      </c>
      <c r="E1213" s="6">
        <v>9.84</v>
      </c>
      <c r="F1213" s="6">
        <v>9.78</v>
      </c>
      <c r="G1213" s="6">
        <v>9.8</v>
      </c>
      <c r="H1213" s="6">
        <v>9.81</v>
      </c>
      <c r="I1213" s="6">
        <v>9.75</v>
      </c>
      <c r="J1213" s="6">
        <v>9.64</v>
      </c>
      <c r="K1213" s="6">
        <v>9.59</v>
      </c>
      <c r="L1213" s="6">
        <v>9.59</v>
      </c>
      <c r="M1213" s="6">
        <v>9.62</v>
      </c>
    </row>
    <row r="1214">
      <c r="A1214" s="146">
        <v>42424.0</v>
      </c>
      <c r="B1214" s="6">
        <v>9.23</v>
      </c>
      <c r="C1214" s="6">
        <v>9.68</v>
      </c>
      <c r="D1214" s="6">
        <v>9.84</v>
      </c>
      <c r="E1214" s="6">
        <v>9.9</v>
      </c>
      <c r="F1214" s="6">
        <v>9.93</v>
      </c>
      <c r="G1214" s="6">
        <v>9.98</v>
      </c>
      <c r="H1214" s="6">
        <v>10.0</v>
      </c>
      <c r="I1214" s="6">
        <v>9.94</v>
      </c>
      <c r="J1214" s="6">
        <v>9.84</v>
      </c>
      <c r="K1214" s="6">
        <v>9.79</v>
      </c>
      <c r="L1214" s="6">
        <v>9.79</v>
      </c>
      <c r="M1214" s="6">
        <v>9.82</v>
      </c>
    </row>
    <row r="1215">
      <c r="A1215" s="146">
        <v>42422.0</v>
      </c>
      <c r="B1215" s="6">
        <v>8.79</v>
      </c>
      <c r="C1215" s="6">
        <v>9.25</v>
      </c>
      <c r="D1215" s="6">
        <v>9.52</v>
      </c>
      <c r="E1215" s="6">
        <v>9.69</v>
      </c>
      <c r="F1215" s="6">
        <v>9.92</v>
      </c>
      <c r="G1215" s="6">
        <v>9.99</v>
      </c>
      <c r="H1215" s="6">
        <v>10.01</v>
      </c>
      <c r="I1215" s="6">
        <v>9.96</v>
      </c>
      <c r="J1215" s="6">
        <v>9.85</v>
      </c>
      <c r="K1215" s="6">
        <v>9.79</v>
      </c>
      <c r="L1215" s="6">
        <v>9.8</v>
      </c>
      <c r="M1215" s="6">
        <v>9.85</v>
      </c>
    </row>
    <row r="1216">
      <c r="A1216" s="146">
        <v>42420.0</v>
      </c>
      <c r="B1216" s="6">
        <v>8.82</v>
      </c>
      <c r="C1216" s="6">
        <v>9.33</v>
      </c>
      <c r="D1216" s="6">
        <v>9.63</v>
      </c>
      <c r="E1216" s="6">
        <v>9.81</v>
      </c>
      <c r="F1216" s="6">
        <v>10.03</v>
      </c>
      <c r="G1216" s="6">
        <v>10.03</v>
      </c>
      <c r="H1216" s="6">
        <v>10.0</v>
      </c>
      <c r="I1216" s="6">
        <v>9.96</v>
      </c>
      <c r="J1216" s="6">
        <v>9.91</v>
      </c>
      <c r="K1216" s="6">
        <v>9.89</v>
      </c>
      <c r="L1216" s="6">
        <v>9.89</v>
      </c>
      <c r="M1216" s="6">
        <v>9.9</v>
      </c>
    </row>
    <row r="1217">
      <c r="A1217" s="146">
        <v>42419.0</v>
      </c>
      <c r="B1217" s="6">
        <v>8.99</v>
      </c>
      <c r="C1217" s="6">
        <v>9.51</v>
      </c>
      <c r="D1217" s="6">
        <v>9.76</v>
      </c>
      <c r="E1217" s="6">
        <v>9.88</v>
      </c>
      <c r="F1217" s="6">
        <v>10.01</v>
      </c>
      <c r="G1217" s="6">
        <v>10.05</v>
      </c>
      <c r="H1217" s="6">
        <v>10.07</v>
      </c>
      <c r="I1217" s="6">
        <v>10.03</v>
      </c>
      <c r="J1217" s="6">
        <v>9.96</v>
      </c>
      <c r="K1217" s="6">
        <v>9.91</v>
      </c>
      <c r="L1217" s="6">
        <v>9.9</v>
      </c>
      <c r="M1217" s="6">
        <v>9.91</v>
      </c>
    </row>
    <row r="1218">
      <c r="A1218" s="146">
        <v>42418.0</v>
      </c>
      <c r="B1218" s="6">
        <v>8.94</v>
      </c>
      <c r="C1218" s="6">
        <v>9.47</v>
      </c>
      <c r="D1218" s="6">
        <v>9.75</v>
      </c>
      <c r="E1218" s="6">
        <v>9.9</v>
      </c>
      <c r="F1218" s="6">
        <v>10.06</v>
      </c>
      <c r="G1218" s="6">
        <v>10.1</v>
      </c>
      <c r="H1218" s="6">
        <v>10.08</v>
      </c>
      <c r="I1218" s="6">
        <v>10.0</v>
      </c>
      <c r="J1218" s="6">
        <v>9.9</v>
      </c>
      <c r="K1218" s="6">
        <v>9.85</v>
      </c>
      <c r="L1218" s="6">
        <v>9.86</v>
      </c>
      <c r="M1218" s="6">
        <v>9.9</v>
      </c>
    </row>
    <row r="1219">
      <c r="A1219" s="146">
        <v>42417.0</v>
      </c>
      <c r="B1219" s="6">
        <v>9.17</v>
      </c>
      <c r="C1219" s="6">
        <v>9.71</v>
      </c>
      <c r="D1219" s="6">
        <v>9.94</v>
      </c>
      <c r="E1219" s="6">
        <v>10.03</v>
      </c>
      <c r="F1219" s="6">
        <v>10.12</v>
      </c>
      <c r="G1219" s="6">
        <v>10.2</v>
      </c>
      <c r="H1219" s="6">
        <v>10.24</v>
      </c>
      <c r="I1219" s="6">
        <v>10.19</v>
      </c>
      <c r="J1219" s="6">
        <v>10.09</v>
      </c>
      <c r="K1219" s="6">
        <v>10.03</v>
      </c>
      <c r="L1219" s="6">
        <v>10.03</v>
      </c>
      <c r="M1219" s="6">
        <v>10.06</v>
      </c>
    </row>
    <row r="1220">
      <c r="A1220" s="146">
        <v>42416.0</v>
      </c>
      <c r="B1220" s="6">
        <v>9.0</v>
      </c>
      <c r="C1220" s="6">
        <v>9.54</v>
      </c>
      <c r="D1220" s="6">
        <v>9.83</v>
      </c>
      <c r="E1220" s="6">
        <v>9.99</v>
      </c>
      <c r="F1220" s="6">
        <v>10.17</v>
      </c>
      <c r="G1220" s="6">
        <v>10.26</v>
      </c>
      <c r="H1220" s="6">
        <v>10.33</v>
      </c>
      <c r="I1220" s="6">
        <v>10.29</v>
      </c>
      <c r="J1220" s="6">
        <v>10.18</v>
      </c>
      <c r="K1220" s="6">
        <v>10.1</v>
      </c>
      <c r="L1220" s="6">
        <v>10.09</v>
      </c>
      <c r="M1220" s="6">
        <v>10.1</v>
      </c>
    </row>
    <row r="1221">
      <c r="A1221" s="146">
        <v>42415.0</v>
      </c>
      <c r="B1221" s="6">
        <v>8.92</v>
      </c>
      <c r="C1221" s="6">
        <v>9.44</v>
      </c>
      <c r="D1221" s="6">
        <v>9.77</v>
      </c>
      <c r="E1221" s="6">
        <v>9.97</v>
      </c>
      <c r="F1221" s="6">
        <v>10.25</v>
      </c>
      <c r="G1221" s="6">
        <v>10.3</v>
      </c>
      <c r="H1221" s="6">
        <v>10.31</v>
      </c>
      <c r="I1221" s="6">
        <v>10.25</v>
      </c>
      <c r="J1221" s="6">
        <v>10.11</v>
      </c>
      <c r="K1221" s="6">
        <v>10.03</v>
      </c>
      <c r="L1221" s="6">
        <v>10.04</v>
      </c>
      <c r="M1221" s="6">
        <v>10.08</v>
      </c>
    </row>
    <row r="1222">
      <c r="A1222" s="146">
        <v>42412.0</v>
      </c>
      <c r="B1222" s="6">
        <v>9.01</v>
      </c>
      <c r="C1222" s="6">
        <v>9.55</v>
      </c>
      <c r="D1222" s="6">
        <v>9.86</v>
      </c>
      <c r="E1222" s="6">
        <v>10.04</v>
      </c>
      <c r="F1222" s="6">
        <v>10.25</v>
      </c>
      <c r="G1222" s="6">
        <v>10.32</v>
      </c>
      <c r="H1222" s="6">
        <v>10.37</v>
      </c>
      <c r="I1222" s="6">
        <v>10.34</v>
      </c>
      <c r="J1222" s="6">
        <v>10.24</v>
      </c>
      <c r="K1222" s="6">
        <v>10.17</v>
      </c>
      <c r="L1222" s="6">
        <v>10.17</v>
      </c>
      <c r="M1222" s="6">
        <v>10.19</v>
      </c>
    </row>
    <row r="1223">
      <c r="A1223" s="146">
        <v>42411.0</v>
      </c>
      <c r="B1223" s="6">
        <v>8.94</v>
      </c>
      <c r="C1223" s="6">
        <v>9.46</v>
      </c>
      <c r="D1223" s="6">
        <v>9.79</v>
      </c>
      <c r="E1223" s="6">
        <v>9.99</v>
      </c>
      <c r="F1223" s="6">
        <v>10.3</v>
      </c>
      <c r="G1223" s="6">
        <v>10.4</v>
      </c>
      <c r="H1223" s="6">
        <v>10.45</v>
      </c>
      <c r="I1223" s="6">
        <v>10.4</v>
      </c>
      <c r="J1223" s="6">
        <v>10.27</v>
      </c>
      <c r="K1223" s="6">
        <v>10.19</v>
      </c>
      <c r="L1223" s="6">
        <v>10.19</v>
      </c>
      <c r="M1223" s="6">
        <v>10.22</v>
      </c>
    </row>
    <row r="1224">
      <c r="A1224" s="146">
        <v>42410.0</v>
      </c>
      <c r="B1224" s="6">
        <v>8.93</v>
      </c>
      <c r="C1224" s="6">
        <v>9.5</v>
      </c>
      <c r="D1224" s="6">
        <v>9.83</v>
      </c>
      <c r="E1224" s="6">
        <v>10.02</v>
      </c>
      <c r="F1224" s="6">
        <v>10.25</v>
      </c>
      <c r="G1224" s="6">
        <v>10.29</v>
      </c>
      <c r="H1224" s="6">
        <v>10.33</v>
      </c>
      <c r="I1224" s="6">
        <v>10.3</v>
      </c>
      <c r="J1224" s="6">
        <v>10.18</v>
      </c>
      <c r="K1224" s="6">
        <v>10.12</v>
      </c>
      <c r="L1224" s="6">
        <v>10.12</v>
      </c>
      <c r="M1224" s="6">
        <v>10.17</v>
      </c>
    </row>
    <row r="1225">
      <c r="A1225" s="146">
        <v>42409.0</v>
      </c>
      <c r="B1225" s="6">
        <v>8.98</v>
      </c>
      <c r="C1225" s="6">
        <v>9.49</v>
      </c>
      <c r="D1225" s="6">
        <v>9.81</v>
      </c>
      <c r="E1225" s="6">
        <v>10.01</v>
      </c>
      <c r="F1225" s="6">
        <v>10.29</v>
      </c>
      <c r="G1225" s="6">
        <v>10.37</v>
      </c>
      <c r="H1225" s="6">
        <v>10.45</v>
      </c>
      <c r="I1225" s="6">
        <v>10.44</v>
      </c>
      <c r="J1225" s="6">
        <v>10.34</v>
      </c>
      <c r="K1225" s="6">
        <v>10.27</v>
      </c>
      <c r="L1225" s="6">
        <v>10.27</v>
      </c>
      <c r="M1225" s="6">
        <v>10.29</v>
      </c>
    </row>
    <row r="1226">
      <c r="A1226" s="146">
        <v>42408.0</v>
      </c>
      <c r="B1226" s="6">
        <v>8.93</v>
      </c>
      <c r="C1226" s="6">
        <v>9.45</v>
      </c>
      <c r="D1226" s="6">
        <v>9.78</v>
      </c>
      <c r="E1226" s="6">
        <v>9.99</v>
      </c>
      <c r="F1226" s="6">
        <v>10.29</v>
      </c>
      <c r="G1226" s="6">
        <v>10.35</v>
      </c>
      <c r="H1226" s="6">
        <v>10.39</v>
      </c>
      <c r="I1226" s="6">
        <v>10.36</v>
      </c>
      <c r="J1226" s="6">
        <v>10.25</v>
      </c>
      <c r="K1226" s="6">
        <v>10.18</v>
      </c>
      <c r="L1226" s="6">
        <v>10.17</v>
      </c>
      <c r="M1226" s="6">
        <v>10.2</v>
      </c>
    </row>
    <row r="1227">
      <c r="A1227" s="146">
        <v>42405.0</v>
      </c>
      <c r="B1227" s="6">
        <v>9.01</v>
      </c>
      <c r="C1227" s="6">
        <v>9.51</v>
      </c>
      <c r="D1227" s="6">
        <v>9.81</v>
      </c>
      <c r="E1227" s="6">
        <v>9.99</v>
      </c>
      <c r="F1227" s="6">
        <v>10.22</v>
      </c>
      <c r="G1227" s="6">
        <v>10.27</v>
      </c>
      <c r="H1227" s="6">
        <v>10.3</v>
      </c>
      <c r="I1227" s="6">
        <v>10.27</v>
      </c>
      <c r="J1227" s="6">
        <v>10.16</v>
      </c>
      <c r="K1227" s="6">
        <v>10.09</v>
      </c>
      <c r="L1227" s="6">
        <v>10.08</v>
      </c>
      <c r="M1227" s="6">
        <v>10.11</v>
      </c>
    </row>
    <row r="1228">
      <c r="A1228" s="146">
        <v>42404.0</v>
      </c>
      <c r="B1228" s="6">
        <v>8.98</v>
      </c>
      <c r="C1228" s="6">
        <v>9.52</v>
      </c>
      <c r="D1228" s="6">
        <v>9.83</v>
      </c>
      <c r="E1228" s="6">
        <v>10.0</v>
      </c>
      <c r="F1228" s="6">
        <v>10.19</v>
      </c>
      <c r="G1228" s="6">
        <v>10.24</v>
      </c>
      <c r="H1228" s="6">
        <v>10.26</v>
      </c>
      <c r="I1228" s="6">
        <v>10.22</v>
      </c>
      <c r="J1228" s="6">
        <v>10.13</v>
      </c>
      <c r="K1228" s="6">
        <v>10.09</v>
      </c>
      <c r="L1228" s="6">
        <v>10.09</v>
      </c>
      <c r="M1228" s="6">
        <v>10.11</v>
      </c>
    </row>
    <row r="1229">
      <c r="A1229" s="146">
        <v>42403.0</v>
      </c>
      <c r="B1229" s="6">
        <v>8.87</v>
      </c>
      <c r="C1229" s="6">
        <v>9.37</v>
      </c>
      <c r="D1229" s="6">
        <v>9.72</v>
      </c>
      <c r="E1229" s="6">
        <v>9.95</v>
      </c>
      <c r="F1229" s="6">
        <v>10.33</v>
      </c>
      <c r="G1229" s="6">
        <v>10.42</v>
      </c>
      <c r="H1229" s="6">
        <v>10.42</v>
      </c>
      <c r="I1229" s="6">
        <v>10.38</v>
      </c>
      <c r="J1229" s="6">
        <v>10.31</v>
      </c>
      <c r="K1229" s="6">
        <v>10.27</v>
      </c>
      <c r="L1229" s="6">
        <v>10.26</v>
      </c>
      <c r="M1229" s="6">
        <v>10.27</v>
      </c>
    </row>
    <row r="1230">
      <c r="A1230" s="146">
        <v>42402.0</v>
      </c>
      <c r="B1230" s="6">
        <v>8.95</v>
      </c>
      <c r="C1230" s="6">
        <v>9.49</v>
      </c>
      <c r="D1230" s="6">
        <v>9.83</v>
      </c>
      <c r="E1230" s="6">
        <v>10.05</v>
      </c>
      <c r="F1230" s="6">
        <v>10.37</v>
      </c>
      <c r="G1230" s="6">
        <v>10.46</v>
      </c>
      <c r="H1230" s="6">
        <v>10.5</v>
      </c>
      <c r="I1230" s="6">
        <v>10.45</v>
      </c>
      <c r="J1230" s="6">
        <v>10.36</v>
      </c>
      <c r="K1230" s="6">
        <v>10.31</v>
      </c>
      <c r="L1230" s="6">
        <v>10.31</v>
      </c>
      <c r="M1230" s="6">
        <v>10.35</v>
      </c>
    </row>
    <row r="1231">
      <c r="A1231" s="146">
        <v>42401.0</v>
      </c>
      <c r="B1231" s="6">
        <v>9.03</v>
      </c>
      <c r="C1231" s="6">
        <v>9.62</v>
      </c>
      <c r="D1231" s="6">
        <v>9.93</v>
      </c>
      <c r="E1231" s="6">
        <v>10.1</v>
      </c>
      <c r="F1231" s="6">
        <v>10.29</v>
      </c>
      <c r="G1231" s="6">
        <v>10.35</v>
      </c>
      <c r="H1231" s="6">
        <v>10.38</v>
      </c>
      <c r="I1231" s="6">
        <v>10.35</v>
      </c>
      <c r="J1231" s="6">
        <v>10.28</v>
      </c>
      <c r="K1231" s="6">
        <v>10.24</v>
      </c>
      <c r="L1231" s="6">
        <v>10.24</v>
      </c>
      <c r="M1231" s="6">
        <v>10.26</v>
      </c>
    </row>
    <row r="1232">
      <c r="A1232" s="146">
        <v>42398.0</v>
      </c>
      <c r="B1232" s="6">
        <v>8.91</v>
      </c>
      <c r="C1232" s="6">
        <v>9.52</v>
      </c>
      <c r="D1232" s="6">
        <v>9.86</v>
      </c>
      <c r="E1232" s="6">
        <v>10.05</v>
      </c>
      <c r="F1232" s="6">
        <v>10.25</v>
      </c>
      <c r="G1232" s="6">
        <v>10.28</v>
      </c>
      <c r="H1232" s="6">
        <v>10.26</v>
      </c>
      <c r="I1232" s="6">
        <v>10.21</v>
      </c>
      <c r="J1232" s="6">
        <v>10.15</v>
      </c>
      <c r="K1232" s="6">
        <v>10.13</v>
      </c>
      <c r="L1232" s="6">
        <v>10.14</v>
      </c>
      <c r="M1232" s="6">
        <v>10.16</v>
      </c>
    </row>
    <row r="1233">
      <c r="A1233" s="146">
        <v>42397.0</v>
      </c>
      <c r="B1233" s="6">
        <v>8.84</v>
      </c>
      <c r="C1233" s="6">
        <v>9.46</v>
      </c>
      <c r="D1233" s="6">
        <v>9.81</v>
      </c>
      <c r="E1233" s="6">
        <v>9.99</v>
      </c>
      <c r="F1233" s="6">
        <v>10.19</v>
      </c>
      <c r="G1233" s="6">
        <v>10.19</v>
      </c>
      <c r="H1233" s="6">
        <v>10.18</v>
      </c>
      <c r="I1233" s="6">
        <v>10.15</v>
      </c>
      <c r="J1233" s="6">
        <v>10.09</v>
      </c>
      <c r="K1233" s="6">
        <v>10.06</v>
      </c>
      <c r="L1233" s="6">
        <v>10.06</v>
      </c>
      <c r="M1233" s="6">
        <v>10.09</v>
      </c>
    </row>
    <row r="1234">
      <c r="A1234" s="146">
        <v>42396.0</v>
      </c>
      <c r="B1234" s="6">
        <v>8.96</v>
      </c>
      <c r="C1234" s="6">
        <v>9.58</v>
      </c>
      <c r="D1234" s="6">
        <v>9.92</v>
      </c>
      <c r="E1234" s="6">
        <v>10.11</v>
      </c>
      <c r="F1234" s="6">
        <v>10.36</v>
      </c>
      <c r="G1234" s="6">
        <v>10.4</v>
      </c>
      <c r="H1234" s="6">
        <v>10.36</v>
      </c>
      <c r="I1234" s="6">
        <v>10.28</v>
      </c>
      <c r="J1234" s="6">
        <v>10.2</v>
      </c>
      <c r="K1234" s="6">
        <v>10.19</v>
      </c>
      <c r="L1234" s="6">
        <v>10.21</v>
      </c>
      <c r="M1234" s="6">
        <v>10.25</v>
      </c>
    </row>
    <row r="1235">
      <c r="A1235" s="146">
        <v>42395.0</v>
      </c>
      <c r="B1235" s="6">
        <v>8.86</v>
      </c>
      <c r="C1235" s="6">
        <v>9.48</v>
      </c>
      <c r="D1235" s="6">
        <v>9.88</v>
      </c>
      <c r="E1235" s="6">
        <v>10.14</v>
      </c>
      <c r="F1235" s="6">
        <v>10.53</v>
      </c>
      <c r="G1235" s="6">
        <v>10.57</v>
      </c>
      <c r="H1235" s="6">
        <v>10.51</v>
      </c>
      <c r="I1235" s="6">
        <v>10.44</v>
      </c>
      <c r="J1235" s="6">
        <v>10.38</v>
      </c>
      <c r="K1235" s="6">
        <v>10.37</v>
      </c>
      <c r="L1235" s="6">
        <v>10.4</v>
      </c>
      <c r="M1235" s="6">
        <v>10.45</v>
      </c>
    </row>
    <row r="1236">
      <c r="A1236" s="146">
        <v>42394.0</v>
      </c>
      <c r="B1236" s="6">
        <v>9.0</v>
      </c>
      <c r="C1236" s="6">
        <v>9.66</v>
      </c>
      <c r="D1236" s="6">
        <v>10.05</v>
      </c>
      <c r="E1236" s="6">
        <v>10.27</v>
      </c>
      <c r="F1236" s="6">
        <v>10.58</v>
      </c>
      <c r="G1236" s="6">
        <v>10.65</v>
      </c>
      <c r="H1236" s="6">
        <v>10.66</v>
      </c>
      <c r="I1236" s="6">
        <v>10.6</v>
      </c>
      <c r="J1236" s="6">
        <v>10.51</v>
      </c>
      <c r="K1236" s="6">
        <v>10.47</v>
      </c>
      <c r="L1236" s="6">
        <v>10.5</v>
      </c>
      <c r="M1236" s="6">
        <v>10.55</v>
      </c>
    </row>
    <row r="1237">
      <c r="A1237" s="146">
        <v>42391.0</v>
      </c>
      <c r="B1237" s="6">
        <v>8.91</v>
      </c>
      <c r="C1237" s="6">
        <v>9.58</v>
      </c>
      <c r="D1237" s="6">
        <v>9.96</v>
      </c>
      <c r="E1237" s="6">
        <v>10.19</v>
      </c>
      <c r="F1237" s="6">
        <v>10.52</v>
      </c>
      <c r="G1237" s="6">
        <v>10.59</v>
      </c>
      <c r="H1237" s="6">
        <v>10.59</v>
      </c>
      <c r="I1237" s="6">
        <v>10.54</v>
      </c>
      <c r="J1237" s="6">
        <v>10.47</v>
      </c>
      <c r="K1237" s="6">
        <v>10.45</v>
      </c>
      <c r="L1237" s="6">
        <v>10.48</v>
      </c>
      <c r="M1237" s="6">
        <v>10.51</v>
      </c>
    </row>
    <row r="1238">
      <c r="A1238" s="146">
        <v>42390.0</v>
      </c>
      <c r="B1238" s="6">
        <v>9.29</v>
      </c>
      <c r="C1238" s="6">
        <v>9.97</v>
      </c>
      <c r="D1238" s="6">
        <v>10.32</v>
      </c>
      <c r="E1238" s="6">
        <v>10.51</v>
      </c>
      <c r="F1238" s="6">
        <v>10.76</v>
      </c>
      <c r="G1238" s="6">
        <v>10.85</v>
      </c>
      <c r="H1238" s="6">
        <v>10.93</v>
      </c>
      <c r="I1238" s="6">
        <v>10.94</v>
      </c>
      <c r="J1238" s="6">
        <v>10.9</v>
      </c>
      <c r="K1238" s="6">
        <v>10.87</v>
      </c>
      <c r="L1238" s="6">
        <v>10.85</v>
      </c>
      <c r="M1238" s="6">
        <v>10.85</v>
      </c>
    </row>
    <row r="1239">
      <c r="A1239" s="146">
        <v>42389.0</v>
      </c>
      <c r="B1239" s="6">
        <v>9.38</v>
      </c>
      <c r="C1239" s="6">
        <v>10.07</v>
      </c>
      <c r="D1239" s="6">
        <v>10.4</v>
      </c>
      <c r="E1239" s="6">
        <v>10.56</v>
      </c>
      <c r="F1239" s="6">
        <v>10.72</v>
      </c>
      <c r="G1239" s="6">
        <v>10.8</v>
      </c>
      <c r="H1239" s="6">
        <v>10.89</v>
      </c>
      <c r="I1239" s="6">
        <v>10.91</v>
      </c>
      <c r="J1239" s="6">
        <v>10.9</v>
      </c>
      <c r="K1239" s="6">
        <v>10.86</v>
      </c>
      <c r="L1239" s="6">
        <v>10.83</v>
      </c>
      <c r="M1239" s="6">
        <v>10.8</v>
      </c>
    </row>
    <row r="1240">
      <c r="A1240" s="146">
        <v>42388.0</v>
      </c>
      <c r="B1240" s="6">
        <v>9.32</v>
      </c>
      <c r="C1240" s="6">
        <v>10.0</v>
      </c>
      <c r="D1240" s="6">
        <v>10.33</v>
      </c>
      <c r="E1240" s="6">
        <v>10.48</v>
      </c>
      <c r="F1240" s="6">
        <v>10.6</v>
      </c>
      <c r="G1240" s="6">
        <v>10.61</v>
      </c>
      <c r="H1240" s="6">
        <v>10.57</v>
      </c>
      <c r="I1240" s="6">
        <v>10.53</v>
      </c>
      <c r="J1240" s="6">
        <v>10.5</v>
      </c>
      <c r="K1240" s="6">
        <v>10.47</v>
      </c>
      <c r="L1240" s="6">
        <v>10.46</v>
      </c>
      <c r="M1240" s="6">
        <v>10.45</v>
      </c>
    </row>
    <row r="1241">
      <c r="A1241" s="146">
        <v>42387.0</v>
      </c>
      <c r="B1241" s="6">
        <v>9.43</v>
      </c>
      <c r="C1241" s="6">
        <v>10.11</v>
      </c>
      <c r="D1241" s="6">
        <v>10.43</v>
      </c>
      <c r="E1241" s="6">
        <v>10.57</v>
      </c>
      <c r="F1241" s="6">
        <v>10.7</v>
      </c>
      <c r="G1241" s="6">
        <v>10.72</v>
      </c>
      <c r="H1241" s="6">
        <v>10.72</v>
      </c>
      <c r="I1241" s="6">
        <v>10.68</v>
      </c>
      <c r="J1241" s="6">
        <v>10.62</v>
      </c>
      <c r="K1241" s="6">
        <v>10.57</v>
      </c>
      <c r="L1241" s="6">
        <v>10.56</v>
      </c>
      <c r="M1241" s="6">
        <v>10.55</v>
      </c>
    </row>
    <row r="1242">
      <c r="A1242" s="146">
        <v>42384.0</v>
      </c>
      <c r="B1242" s="6">
        <v>9.42</v>
      </c>
      <c r="C1242" s="6">
        <v>10.1</v>
      </c>
      <c r="D1242" s="6">
        <v>10.42</v>
      </c>
      <c r="E1242" s="6">
        <v>10.58</v>
      </c>
      <c r="F1242" s="6">
        <v>10.7</v>
      </c>
      <c r="G1242" s="6">
        <v>10.73</v>
      </c>
      <c r="H1242" s="6">
        <v>10.72</v>
      </c>
      <c r="I1242" s="6">
        <v>10.67</v>
      </c>
      <c r="J1242" s="6">
        <v>10.56</v>
      </c>
      <c r="K1242" s="6">
        <v>10.49</v>
      </c>
      <c r="L1242" s="6">
        <v>10.48</v>
      </c>
      <c r="M1242" s="6">
        <v>10.49</v>
      </c>
    </row>
    <row r="1243">
      <c r="A1243" s="146">
        <v>42383.0</v>
      </c>
      <c r="B1243" s="6">
        <v>9.54</v>
      </c>
      <c r="C1243" s="6">
        <v>10.19</v>
      </c>
      <c r="D1243" s="6">
        <v>10.46</v>
      </c>
      <c r="E1243" s="6">
        <v>10.55</v>
      </c>
      <c r="F1243" s="6">
        <v>10.59</v>
      </c>
      <c r="G1243" s="6">
        <v>10.62</v>
      </c>
      <c r="H1243" s="6">
        <v>10.6</v>
      </c>
      <c r="I1243" s="6">
        <v>10.5</v>
      </c>
      <c r="J1243" s="6">
        <v>10.36</v>
      </c>
      <c r="K1243" s="6">
        <v>10.29</v>
      </c>
      <c r="L1243" s="6">
        <v>10.28</v>
      </c>
      <c r="M1243" s="6">
        <v>10.3</v>
      </c>
    </row>
    <row r="1244">
      <c r="A1244" s="146">
        <v>42382.0</v>
      </c>
      <c r="B1244" s="6">
        <v>9.67</v>
      </c>
      <c r="C1244" s="6">
        <v>10.29</v>
      </c>
      <c r="D1244" s="6">
        <v>10.54</v>
      </c>
      <c r="E1244" s="6">
        <v>10.62</v>
      </c>
      <c r="F1244" s="6">
        <v>10.56</v>
      </c>
      <c r="G1244" s="6">
        <v>10.55</v>
      </c>
      <c r="H1244" s="6">
        <v>10.52</v>
      </c>
      <c r="I1244" s="6">
        <v>10.41</v>
      </c>
      <c r="J1244" s="6">
        <v>10.24</v>
      </c>
      <c r="K1244" s="6">
        <v>10.14</v>
      </c>
      <c r="L1244" s="6">
        <v>10.12</v>
      </c>
      <c r="M1244" s="6">
        <v>10.12</v>
      </c>
    </row>
    <row r="1245">
      <c r="A1245" s="146">
        <v>42381.0</v>
      </c>
      <c r="B1245" s="6">
        <v>9.7</v>
      </c>
      <c r="C1245" s="6">
        <v>10.33</v>
      </c>
      <c r="D1245" s="6">
        <v>10.62</v>
      </c>
      <c r="E1245" s="6">
        <v>10.74</v>
      </c>
      <c r="F1245" s="6">
        <v>10.65</v>
      </c>
      <c r="G1245" s="6">
        <v>10.54</v>
      </c>
      <c r="H1245" s="6">
        <v>10.46</v>
      </c>
      <c r="I1245" s="6">
        <v>10.39</v>
      </c>
      <c r="J1245" s="6">
        <v>10.24</v>
      </c>
      <c r="K1245" s="6">
        <v>10.14</v>
      </c>
      <c r="L1245" s="6">
        <v>10.11</v>
      </c>
      <c r="M1245" s="6">
        <v>10.1</v>
      </c>
    </row>
    <row r="1246">
      <c r="A1246" s="146">
        <v>42380.0</v>
      </c>
      <c r="B1246" s="6">
        <v>9.67</v>
      </c>
      <c r="C1246" s="6">
        <v>10.29</v>
      </c>
      <c r="D1246" s="6">
        <v>10.55</v>
      </c>
      <c r="E1246" s="6">
        <v>10.64</v>
      </c>
      <c r="F1246" s="6">
        <v>10.52</v>
      </c>
      <c r="G1246" s="6">
        <v>10.42</v>
      </c>
      <c r="H1246" s="6">
        <v>10.35</v>
      </c>
      <c r="I1246" s="6">
        <v>10.26</v>
      </c>
      <c r="J1246" s="6">
        <v>10.06</v>
      </c>
      <c r="K1246" s="6">
        <v>9.95</v>
      </c>
      <c r="L1246" s="6">
        <v>9.93</v>
      </c>
      <c r="M1246" s="6">
        <v>9.92</v>
      </c>
    </row>
    <row r="1247">
      <c r="A1247" s="146">
        <v>42375.0</v>
      </c>
      <c r="B1247" s="6">
        <v>8.65</v>
      </c>
      <c r="C1247" s="6">
        <v>9.24</v>
      </c>
      <c r="D1247" s="6">
        <v>9.61</v>
      </c>
      <c r="E1247" s="6">
        <v>9.84</v>
      </c>
      <c r="F1247" s="6">
        <v>10.09</v>
      </c>
      <c r="G1247" s="6">
        <v>10.02</v>
      </c>
      <c r="H1247" s="6">
        <v>9.85</v>
      </c>
      <c r="I1247" s="6">
        <v>9.74</v>
      </c>
      <c r="J1247" s="6">
        <v>9.61</v>
      </c>
      <c r="K1247" s="6">
        <v>9.5</v>
      </c>
      <c r="L1247" s="6">
        <v>9.46</v>
      </c>
      <c r="M1247" s="6">
        <v>9.44</v>
      </c>
    </row>
    <row r="1248">
      <c r="A1248" s="146">
        <v>42374.0</v>
      </c>
      <c r="B1248" s="6">
        <v>8.63</v>
      </c>
      <c r="C1248" s="6">
        <v>9.23</v>
      </c>
      <c r="D1248" s="6">
        <v>9.6</v>
      </c>
      <c r="E1248" s="6">
        <v>9.81</v>
      </c>
      <c r="F1248" s="6">
        <v>10.0</v>
      </c>
      <c r="G1248" s="6">
        <v>9.92</v>
      </c>
      <c r="H1248" s="6">
        <v>9.74</v>
      </c>
      <c r="I1248" s="6">
        <v>9.61</v>
      </c>
      <c r="J1248" s="6">
        <v>9.5</v>
      </c>
      <c r="K1248" s="6">
        <v>9.42</v>
      </c>
      <c r="L1248" s="6">
        <v>9.4</v>
      </c>
      <c r="M1248" s="6">
        <v>9.39</v>
      </c>
    </row>
    <row r="1249">
      <c r="A1249" s="146">
        <v>42373.0</v>
      </c>
      <c r="B1249" s="6">
        <v>8.77</v>
      </c>
      <c r="C1249" s="6">
        <v>9.34</v>
      </c>
      <c r="D1249" s="6">
        <v>9.7</v>
      </c>
      <c r="E1249" s="6">
        <v>9.91</v>
      </c>
      <c r="F1249" s="6">
        <v>10.07</v>
      </c>
      <c r="G1249" s="6">
        <v>9.97</v>
      </c>
      <c r="H1249" s="6">
        <v>9.8</v>
      </c>
      <c r="I1249" s="6">
        <v>9.67</v>
      </c>
      <c r="J1249" s="6">
        <v>9.51</v>
      </c>
      <c r="K1249" s="6">
        <v>9.39</v>
      </c>
      <c r="L1249" s="6">
        <v>9.35</v>
      </c>
      <c r="M1249" s="6">
        <v>9.34</v>
      </c>
    </row>
    <row r="1250">
      <c r="A1250" s="146">
        <v>42368.0</v>
      </c>
      <c r="B1250" s="6">
        <v>9.05</v>
      </c>
      <c r="C1250" s="6">
        <v>9.67</v>
      </c>
      <c r="D1250" s="6">
        <v>10.01</v>
      </c>
      <c r="E1250" s="6">
        <v>10.17</v>
      </c>
      <c r="F1250" s="6">
        <v>10.14</v>
      </c>
      <c r="G1250" s="6">
        <v>9.97</v>
      </c>
      <c r="H1250" s="6">
        <v>9.78</v>
      </c>
      <c r="I1250" s="6">
        <v>9.69</v>
      </c>
      <c r="J1250" s="6">
        <v>9.56</v>
      </c>
      <c r="K1250" s="6">
        <v>9.47</v>
      </c>
      <c r="L1250" s="6">
        <v>9.43</v>
      </c>
      <c r="M1250" s="6">
        <v>9.4</v>
      </c>
    </row>
    <row r="1251">
      <c r="A1251" s="146">
        <v>42367.0</v>
      </c>
      <c r="B1251" s="6">
        <v>9.37</v>
      </c>
      <c r="C1251" s="6">
        <v>9.95</v>
      </c>
      <c r="D1251" s="6">
        <v>10.21</v>
      </c>
      <c r="E1251" s="6">
        <v>10.3</v>
      </c>
      <c r="F1251" s="6">
        <v>10.15</v>
      </c>
      <c r="G1251" s="6">
        <v>9.99</v>
      </c>
      <c r="H1251" s="6">
        <v>9.82</v>
      </c>
      <c r="I1251" s="6">
        <v>9.71</v>
      </c>
      <c r="J1251" s="6">
        <v>9.57</v>
      </c>
      <c r="K1251" s="6">
        <v>9.46</v>
      </c>
      <c r="L1251" s="6">
        <v>9.43</v>
      </c>
      <c r="M1251" s="6">
        <v>9.41</v>
      </c>
    </row>
    <row r="1252">
      <c r="A1252" s="146">
        <v>42366.0</v>
      </c>
      <c r="B1252" s="6">
        <v>9.47</v>
      </c>
      <c r="C1252" s="6">
        <v>10.03</v>
      </c>
      <c r="D1252" s="6">
        <v>10.3</v>
      </c>
      <c r="E1252" s="6">
        <v>10.4</v>
      </c>
      <c r="F1252" s="6">
        <v>10.27</v>
      </c>
      <c r="G1252" s="6">
        <v>10.06</v>
      </c>
      <c r="H1252" s="6">
        <v>9.84</v>
      </c>
      <c r="I1252" s="6">
        <v>9.71</v>
      </c>
      <c r="J1252" s="6">
        <v>9.58</v>
      </c>
      <c r="K1252" s="6">
        <v>9.47</v>
      </c>
      <c r="L1252" s="6">
        <v>9.44</v>
      </c>
      <c r="M1252" s="6">
        <v>9.41</v>
      </c>
    </row>
    <row r="1253">
      <c r="A1253" s="146">
        <v>42363.0</v>
      </c>
      <c r="B1253" s="6">
        <v>9.55</v>
      </c>
      <c r="C1253" s="6">
        <v>10.13</v>
      </c>
      <c r="D1253" s="6">
        <v>10.4</v>
      </c>
      <c r="E1253" s="6">
        <v>10.5</v>
      </c>
      <c r="F1253" s="6">
        <v>10.33</v>
      </c>
      <c r="G1253" s="6">
        <v>10.1</v>
      </c>
      <c r="H1253" s="6">
        <v>9.87</v>
      </c>
      <c r="I1253" s="6">
        <v>9.75</v>
      </c>
      <c r="J1253" s="6">
        <v>9.62</v>
      </c>
      <c r="K1253" s="6">
        <v>9.54</v>
      </c>
      <c r="L1253" s="6">
        <v>9.51</v>
      </c>
      <c r="M1253" s="6">
        <v>9.48</v>
      </c>
    </row>
    <row r="1254">
      <c r="A1254" s="146">
        <v>42362.0</v>
      </c>
      <c r="B1254" s="6">
        <v>9.69</v>
      </c>
      <c r="C1254" s="6">
        <v>10.27</v>
      </c>
      <c r="D1254" s="6">
        <v>10.53</v>
      </c>
      <c r="E1254" s="6">
        <v>10.6</v>
      </c>
      <c r="F1254" s="6">
        <v>10.39</v>
      </c>
      <c r="G1254" s="6">
        <v>10.17</v>
      </c>
      <c r="H1254" s="6">
        <v>9.95</v>
      </c>
      <c r="I1254" s="6">
        <v>9.8</v>
      </c>
      <c r="J1254" s="6">
        <v>9.61</v>
      </c>
      <c r="K1254" s="6">
        <v>9.49</v>
      </c>
      <c r="L1254" s="6">
        <v>9.47</v>
      </c>
      <c r="M1254" s="6">
        <v>9.46</v>
      </c>
    </row>
    <row r="1255">
      <c r="A1255" s="146">
        <v>42361.0</v>
      </c>
      <c r="B1255" s="6">
        <v>9.71</v>
      </c>
      <c r="C1255" s="6">
        <v>10.29</v>
      </c>
      <c r="D1255" s="6">
        <v>10.56</v>
      </c>
      <c r="E1255" s="6">
        <v>10.66</v>
      </c>
      <c r="F1255" s="6">
        <v>10.49</v>
      </c>
      <c r="G1255" s="6">
        <v>10.27</v>
      </c>
      <c r="H1255" s="6">
        <v>10.03</v>
      </c>
      <c r="I1255" s="6">
        <v>9.88</v>
      </c>
      <c r="J1255" s="6">
        <v>9.69</v>
      </c>
      <c r="K1255" s="6">
        <v>9.56</v>
      </c>
      <c r="L1255" s="6">
        <v>9.52</v>
      </c>
      <c r="M1255" s="6">
        <v>9.51</v>
      </c>
    </row>
    <row r="1256">
      <c r="A1256" s="146">
        <v>42360.0</v>
      </c>
      <c r="B1256" s="6">
        <v>9.88</v>
      </c>
      <c r="C1256" s="6">
        <v>10.45</v>
      </c>
      <c r="D1256" s="6">
        <v>10.69</v>
      </c>
      <c r="E1256" s="6">
        <v>10.76</v>
      </c>
      <c r="F1256" s="6">
        <v>10.52</v>
      </c>
      <c r="G1256" s="6">
        <v>10.28</v>
      </c>
      <c r="H1256" s="6">
        <v>10.06</v>
      </c>
      <c r="I1256" s="6">
        <v>9.93</v>
      </c>
      <c r="J1256" s="6">
        <v>9.76</v>
      </c>
      <c r="K1256" s="6">
        <v>9.62</v>
      </c>
      <c r="L1256" s="6">
        <v>9.58</v>
      </c>
      <c r="M1256" s="6">
        <v>9.55</v>
      </c>
    </row>
    <row r="1257">
      <c r="A1257" s="146">
        <v>42359.0</v>
      </c>
      <c r="B1257" s="6">
        <v>9.79</v>
      </c>
      <c r="C1257" s="6">
        <v>10.36</v>
      </c>
      <c r="D1257" s="6">
        <v>10.62</v>
      </c>
      <c r="E1257" s="6">
        <v>10.71</v>
      </c>
      <c r="F1257" s="6">
        <v>10.51</v>
      </c>
      <c r="G1257" s="6">
        <v>10.27</v>
      </c>
      <c r="H1257" s="6">
        <v>10.02</v>
      </c>
      <c r="I1257" s="6">
        <v>9.86</v>
      </c>
      <c r="J1257" s="6">
        <v>9.66</v>
      </c>
      <c r="K1257" s="6">
        <v>9.52</v>
      </c>
      <c r="L1257" s="6">
        <v>9.48</v>
      </c>
      <c r="M1257" s="6">
        <v>9.46</v>
      </c>
    </row>
    <row r="1258">
      <c r="A1258" s="146">
        <v>42356.0</v>
      </c>
      <c r="B1258" s="6">
        <v>9.79</v>
      </c>
      <c r="C1258" s="6">
        <v>10.37</v>
      </c>
      <c r="D1258" s="6">
        <v>10.63</v>
      </c>
      <c r="E1258" s="6">
        <v>10.7</v>
      </c>
      <c r="F1258" s="6">
        <v>10.49</v>
      </c>
      <c r="G1258" s="6">
        <v>10.27</v>
      </c>
      <c r="H1258" s="6">
        <v>10.03</v>
      </c>
      <c r="I1258" s="6">
        <v>9.85</v>
      </c>
      <c r="J1258" s="6">
        <v>9.63</v>
      </c>
      <c r="K1258" s="6">
        <v>9.49</v>
      </c>
      <c r="L1258" s="6">
        <v>9.46</v>
      </c>
      <c r="M1258" s="6">
        <v>9.46</v>
      </c>
    </row>
    <row r="1259">
      <c r="A1259" s="146">
        <v>42355.0</v>
      </c>
      <c r="B1259" s="6">
        <v>9.73</v>
      </c>
      <c r="C1259" s="6">
        <v>10.33</v>
      </c>
      <c r="D1259" s="6">
        <v>10.61</v>
      </c>
      <c r="E1259" s="6">
        <v>10.71</v>
      </c>
      <c r="F1259" s="6">
        <v>10.54</v>
      </c>
      <c r="G1259" s="6">
        <v>10.31</v>
      </c>
      <c r="H1259" s="6">
        <v>10.03</v>
      </c>
      <c r="I1259" s="6">
        <v>9.84</v>
      </c>
      <c r="J1259" s="6">
        <v>9.63</v>
      </c>
      <c r="K1259" s="6">
        <v>9.5</v>
      </c>
      <c r="L1259" s="6">
        <v>9.48</v>
      </c>
      <c r="M1259" s="6">
        <v>9.48</v>
      </c>
    </row>
    <row r="1260">
      <c r="A1260" s="146">
        <v>42354.0</v>
      </c>
      <c r="B1260" s="6">
        <v>9.51</v>
      </c>
      <c r="C1260" s="6">
        <v>10.11</v>
      </c>
      <c r="D1260" s="6">
        <v>10.43</v>
      </c>
      <c r="E1260" s="6">
        <v>10.57</v>
      </c>
      <c r="F1260" s="6">
        <v>10.52</v>
      </c>
      <c r="G1260" s="6">
        <v>10.33</v>
      </c>
      <c r="H1260" s="6">
        <v>10.08</v>
      </c>
      <c r="I1260" s="6">
        <v>9.89</v>
      </c>
      <c r="J1260" s="6">
        <v>9.63</v>
      </c>
      <c r="K1260" s="6">
        <v>9.48</v>
      </c>
      <c r="L1260" s="6">
        <v>9.46</v>
      </c>
      <c r="M1260" s="6">
        <v>9.47</v>
      </c>
    </row>
    <row r="1261">
      <c r="A1261" s="146">
        <v>42353.0</v>
      </c>
      <c r="B1261" s="6">
        <v>9.94</v>
      </c>
      <c r="C1261" s="6">
        <v>10.57</v>
      </c>
      <c r="D1261" s="6">
        <v>10.79</v>
      </c>
      <c r="E1261" s="6">
        <v>10.82</v>
      </c>
      <c r="F1261" s="6">
        <v>10.54</v>
      </c>
      <c r="G1261" s="6">
        <v>10.33</v>
      </c>
      <c r="H1261" s="6">
        <v>10.1</v>
      </c>
      <c r="I1261" s="6">
        <v>9.92</v>
      </c>
      <c r="J1261" s="6">
        <v>9.7</v>
      </c>
      <c r="K1261" s="6">
        <v>9.6</v>
      </c>
      <c r="L1261" s="6">
        <v>9.61</v>
      </c>
      <c r="M1261" s="6">
        <v>9.66</v>
      </c>
    </row>
    <row r="1262">
      <c r="A1262" s="146">
        <v>42352.0</v>
      </c>
      <c r="B1262" s="6">
        <v>9.94</v>
      </c>
      <c r="C1262" s="6">
        <v>10.57</v>
      </c>
      <c r="D1262" s="6">
        <v>10.74</v>
      </c>
      <c r="E1262" s="6">
        <v>10.74</v>
      </c>
      <c r="F1262" s="6">
        <v>10.51</v>
      </c>
      <c r="G1262" s="6">
        <v>10.39</v>
      </c>
      <c r="H1262" s="6">
        <v>10.2</v>
      </c>
      <c r="I1262" s="6">
        <v>10.05</v>
      </c>
      <c r="J1262" s="6">
        <v>9.97</v>
      </c>
      <c r="K1262" s="6">
        <v>9.95</v>
      </c>
      <c r="L1262" s="6">
        <v>9.96</v>
      </c>
      <c r="M1262" s="6">
        <v>9.97</v>
      </c>
    </row>
    <row r="1263">
      <c r="A1263" s="146">
        <v>42349.0</v>
      </c>
      <c r="B1263" s="6">
        <v>9.79</v>
      </c>
      <c r="C1263" s="6">
        <v>10.44</v>
      </c>
      <c r="D1263" s="6">
        <v>10.63</v>
      </c>
      <c r="E1263" s="6">
        <v>10.65</v>
      </c>
      <c r="F1263" s="6">
        <v>10.46</v>
      </c>
      <c r="G1263" s="6">
        <v>10.32</v>
      </c>
      <c r="H1263" s="6">
        <v>10.09</v>
      </c>
      <c r="I1263" s="6">
        <v>9.94</v>
      </c>
      <c r="J1263" s="6">
        <v>9.86</v>
      </c>
      <c r="K1263" s="6">
        <v>9.85</v>
      </c>
      <c r="L1263" s="6">
        <v>9.87</v>
      </c>
      <c r="M1263" s="6">
        <v>9.89</v>
      </c>
    </row>
    <row r="1264">
      <c r="A1264" s="146">
        <v>42348.0</v>
      </c>
      <c r="B1264" s="6">
        <v>9.6</v>
      </c>
      <c r="C1264" s="6">
        <v>10.26</v>
      </c>
      <c r="D1264" s="6">
        <v>10.47</v>
      </c>
      <c r="E1264" s="6">
        <v>10.5</v>
      </c>
      <c r="F1264" s="6">
        <v>10.33</v>
      </c>
      <c r="G1264" s="6">
        <v>10.22</v>
      </c>
      <c r="H1264" s="6">
        <v>10.04</v>
      </c>
      <c r="I1264" s="6">
        <v>9.91</v>
      </c>
      <c r="J1264" s="6">
        <v>9.84</v>
      </c>
      <c r="K1264" s="6">
        <v>9.82</v>
      </c>
      <c r="L1264" s="6">
        <v>9.82</v>
      </c>
      <c r="M1264" s="6">
        <v>9.83</v>
      </c>
    </row>
    <row r="1265">
      <c r="A1265" s="146">
        <v>42347.0</v>
      </c>
      <c r="B1265" s="6">
        <v>9.49</v>
      </c>
      <c r="C1265" s="6">
        <v>10.18</v>
      </c>
      <c r="D1265" s="6">
        <v>10.42</v>
      </c>
      <c r="E1265" s="6">
        <v>10.48</v>
      </c>
      <c r="F1265" s="6">
        <v>10.36</v>
      </c>
      <c r="G1265" s="6">
        <v>10.24</v>
      </c>
      <c r="H1265" s="6">
        <v>10.04</v>
      </c>
      <c r="I1265" s="6">
        <v>9.91</v>
      </c>
      <c r="J1265" s="6">
        <v>9.83</v>
      </c>
      <c r="K1265" s="6">
        <v>9.82</v>
      </c>
      <c r="L1265" s="6">
        <v>9.83</v>
      </c>
      <c r="M1265" s="6">
        <v>9.84</v>
      </c>
    </row>
    <row r="1266">
      <c r="A1266" s="146">
        <v>42346.0</v>
      </c>
      <c r="B1266" s="6">
        <v>9.32</v>
      </c>
      <c r="C1266" s="6">
        <v>10.04</v>
      </c>
      <c r="D1266" s="6">
        <v>10.35</v>
      </c>
      <c r="E1266" s="6">
        <v>10.46</v>
      </c>
      <c r="F1266" s="6">
        <v>10.43</v>
      </c>
      <c r="G1266" s="6">
        <v>10.33</v>
      </c>
      <c r="H1266" s="6">
        <v>10.14</v>
      </c>
      <c r="I1266" s="6">
        <v>10.0</v>
      </c>
      <c r="J1266" s="6">
        <v>9.91</v>
      </c>
      <c r="K1266" s="6">
        <v>9.87</v>
      </c>
      <c r="L1266" s="6">
        <v>9.87</v>
      </c>
      <c r="M1266" s="6">
        <v>9.87</v>
      </c>
    </row>
    <row r="1267">
      <c r="A1267" s="146">
        <v>42345.0</v>
      </c>
      <c r="B1267" s="6">
        <v>9.16</v>
      </c>
      <c r="C1267" s="6">
        <v>9.89</v>
      </c>
      <c r="D1267" s="6">
        <v>10.24</v>
      </c>
      <c r="E1267" s="6">
        <v>10.4</v>
      </c>
      <c r="F1267" s="6">
        <v>10.43</v>
      </c>
      <c r="G1267" s="6">
        <v>10.34</v>
      </c>
      <c r="H1267" s="6">
        <v>10.16</v>
      </c>
      <c r="I1267" s="6">
        <v>10.02</v>
      </c>
      <c r="J1267" s="6">
        <v>9.92</v>
      </c>
      <c r="K1267" s="6">
        <v>9.86</v>
      </c>
      <c r="L1267" s="6">
        <v>9.84</v>
      </c>
      <c r="M1267" s="6">
        <v>9.82</v>
      </c>
    </row>
    <row r="1268">
      <c r="A1268" s="146">
        <v>42342.0</v>
      </c>
      <c r="B1268" s="6">
        <v>9.0</v>
      </c>
      <c r="C1268" s="6">
        <v>9.73</v>
      </c>
      <c r="D1268" s="6">
        <v>10.12</v>
      </c>
      <c r="E1268" s="6">
        <v>10.3</v>
      </c>
      <c r="F1268" s="6">
        <v>10.36</v>
      </c>
      <c r="G1268" s="6">
        <v>10.22</v>
      </c>
      <c r="H1268" s="6">
        <v>9.98</v>
      </c>
      <c r="I1268" s="6">
        <v>9.82</v>
      </c>
      <c r="J1268" s="6">
        <v>9.72</v>
      </c>
      <c r="K1268" s="6">
        <v>9.69</v>
      </c>
      <c r="L1268" s="6">
        <v>9.7</v>
      </c>
      <c r="M1268" s="6">
        <v>9.7</v>
      </c>
    </row>
    <row r="1269">
      <c r="A1269" s="146">
        <v>42341.0</v>
      </c>
      <c r="B1269" s="6">
        <v>8.99</v>
      </c>
      <c r="C1269" s="6">
        <v>9.73</v>
      </c>
      <c r="D1269" s="6">
        <v>10.11</v>
      </c>
      <c r="E1269" s="6">
        <v>10.3</v>
      </c>
      <c r="F1269" s="6">
        <v>10.38</v>
      </c>
      <c r="G1269" s="6">
        <v>10.26</v>
      </c>
      <c r="H1269" s="6">
        <v>10.02</v>
      </c>
      <c r="I1269" s="6">
        <v>9.87</v>
      </c>
      <c r="J1269" s="6">
        <v>9.79</v>
      </c>
      <c r="K1269" s="6">
        <v>9.75</v>
      </c>
      <c r="L1269" s="6">
        <v>9.75</v>
      </c>
      <c r="M1269" s="6">
        <v>9.75</v>
      </c>
    </row>
    <row r="1270">
      <c r="A1270" s="146">
        <v>42340.0</v>
      </c>
      <c r="B1270" s="6">
        <v>9.01</v>
      </c>
      <c r="C1270" s="6">
        <v>9.77</v>
      </c>
      <c r="D1270" s="6">
        <v>10.14</v>
      </c>
      <c r="E1270" s="6">
        <v>10.31</v>
      </c>
      <c r="F1270" s="6">
        <v>10.34</v>
      </c>
      <c r="G1270" s="6">
        <v>10.18</v>
      </c>
      <c r="H1270" s="6">
        <v>9.92</v>
      </c>
      <c r="I1270" s="6">
        <v>9.77</v>
      </c>
      <c r="J1270" s="6">
        <v>9.71</v>
      </c>
      <c r="K1270" s="6">
        <v>9.7</v>
      </c>
      <c r="L1270" s="6">
        <v>9.71</v>
      </c>
      <c r="M1270" s="6">
        <v>9.72</v>
      </c>
    </row>
    <row r="1271">
      <c r="A1271" s="146">
        <v>42339.0</v>
      </c>
      <c r="B1271" s="6">
        <v>9.31</v>
      </c>
      <c r="C1271" s="6">
        <v>10.05</v>
      </c>
      <c r="D1271" s="6">
        <v>10.32</v>
      </c>
      <c r="E1271" s="6">
        <v>10.4</v>
      </c>
      <c r="F1271" s="6">
        <v>10.29</v>
      </c>
      <c r="G1271" s="6">
        <v>10.14</v>
      </c>
      <c r="H1271" s="6">
        <v>9.92</v>
      </c>
      <c r="I1271" s="6">
        <v>9.78</v>
      </c>
      <c r="J1271" s="6">
        <v>9.7</v>
      </c>
      <c r="K1271" s="6">
        <v>9.7</v>
      </c>
      <c r="L1271" s="6">
        <v>9.72</v>
      </c>
      <c r="M1271" s="6">
        <v>9.73</v>
      </c>
    </row>
    <row r="1272">
      <c r="A1272" s="146">
        <v>42338.0</v>
      </c>
      <c r="B1272" s="6">
        <v>8.93</v>
      </c>
      <c r="C1272" s="6">
        <v>9.69</v>
      </c>
      <c r="D1272" s="6">
        <v>10.08</v>
      </c>
      <c r="E1272" s="6">
        <v>10.26</v>
      </c>
      <c r="F1272" s="6">
        <v>10.35</v>
      </c>
      <c r="G1272" s="6">
        <v>10.23</v>
      </c>
      <c r="H1272" s="6">
        <v>10.0</v>
      </c>
      <c r="I1272" s="6">
        <v>9.85</v>
      </c>
      <c r="J1272" s="6">
        <v>9.77</v>
      </c>
      <c r="K1272" s="6">
        <v>9.73</v>
      </c>
      <c r="L1272" s="6">
        <v>9.73</v>
      </c>
      <c r="M1272" s="6">
        <v>9.73</v>
      </c>
    </row>
    <row r="1273">
      <c r="A1273" s="146">
        <v>42335.0</v>
      </c>
      <c r="B1273" s="6">
        <v>9.35</v>
      </c>
      <c r="C1273" s="6">
        <v>10.11</v>
      </c>
      <c r="D1273" s="6">
        <v>10.41</v>
      </c>
      <c r="E1273" s="6">
        <v>10.51</v>
      </c>
      <c r="F1273" s="6">
        <v>10.41</v>
      </c>
      <c r="G1273" s="6">
        <v>10.26</v>
      </c>
      <c r="H1273" s="6">
        <v>10.02</v>
      </c>
      <c r="I1273" s="6">
        <v>9.88</v>
      </c>
      <c r="J1273" s="6">
        <v>9.79</v>
      </c>
      <c r="K1273" s="6">
        <v>9.78</v>
      </c>
      <c r="L1273" s="6">
        <v>9.79</v>
      </c>
      <c r="M1273" s="6">
        <v>9.8</v>
      </c>
    </row>
    <row r="1274">
      <c r="A1274" s="146">
        <v>42334.0</v>
      </c>
      <c r="B1274" s="6">
        <v>9.02</v>
      </c>
      <c r="C1274" s="6">
        <v>9.78</v>
      </c>
      <c r="D1274" s="6">
        <v>10.12</v>
      </c>
      <c r="E1274" s="6">
        <v>10.26</v>
      </c>
      <c r="F1274" s="6">
        <v>10.29</v>
      </c>
      <c r="G1274" s="6">
        <v>10.2</v>
      </c>
      <c r="H1274" s="6">
        <v>10.0</v>
      </c>
      <c r="I1274" s="6">
        <v>9.85</v>
      </c>
      <c r="J1274" s="6">
        <v>9.77</v>
      </c>
      <c r="K1274" s="6">
        <v>9.74</v>
      </c>
      <c r="L1274" s="6">
        <v>9.73</v>
      </c>
      <c r="M1274" s="6">
        <v>9.73</v>
      </c>
    </row>
    <row r="1275">
      <c r="A1275" s="146">
        <v>42333.0</v>
      </c>
      <c r="B1275" s="6">
        <v>9.55</v>
      </c>
      <c r="C1275" s="6">
        <v>10.26</v>
      </c>
      <c r="D1275" s="6">
        <v>10.48</v>
      </c>
      <c r="E1275" s="6">
        <v>10.51</v>
      </c>
      <c r="F1275" s="6">
        <v>10.31</v>
      </c>
      <c r="G1275" s="6">
        <v>10.22</v>
      </c>
      <c r="H1275" s="6">
        <v>10.08</v>
      </c>
      <c r="I1275" s="6">
        <v>9.95</v>
      </c>
      <c r="J1275" s="6">
        <v>9.86</v>
      </c>
      <c r="K1275" s="6">
        <v>9.83</v>
      </c>
      <c r="L1275" s="6">
        <v>9.84</v>
      </c>
      <c r="M1275" s="6">
        <v>9.84</v>
      </c>
    </row>
    <row r="1276">
      <c r="A1276" s="146">
        <v>42332.0</v>
      </c>
      <c r="B1276" s="6">
        <v>9.37</v>
      </c>
      <c r="C1276" s="6">
        <v>10.12</v>
      </c>
      <c r="D1276" s="6">
        <v>10.39</v>
      </c>
      <c r="E1276" s="6">
        <v>10.45</v>
      </c>
      <c r="F1276" s="6">
        <v>10.31</v>
      </c>
      <c r="G1276" s="6">
        <v>10.22</v>
      </c>
      <c r="H1276" s="6">
        <v>10.07</v>
      </c>
      <c r="I1276" s="6">
        <v>9.95</v>
      </c>
      <c r="J1276" s="6">
        <v>9.87</v>
      </c>
      <c r="K1276" s="6">
        <v>9.84</v>
      </c>
      <c r="L1276" s="6">
        <v>9.83</v>
      </c>
      <c r="M1276" s="6">
        <v>9.82</v>
      </c>
    </row>
    <row r="1277">
      <c r="A1277" s="146">
        <v>42331.0</v>
      </c>
      <c r="B1277" s="6">
        <v>8.8</v>
      </c>
      <c r="C1277" s="6">
        <v>9.58</v>
      </c>
      <c r="D1277" s="6">
        <v>9.98</v>
      </c>
      <c r="E1277" s="6">
        <v>10.17</v>
      </c>
      <c r="F1277" s="6">
        <v>10.22</v>
      </c>
      <c r="G1277" s="6">
        <v>10.08</v>
      </c>
      <c r="H1277" s="6">
        <v>9.87</v>
      </c>
      <c r="I1277" s="6">
        <v>9.75</v>
      </c>
      <c r="J1277" s="6">
        <v>9.69</v>
      </c>
      <c r="K1277" s="6">
        <v>9.65</v>
      </c>
      <c r="L1277" s="6">
        <v>9.64</v>
      </c>
      <c r="M1277" s="6">
        <v>9.62</v>
      </c>
    </row>
    <row r="1278">
      <c r="A1278" s="146">
        <v>42328.0</v>
      </c>
      <c r="B1278" s="6">
        <v>9.01</v>
      </c>
      <c r="C1278" s="6">
        <v>9.81</v>
      </c>
      <c r="D1278" s="6">
        <v>10.14</v>
      </c>
      <c r="E1278" s="6">
        <v>10.26</v>
      </c>
      <c r="F1278" s="6">
        <v>10.16</v>
      </c>
      <c r="G1278" s="6">
        <v>10.0</v>
      </c>
      <c r="H1278" s="6">
        <v>9.73</v>
      </c>
      <c r="I1278" s="6">
        <v>9.57</v>
      </c>
      <c r="J1278" s="6">
        <v>9.51</v>
      </c>
      <c r="K1278" s="6">
        <v>9.5</v>
      </c>
      <c r="L1278" s="6">
        <v>9.5</v>
      </c>
      <c r="M1278" s="6">
        <v>9.5</v>
      </c>
    </row>
    <row r="1279">
      <c r="A1279" s="146">
        <v>42327.0</v>
      </c>
      <c r="B1279" s="6">
        <v>8.82</v>
      </c>
      <c r="C1279" s="6">
        <v>9.63</v>
      </c>
      <c r="D1279" s="6">
        <v>10.01</v>
      </c>
      <c r="E1279" s="6">
        <v>10.17</v>
      </c>
      <c r="F1279" s="6">
        <v>10.14</v>
      </c>
      <c r="G1279" s="6">
        <v>9.95</v>
      </c>
      <c r="H1279" s="6">
        <v>9.68</v>
      </c>
      <c r="I1279" s="6">
        <v>9.54</v>
      </c>
      <c r="J1279" s="6">
        <v>9.51</v>
      </c>
      <c r="K1279" s="6">
        <v>9.52</v>
      </c>
      <c r="L1279" s="6">
        <v>9.52</v>
      </c>
      <c r="M1279" s="6">
        <v>9.53</v>
      </c>
    </row>
    <row r="1280">
      <c r="A1280" s="146">
        <v>42326.0</v>
      </c>
      <c r="B1280" s="6">
        <v>8.98</v>
      </c>
      <c r="C1280" s="6">
        <v>9.8</v>
      </c>
      <c r="D1280" s="6">
        <v>10.17</v>
      </c>
      <c r="E1280" s="6">
        <v>10.31</v>
      </c>
      <c r="F1280" s="6">
        <v>10.27</v>
      </c>
      <c r="G1280" s="6">
        <v>10.17</v>
      </c>
      <c r="H1280" s="6">
        <v>9.97</v>
      </c>
      <c r="I1280" s="6">
        <v>9.8</v>
      </c>
      <c r="J1280" s="6">
        <v>9.71</v>
      </c>
      <c r="K1280" s="6">
        <v>9.69</v>
      </c>
      <c r="L1280" s="6">
        <v>9.7</v>
      </c>
      <c r="M1280" s="6">
        <v>9.71</v>
      </c>
    </row>
    <row r="1281">
      <c r="A1281" s="146">
        <v>42325.0</v>
      </c>
      <c r="B1281" s="6">
        <v>8.97</v>
      </c>
      <c r="C1281" s="6">
        <v>9.81</v>
      </c>
      <c r="D1281" s="6">
        <v>10.17</v>
      </c>
      <c r="E1281" s="6">
        <v>10.31</v>
      </c>
      <c r="F1281" s="6">
        <v>10.3</v>
      </c>
      <c r="G1281" s="6">
        <v>10.19</v>
      </c>
      <c r="H1281" s="6">
        <v>10.0</v>
      </c>
      <c r="I1281" s="6">
        <v>9.87</v>
      </c>
      <c r="J1281" s="6">
        <v>9.8</v>
      </c>
      <c r="K1281" s="6">
        <v>9.78</v>
      </c>
      <c r="L1281" s="6">
        <v>9.79</v>
      </c>
      <c r="M1281" s="6">
        <v>9.79</v>
      </c>
    </row>
    <row r="1282">
      <c r="A1282" s="146">
        <v>42324.0</v>
      </c>
      <c r="B1282" s="6">
        <v>9.11</v>
      </c>
      <c r="C1282" s="6">
        <v>9.95</v>
      </c>
      <c r="D1282" s="6">
        <v>10.31</v>
      </c>
      <c r="E1282" s="6">
        <v>10.44</v>
      </c>
      <c r="F1282" s="6">
        <v>10.4</v>
      </c>
      <c r="G1282" s="6">
        <v>10.27</v>
      </c>
      <c r="H1282" s="6">
        <v>10.06</v>
      </c>
      <c r="I1282" s="6">
        <v>9.93</v>
      </c>
      <c r="J1282" s="6">
        <v>9.85</v>
      </c>
      <c r="K1282" s="6">
        <v>9.83</v>
      </c>
      <c r="L1282" s="6">
        <v>9.84</v>
      </c>
      <c r="M1282" s="6">
        <v>9.85</v>
      </c>
    </row>
    <row r="1283">
      <c r="A1283" s="146">
        <v>42321.0</v>
      </c>
      <c r="B1283" s="6">
        <v>9.18</v>
      </c>
      <c r="C1283" s="6">
        <v>10.0</v>
      </c>
      <c r="D1283" s="6">
        <v>10.3</v>
      </c>
      <c r="E1283" s="6">
        <v>10.39</v>
      </c>
      <c r="F1283" s="6">
        <v>10.33</v>
      </c>
      <c r="G1283" s="6">
        <v>10.25</v>
      </c>
      <c r="H1283" s="6">
        <v>10.09</v>
      </c>
      <c r="I1283" s="6">
        <v>9.98</v>
      </c>
      <c r="J1283" s="6">
        <v>9.9</v>
      </c>
      <c r="K1283" s="6">
        <v>9.87</v>
      </c>
      <c r="L1283" s="6">
        <v>9.86</v>
      </c>
      <c r="M1283" s="6">
        <v>9.85</v>
      </c>
    </row>
    <row r="1284">
      <c r="A1284" s="146">
        <v>42320.0</v>
      </c>
      <c r="B1284" s="6">
        <v>9.23</v>
      </c>
      <c r="C1284" s="6">
        <v>10.03</v>
      </c>
      <c r="D1284" s="6">
        <v>10.31</v>
      </c>
      <c r="E1284" s="6">
        <v>10.38</v>
      </c>
      <c r="F1284" s="6">
        <v>10.26</v>
      </c>
      <c r="G1284" s="6">
        <v>10.18</v>
      </c>
      <c r="H1284" s="6">
        <v>10.01</v>
      </c>
      <c r="I1284" s="6">
        <v>9.87</v>
      </c>
      <c r="J1284" s="6">
        <v>9.78</v>
      </c>
      <c r="K1284" s="6">
        <v>9.76</v>
      </c>
      <c r="L1284" s="6">
        <v>9.76</v>
      </c>
      <c r="M1284" s="6">
        <v>9.77</v>
      </c>
    </row>
    <row r="1285">
      <c r="A1285" s="146">
        <v>42319.0</v>
      </c>
      <c r="B1285" s="6">
        <v>8.87</v>
      </c>
      <c r="C1285" s="6">
        <v>9.73</v>
      </c>
      <c r="D1285" s="6">
        <v>10.09</v>
      </c>
      <c r="E1285" s="6">
        <v>10.22</v>
      </c>
      <c r="F1285" s="6">
        <v>10.16</v>
      </c>
      <c r="G1285" s="6">
        <v>10.03</v>
      </c>
      <c r="H1285" s="6">
        <v>9.81</v>
      </c>
      <c r="I1285" s="6">
        <v>9.67</v>
      </c>
      <c r="J1285" s="6">
        <v>9.59</v>
      </c>
      <c r="K1285" s="6">
        <v>9.58</v>
      </c>
      <c r="L1285" s="6">
        <v>9.6</v>
      </c>
      <c r="M1285" s="6">
        <v>9.61</v>
      </c>
    </row>
    <row r="1286">
      <c r="A1286" s="146">
        <v>42318.0</v>
      </c>
      <c r="B1286" s="6">
        <v>8.9</v>
      </c>
      <c r="C1286" s="6">
        <v>9.75</v>
      </c>
      <c r="D1286" s="6">
        <v>10.1</v>
      </c>
      <c r="E1286" s="6">
        <v>10.21</v>
      </c>
      <c r="F1286" s="6">
        <v>10.12</v>
      </c>
      <c r="G1286" s="6">
        <v>10.0</v>
      </c>
      <c r="H1286" s="6">
        <v>9.85</v>
      </c>
      <c r="I1286" s="6">
        <v>9.75</v>
      </c>
      <c r="J1286" s="6">
        <v>9.66</v>
      </c>
      <c r="K1286" s="6">
        <v>9.64</v>
      </c>
      <c r="L1286" s="6">
        <v>9.65</v>
      </c>
      <c r="M1286" s="6">
        <v>9.67</v>
      </c>
    </row>
    <row r="1287">
      <c r="A1287" s="146">
        <v>42317.0</v>
      </c>
      <c r="B1287" s="6">
        <v>8.93</v>
      </c>
      <c r="C1287" s="6">
        <v>9.78</v>
      </c>
      <c r="D1287" s="6">
        <v>10.12</v>
      </c>
      <c r="E1287" s="6">
        <v>10.23</v>
      </c>
      <c r="F1287" s="6">
        <v>10.18</v>
      </c>
      <c r="G1287" s="6">
        <v>10.11</v>
      </c>
      <c r="H1287" s="6">
        <v>9.94</v>
      </c>
      <c r="I1287" s="6">
        <v>9.77</v>
      </c>
      <c r="J1287" s="6">
        <v>9.65</v>
      </c>
      <c r="K1287" s="6">
        <v>9.64</v>
      </c>
      <c r="L1287" s="6">
        <v>9.66</v>
      </c>
      <c r="M1287" s="6">
        <v>9.69</v>
      </c>
    </row>
    <row r="1288">
      <c r="A1288" s="146">
        <v>42314.0</v>
      </c>
      <c r="B1288" s="6">
        <v>8.95</v>
      </c>
      <c r="C1288" s="6">
        <v>9.81</v>
      </c>
      <c r="D1288" s="6">
        <v>10.14</v>
      </c>
      <c r="E1288" s="6">
        <v>10.24</v>
      </c>
      <c r="F1288" s="6">
        <v>10.15</v>
      </c>
      <c r="G1288" s="6">
        <v>10.05</v>
      </c>
      <c r="H1288" s="6">
        <v>9.91</v>
      </c>
      <c r="I1288" s="6">
        <v>9.79</v>
      </c>
      <c r="J1288" s="6">
        <v>9.69</v>
      </c>
      <c r="K1288" s="6">
        <v>9.66</v>
      </c>
      <c r="L1288" s="6">
        <v>9.67</v>
      </c>
      <c r="M1288" s="6">
        <v>9.7</v>
      </c>
    </row>
    <row r="1289">
      <c r="A1289" s="146">
        <v>42313.0</v>
      </c>
      <c r="B1289" s="6">
        <v>8.92</v>
      </c>
      <c r="C1289" s="6">
        <v>9.8</v>
      </c>
      <c r="D1289" s="6">
        <v>10.14</v>
      </c>
      <c r="E1289" s="6">
        <v>10.24</v>
      </c>
      <c r="F1289" s="6">
        <v>10.12</v>
      </c>
      <c r="G1289" s="6">
        <v>9.99</v>
      </c>
      <c r="H1289" s="6">
        <v>9.82</v>
      </c>
      <c r="I1289" s="6">
        <v>9.69</v>
      </c>
      <c r="J1289" s="6">
        <v>9.59</v>
      </c>
      <c r="K1289" s="6">
        <v>9.59</v>
      </c>
      <c r="L1289" s="6">
        <v>9.63</v>
      </c>
      <c r="M1289" s="6">
        <v>9.67</v>
      </c>
    </row>
    <row r="1290">
      <c r="A1290" s="146">
        <v>42311.0</v>
      </c>
      <c r="B1290" s="6">
        <v>8.72</v>
      </c>
      <c r="C1290" s="6">
        <v>9.62</v>
      </c>
      <c r="D1290" s="6">
        <v>9.99</v>
      </c>
      <c r="E1290" s="6">
        <v>10.12</v>
      </c>
      <c r="F1290" s="6">
        <v>10.07</v>
      </c>
      <c r="G1290" s="6">
        <v>9.97</v>
      </c>
      <c r="H1290" s="6">
        <v>9.86</v>
      </c>
      <c r="I1290" s="6">
        <v>9.79</v>
      </c>
      <c r="J1290" s="6">
        <v>9.72</v>
      </c>
      <c r="K1290" s="6">
        <v>9.71</v>
      </c>
      <c r="L1290" s="6">
        <v>9.73</v>
      </c>
      <c r="M1290" s="6">
        <v>9.75</v>
      </c>
    </row>
    <row r="1291">
      <c r="A1291" s="146">
        <v>42310.0</v>
      </c>
      <c r="B1291" s="6">
        <v>8.98</v>
      </c>
      <c r="C1291" s="6">
        <v>9.86</v>
      </c>
      <c r="D1291" s="6">
        <v>10.21</v>
      </c>
      <c r="E1291" s="6">
        <v>10.32</v>
      </c>
      <c r="F1291" s="6">
        <v>10.24</v>
      </c>
      <c r="G1291" s="6">
        <v>10.14</v>
      </c>
      <c r="H1291" s="6">
        <v>10.08</v>
      </c>
      <c r="I1291" s="6">
        <v>10.06</v>
      </c>
      <c r="J1291" s="6">
        <v>10.03</v>
      </c>
      <c r="K1291" s="6">
        <v>10.0</v>
      </c>
      <c r="L1291" s="6">
        <v>9.99</v>
      </c>
      <c r="M1291" s="6">
        <v>9.98</v>
      </c>
    </row>
    <row r="1292">
      <c r="A1292" s="146">
        <v>42307.0</v>
      </c>
      <c r="B1292" s="6">
        <v>8.98</v>
      </c>
      <c r="C1292" s="6">
        <v>9.87</v>
      </c>
      <c r="D1292" s="6">
        <v>10.23</v>
      </c>
      <c r="E1292" s="6">
        <v>10.35</v>
      </c>
      <c r="F1292" s="6">
        <v>10.25</v>
      </c>
      <c r="G1292" s="6">
        <v>10.18</v>
      </c>
      <c r="H1292" s="6">
        <v>10.14</v>
      </c>
      <c r="I1292" s="6">
        <v>10.12</v>
      </c>
      <c r="J1292" s="6">
        <v>10.07</v>
      </c>
      <c r="K1292" s="6">
        <v>10.04</v>
      </c>
      <c r="L1292" s="6">
        <v>10.03</v>
      </c>
      <c r="M1292" s="6">
        <v>10.03</v>
      </c>
    </row>
    <row r="1293">
      <c r="A1293" s="146">
        <v>42306.0</v>
      </c>
      <c r="B1293" s="6">
        <v>8.95</v>
      </c>
      <c r="C1293" s="6">
        <v>9.82</v>
      </c>
      <c r="D1293" s="6">
        <v>10.14</v>
      </c>
      <c r="E1293" s="6">
        <v>10.24</v>
      </c>
      <c r="F1293" s="6">
        <v>10.17</v>
      </c>
      <c r="G1293" s="6">
        <v>10.11</v>
      </c>
      <c r="H1293" s="6">
        <v>10.08</v>
      </c>
      <c r="I1293" s="6">
        <v>10.07</v>
      </c>
      <c r="J1293" s="6">
        <v>10.07</v>
      </c>
      <c r="K1293" s="6">
        <v>10.04</v>
      </c>
      <c r="L1293" s="6">
        <v>10.02</v>
      </c>
      <c r="M1293" s="6">
        <v>9.99</v>
      </c>
    </row>
    <row r="1294">
      <c r="A1294" s="146">
        <v>42305.0</v>
      </c>
      <c r="B1294" s="6">
        <v>8.97</v>
      </c>
      <c r="C1294" s="6">
        <v>9.86</v>
      </c>
      <c r="D1294" s="6">
        <v>10.19</v>
      </c>
      <c r="E1294" s="6">
        <v>10.28</v>
      </c>
      <c r="F1294" s="6">
        <v>10.13</v>
      </c>
      <c r="G1294" s="6">
        <v>10.04</v>
      </c>
      <c r="H1294" s="6">
        <v>10.0</v>
      </c>
      <c r="I1294" s="6">
        <v>9.99</v>
      </c>
      <c r="J1294" s="6">
        <v>9.98</v>
      </c>
      <c r="K1294" s="6">
        <v>9.96</v>
      </c>
      <c r="L1294" s="6">
        <v>9.96</v>
      </c>
      <c r="M1294" s="6">
        <v>9.96</v>
      </c>
    </row>
    <row r="1295">
      <c r="A1295" s="146">
        <v>42304.0</v>
      </c>
      <c r="B1295" s="6">
        <v>9.18</v>
      </c>
      <c r="C1295" s="6">
        <v>10.05</v>
      </c>
      <c r="D1295" s="6">
        <v>10.34</v>
      </c>
      <c r="E1295" s="6">
        <v>10.4</v>
      </c>
      <c r="F1295" s="6">
        <v>10.22</v>
      </c>
      <c r="G1295" s="6">
        <v>10.18</v>
      </c>
      <c r="H1295" s="6">
        <v>10.14</v>
      </c>
      <c r="I1295" s="6">
        <v>10.1</v>
      </c>
      <c r="J1295" s="6">
        <v>10.08</v>
      </c>
      <c r="K1295" s="6">
        <v>10.07</v>
      </c>
      <c r="L1295" s="6">
        <v>10.06</v>
      </c>
      <c r="M1295" s="6">
        <v>10.05</v>
      </c>
    </row>
    <row r="1296">
      <c r="A1296" s="146">
        <v>42303.0</v>
      </c>
      <c r="B1296" s="6">
        <v>8.96</v>
      </c>
      <c r="C1296" s="6">
        <v>9.87</v>
      </c>
      <c r="D1296" s="6">
        <v>10.19</v>
      </c>
      <c r="E1296" s="6">
        <v>10.28</v>
      </c>
      <c r="F1296" s="6">
        <v>10.13</v>
      </c>
      <c r="G1296" s="6">
        <v>10.05</v>
      </c>
      <c r="H1296" s="6">
        <v>10.0</v>
      </c>
      <c r="I1296" s="6">
        <v>9.99</v>
      </c>
      <c r="J1296" s="6">
        <v>10.01</v>
      </c>
      <c r="K1296" s="6">
        <v>10.0</v>
      </c>
      <c r="L1296" s="6">
        <v>9.98</v>
      </c>
      <c r="M1296" s="6">
        <v>9.97</v>
      </c>
    </row>
    <row r="1297">
      <c r="A1297" s="146">
        <v>42300.0</v>
      </c>
      <c r="B1297" s="6">
        <v>8.82</v>
      </c>
      <c r="C1297" s="6">
        <v>9.74</v>
      </c>
      <c r="D1297" s="6">
        <v>10.09</v>
      </c>
      <c r="E1297" s="6">
        <v>10.2</v>
      </c>
      <c r="F1297" s="6">
        <v>10.15</v>
      </c>
      <c r="G1297" s="6">
        <v>10.1</v>
      </c>
      <c r="H1297" s="6">
        <v>10.05</v>
      </c>
      <c r="I1297" s="6">
        <v>10.01</v>
      </c>
      <c r="J1297" s="6">
        <v>9.97</v>
      </c>
      <c r="K1297" s="6">
        <v>9.95</v>
      </c>
      <c r="L1297" s="6">
        <v>9.95</v>
      </c>
      <c r="M1297" s="6">
        <v>9.95</v>
      </c>
    </row>
    <row r="1298">
      <c r="A1298" s="146">
        <v>42299.0</v>
      </c>
      <c r="B1298" s="6">
        <v>8.84</v>
      </c>
      <c r="C1298" s="6">
        <v>9.77</v>
      </c>
      <c r="D1298" s="6">
        <v>10.12</v>
      </c>
      <c r="E1298" s="6">
        <v>10.25</v>
      </c>
      <c r="F1298" s="6">
        <v>10.23</v>
      </c>
      <c r="G1298" s="6">
        <v>10.17</v>
      </c>
      <c r="H1298" s="6">
        <v>10.09</v>
      </c>
      <c r="I1298" s="6">
        <v>10.04</v>
      </c>
      <c r="J1298" s="6">
        <v>10.03</v>
      </c>
      <c r="K1298" s="6">
        <v>10.03</v>
      </c>
      <c r="L1298" s="6">
        <v>10.03</v>
      </c>
      <c r="M1298" s="6">
        <v>10.03</v>
      </c>
    </row>
    <row r="1299">
      <c r="A1299" s="146">
        <v>42298.0</v>
      </c>
      <c r="B1299" s="6">
        <v>8.79</v>
      </c>
      <c r="C1299" s="6">
        <v>9.71</v>
      </c>
      <c r="D1299" s="6">
        <v>10.06</v>
      </c>
      <c r="E1299" s="6">
        <v>10.19</v>
      </c>
      <c r="F1299" s="6">
        <v>10.2</v>
      </c>
      <c r="G1299" s="6">
        <v>10.16</v>
      </c>
      <c r="H1299" s="6">
        <v>10.1</v>
      </c>
      <c r="I1299" s="6">
        <v>10.06</v>
      </c>
      <c r="J1299" s="6">
        <v>10.05</v>
      </c>
      <c r="K1299" s="6">
        <v>10.05</v>
      </c>
      <c r="L1299" s="6">
        <v>10.05</v>
      </c>
      <c r="M1299" s="6">
        <v>10.05</v>
      </c>
    </row>
    <row r="1300">
      <c r="A1300" s="146">
        <v>42297.0</v>
      </c>
      <c r="B1300" s="6">
        <v>8.71</v>
      </c>
      <c r="C1300" s="6">
        <v>9.67</v>
      </c>
      <c r="D1300" s="6">
        <v>10.1</v>
      </c>
      <c r="E1300" s="6">
        <v>10.28</v>
      </c>
      <c r="F1300" s="6">
        <v>10.32</v>
      </c>
      <c r="G1300" s="6">
        <v>10.26</v>
      </c>
      <c r="H1300" s="6">
        <v>10.2</v>
      </c>
      <c r="I1300" s="6">
        <v>10.17</v>
      </c>
      <c r="J1300" s="6">
        <v>10.13</v>
      </c>
      <c r="K1300" s="6">
        <v>10.11</v>
      </c>
      <c r="L1300" s="6">
        <v>10.09</v>
      </c>
      <c r="M1300" s="6">
        <v>10.09</v>
      </c>
    </row>
    <row r="1301">
      <c r="A1301" s="146">
        <v>42296.0</v>
      </c>
      <c r="B1301" s="6">
        <v>8.78</v>
      </c>
      <c r="C1301" s="6">
        <v>9.7</v>
      </c>
      <c r="D1301" s="6">
        <v>10.07</v>
      </c>
      <c r="E1301" s="6">
        <v>10.2</v>
      </c>
      <c r="F1301" s="6">
        <v>10.22</v>
      </c>
      <c r="G1301" s="6">
        <v>10.21</v>
      </c>
      <c r="H1301" s="6">
        <v>10.19</v>
      </c>
      <c r="I1301" s="6">
        <v>10.16</v>
      </c>
      <c r="J1301" s="6">
        <v>10.12</v>
      </c>
      <c r="K1301" s="6">
        <v>10.08</v>
      </c>
      <c r="L1301" s="6">
        <v>10.07</v>
      </c>
      <c r="M1301" s="6">
        <v>10.06</v>
      </c>
    </row>
    <row r="1302">
      <c r="A1302" s="146">
        <v>42293.0</v>
      </c>
      <c r="B1302" s="6">
        <v>8.49</v>
      </c>
      <c r="C1302" s="6">
        <v>9.45</v>
      </c>
      <c r="D1302" s="6">
        <v>9.9</v>
      </c>
      <c r="E1302" s="6">
        <v>10.1</v>
      </c>
      <c r="F1302" s="6">
        <v>10.22</v>
      </c>
      <c r="G1302" s="6">
        <v>10.2</v>
      </c>
      <c r="H1302" s="6">
        <v>10.13</v>
      </c>
      <c r="I1302" s="6">
        <v>10.06</v>
      </c>
      <c r="J1302" s="6">
        <v>9.99</v>
      </c>
      <c r="K1302" s="6">
        <v>9.97</v>
      </c>
      <c r="L1302" s="6">
        <v>9.99</v>
      </c>
      <c r="M1302" s="6">
        <v>10.01</v>
      </c>
    </row>
    <row r="1303">
      <c r="A1303" s="146">
        <v>42292.0</v>
      </c>
      <c r="B1303" s="6">
        <v>8.96</v>
      </c>
      <c r="C1303" s="6">
        <v>9.89</v>
      </c>
      <c r="D1303" s="6">
        <v>10.26</v>
      </c>
      <c r="E1303" s="6">
        <v>10.39</v>
      </c>
      <c r="F1303" s="6">
        <v>10.4</v>
      </c>
      <c r="G1303" s="6">
        <v>10.41</v>
      </c>
      <c r="H1303" s="6">
        <v>10.38</v>
      </c>
      <c r="I1303" s="6">
        <v>10.32</v>
      </c>
      <c r="J1303" s="6">
        <v>10.26</v>
      </c>
      <c r="K1303" s="6">
        <v>10.24</v>
      </c>
      <c r="L1303" s="6">
        <v>10.24</v>
      </c>
      <c r="M1303" s="6">
        <v>10.24</v>
      </c>
    </row>
    <row r="1304">
      <c r="A1304" s="146">
        <v>42291.0</v>
      </c>
      <c r="B1304" s="6">
        <v>9.13</v>
      </c>
      <c r="C1304" s="6">
        <v>10.04</v>
      </c>
      <c r="D1304" s="6">
        <v>10.39</v>
      </c>
      <c r="E1304" s="6">
        <v>10.5</v>
      </c>
      <c r="F1304" s="6">
        <v>10.5</v>
      </c>
      <c r="G1304" s="6">
        <v>10.54</v>
      </c>
      <c r="H1304" s="6">
        <v>10.54</v>
      </c>
      <c r="I1304" s="6">
        <v>10.48</v>
      </c>
      <c r="J1304" s="6">
        <v>10.4</v>
      </c>
      <c r="K1304" s="6">
        <v>10.37</v>
      </c>
      <c r="L1304" s="6">
        <v>10.36</v>
      </c>
      <c r="M1304" s="6">
        <v>10.37</v>
      </c>
    </row>
    <row r="1305">
      <c r="A1305" s="146">
        <v>42290.0</v>
      </c>
      <c r="B1305" s="6">
        <v>9.07</v>
      </c>
      <c r="C1305" s="6">
        <v>9.98</v>
      </c>
      <c r="D1305" s="6">
        <v>10.35</v>
      </c>
      <c r="E1305" s="6">
        <v>10.48</v>
      </c>
      <c r="F1305" s="6">
        <v>10.54</v>
      </c>
      <c r="G1305" s="6">
        <v>10.6</v>
      </c>
      <c r="H1305" s="6">
        <v>10.63</v>
      </c>
      <c r="I1305" s="6">
        <v>10.58</v>
      </c>
      <c r="J1305" s="6">
        <v>10.5</v>
      </c>
      <c r="K1305" s="6">
        <v>10.45</v>
      </c>
      <c r="L1305" s="6">
        <v>10.43</v>
      </c>
      <c r="M1305" s="6">
        <v>10.4</v>
      </c>
    </row>
    <row r="1306">
      <c r="A1306" s="146">
        <v>42289.0</v>
      </c>
      <c r="B1306" s="6">
        <v>8.69</v>
      </c>
      <c r="C1306" s="6">
        <v>9.63</v>
      </c>
      <c r="D1306" s="6">
        <v>10.11</v>
      </c>
      <c r="E1306" s="6">
        <v>10.35</v>
      </c>
      <c r="F1306" s="6">
        <v>10.55</v>
      </c>
      <c r="G1306" s="6">
        <v>10.58</v>
      </c>
      <c r="H1306" s="6">
        <v>10.56</v>
      </c>
      <c r="I1306" s="6">
        <v>10.5</v>
      </c>
      <c r="J1306" s="6">
        <v>10.41</v>
      </c>
      <c r="K1306" s="6">
        <v>10.36</v>
      </c>
      <c r="L1306" s="6">
        <v>10.34</v>
      </c>
      <c r="M1306" s="6">
        <v>10.32</v>
      </c>
    </row>
    <row r="1307">
      <c r="A1307" s="146">
        <v>42286.0</v>
      </c>
      <c r="B1307" s="6">
        <v>8.71</v>
      </c>
      <c r="C1307" s="6">
        <v>9.65</v>
      </c>
      <c r="D1307" s="6">
        <v>10.1</v>
      </c>
      <c r="E1307" s="6">
        <v>10.32</v>
      </c>
      <c r="F1307" s="6">
        <v>10.49</v>
      </c>
      <c r="G1307" s="6">
        <v>10.59</v>
      </c>
      <c r="H1307" s="6">
        <v>10.6</v>
      </c>
      <c r="I1307" s="6">
        <v>10.49</v>
      </c>
      <c r="J1307" s="6">
        <v>10.35</v>
      </c>
      <c r="K1307" s="6">
        <v>10.29</v>
      </c>
      <c r="L1307" s="6">
        <v>10.29</v>
      </c>
      <c r="M1307" s="6">
        <v>10.29</v>
      </c>
    </row>
    <row r="1308">
      <c r="A1308" s="146">
        <v>42285.0</v>
      </c>
      <c r="B1308" s="6">
        <v>8.98</v>
      </c>
      <c r="C1308" s="6">
        <v>9.92</v>
      </c>
      <c r="D1308" s="6">
        <v>10.35</v>
      </c>
      <c r="E1308" s="6">
        <v>10.54</v>
      </c>
      <c r="F1308" s="6">
        <v>10.6</v>
      </c>
      <c r="G1308" s="6">
        <v>10.56</v>
      </c>
      <c r="H1308" s="6">
        <v>10.51</v>
      </c>
      <c r="I1308" s="6">
        <v>10.48</v>
      </c>
      <c r="J1308" s="6">
        <v>10.44</v>
      </c>
      <c r="K1308" s="6">
        <v>10.42</v>
      </c>
      <c r="L1308" s="6">
        <v>10.41</v>
      </c>
      <c r="M1308" s="6">
        <v>10.41</v>
      </c>
    </row>
    <row r="1309">
      <c r="A1309" s="146">
        <v>42284.0</v>
      </c>
      <c r="B1309" s="6">
        <v>8.86</v>
      </c>
      <c r="C1309" s="6">
        <v>9.79</v>
      </c>
      <c r="D1309" s="6">
        <v>10.24</v>
      </c>
      <c r="E1309" s="6">
        <v>10.45</v>
      </c>
      <c r="F1309" s="6">
        <v>10.59</v>
      </c>
      <c r="G1309" s="6">
        <v>10.6</v>
      </c>
      <c r="H1309" s="6">
        <v>10.57</v>
      </c>
      <c r="I1309" s="6">
        <v>10.49</v>
      </c>
      <c r="J1309" s="6">
        <v>10.41</v>
      </c>
      <c r="K1309" s="6">
        <v>10.39</v>
      </c>
      <c r="L1309" s="6">
        <v>10.41</v>
      </c>
      <c r="M1309" s="6">
        <v>10.44</v>
      </c>
    </row>
    <row r="1310">
      <c r="A1310" s="146">
        <v>42283.0</v>
      </c>
      <c r="B1310" s="6">
        <v>9.05</v>
      </c>
      <c r="C1310" s="6">
        <v>9.97</v>
      </c>
      <c r="D1310" s="6">
        <v>10.41</v>
      </c>
      <c r="E1310" s="6">
        <v>10.61</v>
      </c>
      <c r="F1310" s="6">
        <v>10.68</v>
      </c>
      <c r="G1310" s="6">
        <v>10.64</v>
      </c>
      <c r="H1310" s="6">
        <v>10.62</v>
      </c>
      <c r="I1310" s="6">
        <v>10.59</v>
      </c>
      <c r="J1310" s="6">
        <v>10.54</v>
      </c>
      <c r="K1310" s="6">
        <v>10.53</v>
      </c>
      <c r="L1310" s="6">
        <v>10.54</v>
      </c>
      <c r="M1310" s="6">
        <v>10.55</v>
      </c>
    </row>
    <row r="1311">
      <c r="A1311" s="146">
        <v>42282.0</v>
      </c>
      <c r="B1311" s="6">
        <v>8.85</v>
      </c>
      <c r="C1311" s="6">
        <v>9.72</v>
      </c>
      <c r="D1311" s="6">
        <v>10.26</v>
      </c>
      <c r="E1311" s="6">
        <v>10.57</v>
      </c>
      <c r="F1311" s="6">
        <v>10.97</v>
      </c>
      <c r="G1311" s="6">
        <v>11.02</v>
      </c>
      <c r="H1311" s="6">
        <v>10.98</v>
      </c>
      <c r="I1311" s="6">
        <v>10.92</v>
      </c>
      <c r="J1311" s="6">
        <v>10.85</v>
      </c>
      <c r="K1311" s="6">
        <v>10.8</v>
      </c>
      <c r="L1311" s="6">
        <v>10.78</v>
      </c>
      <c r="M1311" s="6">
        <v>10.76</v>
      </c>
    </row>
    <row r="1312">
      <c r="A1312" s="146">
        <v>42279.0</v>
      </c>
      <c r="B1312" s="6">
        <v>9.27</v>
      </c>
      <c r="C1312" s="6">
        <v>10.17</v>
      </c>
      <c r="D1312" s="6">
        <v>10.65</v>
      </c>
      <c r="E1312" s="6">
        <v>10.9</v>
      </c>
      <c r="F1312" s="6">
        <v>11.13</v>
      </c>
      <c r="G1312" s="6">
        <v>11.24</v>
      </c>
      <c r="H1312" s="6">
        <v>11.27</v>
      </c>
      <c r="I1312" s="6">
        <v>11.2</v>
      </c>
      <c r="J1312" s="6">
        <v>11.09</v>
      </c>
      <c r="K1312" s="6">
        <v>11.01</v>
      </c>
      <c r="L1312" s="6">
        <v>10.96</v>
      </c>
      <c r="M1312" s="6">
        <v>10.93</v>
      </c>
    </row>
    <row r="1313">
      <c r="A1313" s="146">
        <v>42278.0</v>
      </c>
      <c r="B1313" s="6">
        <v>9.1</v>
      </c>
      <c r="C1313" s="6">
        <v>9.96</v>
      </c>
      <c r="D1313" s="6">
        <v>10.45</v>
      </c>
      <c r="E1313" s="6">
        <v>10.72</v>
      </c>
      <c r="F1313" s="6">
        <v>11.02</v>
      </c>
      <c r="G1313" s="6">
        <v>11.16</v>
      </c>
      <c r="H1313" s="6">
        <v>11.19</v>
      </c>
      <c r="I1313" s="6">
        <v>11.11</v>
      </c>
      <c r="J1313" s="6">
        <v>11.0</v>
      </c>
      <c r="K1313" s="6">
        <v>10.91</v>
      </c>
      <c r="L1313" s="6">
        <v>10.87</v>
      </c>
      <c r="M1313" s="6">
        <v>10.84</v>
      </c>
    </row>
    <row r="1314">
      <c r="A1314" s="146">
        <v>42277.0</v>
      </c>
      <c r="B1314" s="6">
        <v>9.24</v>
      </c>
      <c r="C1314" s="6">
        <v>10.09</v>
      </c>
      <c r="D1314" s="6">
        <v>10.6</v>
      </c>
      <c r="E1314" s="6">
        <v>10.9</v>
      </c>
      <c r="F1314" s="6">
        <v>11.24</v>
      </c>
      <c r="G1314" s="6">
        <v>11.34</v>
      </c>
      <c r="H1314" s="6">
        <v>11.35</v>
      </c>
      <c r="I1314" s="6">
        <v>11.28</v>
      </c>
      <c r="J1314" s="6">
        <v>11.15</v>
      </c>
      <c r="K1314" s="6">
        <v>11.05</v>
      </c>
      <c r="L1314" s="6">
        <v>11.0</v>
      </c>
      <c r="M1314" s="6">
        <v>10.96</v>
      </c>
    </row>
    <row r="1315">
      <c r="A1315" s="146">
        <v>42276.0</v>
      </c>
      <c r="B1315" s="6">
        <v>9.4</v>
      </c>
      <c r="C1315" s="6">
        <v>10.25</v>
      </c>
      <c r="D1315" s="6">
        <v>10.75</v>
      </c>
      <c r="E1315" s="6">
        <v>11.02</v>
      </c>
      <c r="F1315" s="6">
        <v>11.29</v>
      </c>
      <c r="G1315" s="6">
        <v>11.33</v>
      </c>
      <c r="H1315" s="6">
        <v>11.32</v>
      </c>
      <c r="I1315" s="6">
        <v>11.28</v>
      </c>
      <c r="J1315" s="6">
        <v>11.2</v>
      </c>
      <c r="K1315" s="6">
        <v>11.11</v>
      </c>
      <c r="L1315" s="6">
        <v>11.04</v>
      </c>
      <c r="M1315" s="6">
        <v>10.99</v>
      </c>
    </row>
    <row r="1316">
      <c r="A1316" s="146">
        <v>42275.0</v>
      </c>
      <c r="B1316" s="6">
        <v>9.39</v>
      </c>
      <c r="C1316" s="6">
        <v>10.23</v>
      </c>
      <c r="D1316" s="6">
        <v>10.73</v>
      </c>
      <c r="E1316" s="6">
        <v>11.02</v>
      </c>
      <c r="F1316" s="6">
        <v>11.3</v>
      </c>
      <c r="G1316" s="6">
        <v>11.32</v>
      </c>
      <c r="H1316" s="6">
        <v>11.33</v>
      </c>
      <c r="I1316" s="6">
        <v>11.31</v>
      </c>
      <c r="J1316" s="6">
        <v>11.24</v>
      </c>
      <c r="K1316" s="6">
        <v>11.14</v>
      </c>
      <c r="L1316" s="6">
        <v>11.07</v>
      </c>
      <c r="M1316" s="6">
        <v>11.0</v>
      </c>
    </row>
    <row r="1317">
      <c r="A1317" s="146">
        <v>42272.0</v>
      </c>
      <c r="B1317" s="6">
        <v>9.34</v>
      </c>
      <c r="C1317" s="6">
        <v>10.17</v>
      </c>
      <c r="D1317" s="6">
        <v>10.68</v>
      </c>
      <c r="E1317" s="6">
        <v>10.98</v>
      </c>
      <c r="F1317" s="6">
        <v>11.32</v>
      </c>
      <c r="G1317" s="6">
        <v>11.37</v>
      </c>
      <c r="H1317" s="6">
        <v>11.31</v>
      </c>
      <c r="I1317" s="6">
        <v>11.24</v>
      </c>
      <c r="J1317" s="6">
        <v>11.16</v>
      </c>
      <c r="K1317" s="6">
        <v>11.08</v>
      </c>
      <c r="L1317" s="6">
        <v>11.02</v>
      </c>
      <c r="M1317" s="6">
        <v>10.97</v>
      </c>
    </row>
    <row r="1318">
      <c r="A1318" s="146">
        <v>42271.0</v>
      </c>
      <c r="B1318" s="6">
        <v>9.31</v>
      </c>
      <c r="C1318" s="6">
        <v>10.11</v>
      </c>
      <c r="D1318" s="6">
        <v>10.63</v>
      </c>
      <c r="E1318" s="6">
        <v>10.95</v>
      </c>
      <c r="F1318" s="6">
        <v>11.36</v>
      </c>
      <c r="G1318" s="6">
        <v>11.44</v>
      </c>
      <c r="H1318" s="6">
        <v>11.42</v>
      </c>
      <c r="I1318" s="6">
        <v>11.36</v>
      </c>
      <c r="J1318" s="6">
        <v>11.26</v>
      </c>
      <c r="K1318" s="6">
        <v>11.16</v>
      </c>
      <c r="L1318" s="6">
        <v>11.09</v>
      </c>
      <c r="M1318" s="6">
        <v>11.02</v>
      </c>
    </row>
    <row r="1319">
      <c r="A1319" s="146">
        <v>42270.0</v>
      </c>
      <c r="B1319" s="6">
        <v>9.29</v>
      </c>
      <c r="C1319" s="6">
        <v>10.12</v>
      </c>
      <c r="D1319" s="6">
        <v>10.64</v>
      </c>
      <c r="E1319" s="6">
        <v>10.95</v>
      </c>
      <c r="F1319" s="6">
        <v>11.3</v>
      </c>
      <c r="G1319" s="6">
        <v>11.32</v>
      </c>
      <c r="H1319" s="6">
        <v>11.25</v>
      </c>
      <c r="I1319" s="6">
        <v>11.19</v>
      </c>
      <c r="J1319" s="6">
        <v>11.11</v>
      </c>
      <c r="K1319" s="6">
        <v>11.01</v>
      </c>
      <c r="L1319" s="6">
        <v>10.95</v>
      </c>
      <c r="M1319" s="6">
        <v>10.89</v>
      </c>
    </row>
    <row r="1320">
      <c r="A1320" s="146">
        <v>42269.0</v>
      </c>
      <c r="B1320" s="6">
        <v>9.28</v>
      </c>
      <c r="C1320" s="6">
        <v>10.08</v>
      </c>
      <c r="D1320" s="6">
        <v>10.6</v>
      </c>
      <c r="E1320" s="6">
        <v>10.93</v>
      </c>
      <c r="F1320" s="6">
        <v>11.37</v>
      </c>
      <c r="G1320" s="6">
        <v>11.38</v>
      </c>
      <c r="H1320" s="6">
        <v>11.33</v>
      </c>
      <c r="I1320" s="6">
        <v>11.31</v>
      </c>
      <c r="J1320" s="6">
        <v>11.23</v>
      </c>
      <c r="K1320" s="6">
        <v>11.11</v>
      </c>
      <c r="L1320" s="6">
        <v>11.03</v>
      </c>
      <c r="M1320" s="6">
        <v>10.94</v>
      </c>
    </row>
    <row r="1321">
      <c r="A1321" s="146">
        <v>42268.0</v>
      </c>
      <c r="B1321" s="6">
        <v>9.28</v>
      </c>
      <c r="C1321" s="6">
        <v>10.07</v>
      </c>
      <c r="D1321" s="6">
        <v>10.6</v>
      </c>
      <c r="E1321" s="6">
        <v>10.94</v>
      </c>
      <c r="F1321" s="6">
        <v>11.41</v>
      </c>
      <c r="G1321" s="6">
        <v>11.4</v>
      </c>
      <c r="H1321" s="6">
        <v>11.3</v>
      </c>
      <c r="I1321" s="6">
        <v>11.24</v>
      </c>
      <c r="J1321" s="6">
        <v>11.13</v>
      </c>
      <c r="K1321" s="6">
        <v>11.03</v>
      </c>
      <c r="L1321" s="6">
        <v>10.97</v>
      </c>
      <c r="M1321" s="6">
        <v>10.9</v>
      </c>
    </row>
    <row r="1322">
      <c r="A1322" s="146">
        <v>42265.0</v>
      </c>
      <c r="B1322" s="6">
        <v>9.41</v>
      </c>
      <c r="C1322" s="6">
        <v>10.19</v>
      </c>
      <c r="D1322" s="6">
        <v>10.69</v>
      </c>
      <c r="E1322" s="6">
        <v>11.01</v>
      </c>
      <c r="F1322" s="6">
        <v>11.4</v>
      </c>
      <c r="G1322" s="6">
        <v>11.44</v>
      </c>
      <c r="H1322" s="6">
        <v>11.43</v>
      </c>
      <c r="I1322" s="6">
        <v>11.39</v>
      </c>
      <c r="J1322" s="6">
        <v>11.26</v>
      </c>
      <c r="K1322" s="6">
        <v>11.12</v>
      </c>
      <c r="L1322" s="6">
        <v>11.04</v>
      </c>
      <c r="M1322" s="6">
        <v>10.97</v>
      </c>
    </row>
    <row r="1323">
      <c r="A1323" s="146">
        <v>42264.0</v>
      </c>
      <c r="B1323" s="6">
        <v>9.26</v>
      </c>
      <c r="C1323" s="6">
        <v>9.96</v>
      </c>
      <c r="D1323" s="6">
        <v>10.47</v>
      </c>
      <c r="E1323" s="6">
        <v>10.84</v>
      </c>
      <c r="F1323" s="6">
        <v>11.45</v>
      </c>
      <c r="G1323" s="6">
        <v>11.54</v>
      </c>
      <c r="H1323" s="6">
        <v>11.47</v>
      </c>
      <c r="I1323" s="6">
        <v>11.39</v>
      </c>
      <c r="J1323" s="6">
        <v>11.25</v>
      </c>
      <c r="K1323" s="6">
        <v>11.12</v>
      </c>
      <c r="L1323" s="6">
        <v>11.05</v>
      </c>
      <c r="M1323" s="6">
        <v>10.98</v>
      </c>
    </row>
    <row r="1324">
      <c r="A1324" s="146">
        <v>42263.0</v>
      </c>
      <c r="B1324" s="6">
        <v>9.3</v>
      </c>
      <c r="C1324" s="6">
        <v>10.02</v>
      </c>
      <c r="D1324" s="6">
        <v>10.54</v>
      </c>
      <c r="E1324" s="6">
        <v>10.9</v>
      </c>
      <c r="F1324" s="6">
        <v>11.51</v>
      </c>
      <c r="G1324" s="6">
        <v>11.58</v>
      </c>
      <c r="H1324" s="6">
        <v>11.49</v>
      </c>
      <c r="I1324" s="6">
        <v>11.4</v>
      </c>
      <c r="J1324" s="6">
        <v>11.25</v>
      </c>
      <c r="K1324" s="6">
        <v>11.13</v>
      </c>
      <c r="L1324" s="6">
        <v>11.06</v>
      </c>
      <c r="M1324" s="6">
        <v>11.0</v>
      </c>
    </row>
    <row r="1325">
      <c r="A1325" s="146">
        <v>42262.0</v>
      </c>
      <c r="B1325" s="6">
        <v>9.34</v>
      </c>
      <c r="C1325" s="6">
        <v>10.04</v>
      </c>
      <c r="D1325" s="6">
        <v>10.56</v>
      </c>
      <c r="E1325" s="6">
        <v>10.93</v>
      </c>
      <c r="F1325" s="6">
        <v>11.55</v>
      </c>
      <c r="G1325" s="6">
        <v>11.65</v>
      </c>
      <c r="H1325" s="6">
        <v>11.57</v>
      </c>
      <c r="I1325" s="6">
        <v>11.46</v>
      </c>
      <c r="J1325" s="6">
        <v>11.28</v>
      </c>
      <c r="K1325" s="6">
        <v>11.15</v>
      </c>
      <c r="L1325" s="6">
        <v>11.09</v>
      </c>
      <c r="M1325" s="6">
        <v>11.04</v>
      </c>
    </row>
    <row r="1326">
      <c r="A1326" s="146">
        <v>42261.0</v>
      </c>
      <c r="B1326" s="6">
        <v>9.41</v>
      </c>
      <c r="C1326" s="6">
        <v>10.11</v>
      </c>
      <c r="D1326" s="6">
        <v>10.63</v>
      </c>
      <c r="E1326" s="6">
        <v>10.99</v>
      </c>
      <c r="F1326" s="6">
        <v>11.61</v>
      </c>
      <c r="G1326" s="6">
        <v>11.72</v>
      </c>
      <c r="H1326" s="6">
        <v>11.66</v>
      </c>
      <c r="I1326" s="6">
        <v>11.56</v>
      </c>
      <c r="J1326" s="6">
        <v>11.41</v>
      </c>
      <c r="K1326" s="6">
        <v>11.26</v>
      </c>
      <c r="L1326" s="6">
        <v>11.18</v>
      </c>
      <c r="M1326" s="6">
        <v>11.11</v>
      </c>
    </row>
    <row r="1327">
      <c r="A1327" s="146">
        <v>42258.0</v>
      </c>
      <c r="B1327" s="6">
        <v>9.46</v>
      </c>
      <c r="C1327" s="6">
        <v>10.17</v>
      </c>
      <c r="D1327" s="6">
        <v>10.69</v>
      </c>
      <c r="E1327" s="6">
        <v>11.05</v>
      </c>
      <c r="F1327" s="6">
        <v>11.67</v>
      </c>
      <c r="G1327" s="6">
        <v>11.77</v>
      </c>
      <c r="H1327" s="6">
        <v>11.71</v>
      </c>
      <c r="I1327" s="6">
        <v>11.61</v>
      </c>
      <c r="J1327" s="6">
        <v>11.41</v>
      </c>
      <c r="K1327" s="6">
        <v>11.24</v>
      </c>
      <c r="L1327" s="6">
        <v>11.17</v>
      </c>
      <c r="M1327" s="6">
        <v>11.12</v>
      </c>
    </row>
    <row r="1328">
      <c r="A1328" s="146">
        <v>42257.0</v>
      </c>
      <c r="B1328" s="6">
        <v>9.47</v>
      </c>
      <c r="C1328" s="6">
        <v>10.15</v>
      </c>
      <c r="D1328" s="6">
        <v>10.64</v>
      </c>
      <c r="E1328" s="6">
        <v>11.0</v>
      </c>
      <c r="F1328" s="6">
        <v>11.62</v>
      </c>
      <c r="G1328" s="6">
        <v>11.75</v>
      </c>
      <c r="H1328" s="6">
        <v>11.73</v>
      </c>
      <c r="I1328" s="6">
        <v>11.65</v>
      </c>
      <c r="J1328" s="6">
        <v>11.47</v>
      </c>
      <c r="K1328" s="6">
        <v>11.29</v>
      </c>
      <c r="L1328" s="6">
        <v>11.2</v>
      </c>
      <c r="M1328" s="6">
        <v>11.13</v>
      </c>
    </row>
    <row r="1329">
      <c r="A1329" s="146">
        <v>42256.0</v>
      </c>
      <c r="B1329" s="6">
        <v>9.38</v>
      </c>
      <c r="C1329" s="6">
        <v>10.08</v>
      </c>
      <c r="D1329" s="6">
        <v>10.6</v>
      </c>
      <c r="E1329" s="6">
        <v>10.98</v>
      </c>
      <c r="F1329" s="6">
        <v>11.64</v>
      </c>
      <c r="G1329" s="6">
        <v>11.77</v>
      </c>
      <c r="H1329" s="6">
        <v>11.73</v>
      </c>
      <c r="I1329" s="6">
        <v>11.66</v>
      </c>
      <c r="J1329" s="6">
        <v>11.5</v>
      </c>
      <c r="K1329" s="6">
        <v>11.33</v>
      </c>
      <c r="L1329" s="6">
        <v>11.23</v>
      </c>
      <c r="M1329" s="6">
        <v>11.14</v>
      </c>
    </row>
    <row r="1330">
      <c r="A1330" s="146">
        <v>42255.0</v>
      </c>
      <c r="B1330" s="6">
        <v>9.52</v>
      </c>
      <c r="C1330" s="6">
        <v>10.21</v>
      </c>
      <c r="D1330" s="6">
        <v>10.72</v>
      </c>
      <c r="E1330" s="6">
        <v>11.08</v>
      </c>
      <c r="F1330" s="6">
        <v>11.7</v>
      </c>
      <c r="G1330" s="6">
        <v>11.82</v>
      </c>
      <c r="H1330" s="6">
        <v>11.8</v>
      </c>
      <c r="I1330" s="6">
        <v>11.73</v>
      </c>
      <c r="J1330" s="6">
        <v>11.53</v>
      </c>
      <c r="K1330" s="6">
        <v>11.33</v>
      </c>
      <c r="L1330" s="6">
        <v>11.23</v>
      </c>
      <c r="M1330" s="6">
        <v>11.17</v>
      </c>
    </row>
    <row r="1331">
      <c r="A1331" s="146">
        <v>42254.0</v>
      </c>
      <c r="B1331" s="6">
        <v>9.41</v>
      </c>
      <c r="C1331" s="6">
        <v>10.11</v>
      </c>
      <c r="D1331" s="6">
        <v>10.65</v>
      </c>
      <c r="E1331" s="6">
        <v>11.06</v>
      </c>
      <c r="F1331" s="6">
        <v>11.82</v>
      </c>
      <c r="G1331" s="6">
        <v>11.96</v>
      </c>
      <c r="H1331" s="6">
        <v>11.87</v>
      </c>
      <c r="I1331" s="6">
        <v>11.76</v>
      </c>
      <c r="J1331" s="6">
        <v>11.6</v>
      </c>
      <c r="K1331" s="6">
        <v>11.43</v>
      </c>
      <c r="L1331" s="6">
        <v>11.31</v>
      </c>
      <c r="M1331" s="6">
        <v>11.2</v>
      </c>
    </row>
    <row r="1332">
      <c r="A1332" s="146">
        <v>42251.0</v>
      </c>
      <c r="B1332" s="6">
        <v>9.39</v>
      </c>
      <c r="C1332" s="6">
        <v>10.06</v>
      </c>
      <c r="D1332" s="6">
        <v>10.57</v>
      </c>
      <c r="E1332" s="6">
        <v>10.96</v>
      </c>
      <c r="F1332" s="6">
        <v>11.72</v>
      </c>
      <c r="G1332" s="6">
        <v>11.88</v>
      </c>
      <c r="H1332" s="6">
        <v>11.84</v>
      </c>
      <c r="I1332" s="6">
        <v>11.73</v>
      </c>
      <c r="J1332" s="6">
        <v>11.54</v>
      </c>
      <c r="K1332" s="6">
        <v>11.34</v>
      </c>
      <c r="L1332" s="6">
        <v>11.24</v>
      </c>
      <c r="M1332" s="6">
        <v>11.14</v>
      </c>
    </row>
    <row r="1333">
      <c r="A1333" s="146">
        <v>42250.0</v>
      </c>
      <c r="B1333" s="6">
        <v>9.52</v>
      </c>
      <c r="C1333" s="6">
        <v>10.16</v>
      </c>
      <c r="D1333" s="6">
        <v>10.64</v>
      </c>
      <c r="E1333" s="6">
        <v>11.01</v>
      </c>
      <c r="F1333" s="6">
        <v>11.7</v>
      </c>
      <c r="G1333" s="6">
        <v>11.84</v>
      </c>
      <c r="H1333" s="6">
        <v>11.78</v>
      </c>
      <c r="I1333" s="6">
        <v>11.67</v>
      </c>
      <c r="J1333" s="6">
        <v>11.48</v>
      </c>
      <c r="K1333" s="6">
        <v>11.28</v>
      </c>
      <c r="L1333" s="6">
        <v>11.15</v>
      </c>
      <c r="M1333" s="6">
        <v>11.03</v>
      </c>
    </row>
    <row r="1334">
      <c r="A1334" s="146">
        <v>42249.0</v>
      </c>
      <c r="B1334" s="6">
        <v>9.57</v>
      </c>
      <c r="C1334" s="6">
        <v>10.19</v>
      </c>
      <c r="D1334" s="6">
        <v>10.67</v>
      </c>
      <c r="E1334" s="6">
        <v>11.04</v>
      </c>
      <c r="F1334" s="6">
        <v>11.76</v>
      </c>
      <c r="G1334" s="6">
        <v>11.9</v>
      </c>
      <c r="H1334" s="6">
        <v>11.88</v>
      </c>
      <c r="I1334" s="6">
        <v>11.8</v>
      </c>
      <c r="J1334" s="6">
        <v>11.62</v>
      </c>
      <c r="K1334" s="6">
        <v>11.38</v>
      </c>
      <c r="L1334" s="6">
        <v>11.22</v>
      </c>
      <c r="M1334" s="6">
        <v>11.05</v>
      </c>
    </row>
    <row r="1335">
      <c r="A1335" s="146">
        <v>42248.0</v>
      </c>
      <c r="B1335" s="6">
        <v>9.71</v>
      </c>
      <c r="C1335" s="6">
        <v>10.22</v>
      </c>
      <c r="D1335" s="6">
        <v>10.64</v>
      </c>
      <c r="E1335" s="6">
        <v>10.97</v>
      </c>
      <c r="F1335" s="6">
        <v>11.69</v>
      </c>
      <c r="G1335" s="6">
        <v>11.86</v>
      </c>
      <c r="H1335" s="6">
        <v>11.84</v>
      </c>
      <c r="I1335" s="6">
        <v>11.74</v>
      </c>
      <c r="J1335" s="6">
        <v>11.54</v>
      </c>
      <c r="K1335" s="6">
        <v>11.28</v>
      </c>
      <c r="L1335" s="6">
        <v>11.1</v>
      </c>
      <c r="M1335" s="6">
        <v>10.9</v>
      </c>
    </row>
    <row r="1336">
      <c r="A1336" s="146">
        <v>42247.0</v>
      </c>
      <c r="B1336" s="6">
        <v>9.88</v>
      </c>
      <c r="C1336" s="6">
        <v>10.38</v>
      </c>
      <c r="D1336" s="6">
        <v>10.78</v>
      </c>
      <c r="E1336" s="6">
        <v>11.1</v>
      </c>
      <c r="F1336" s="6">
        <v>11.77</v>
      </c>
      <c r="G1336" s="6">
        <v>11.91</v>
      </c>
      <c r="H1336" s="6">
        <v>11.85</v>
      </c>
      <c r="I1336" s="6">
        <v>11.72</v>
      </c>
      <c r="J1336" s="6">
        <v>11.51</v>
      </c>
      <c r="K1336" s="6">
        <v>11.26</v>
      </c>
      <c r="L1336" s="6">
        <v>11.1</v>
      </c>
      <c r="M1336" s="6">
        <v>10.92</v>
      </c>
    </row>
    <row r="1337">
      <c r="A1337" s="146">
        <v>42244.0</v>
      </c>
      <c r="B1337" s="6">
        <v>9.44</v>
      </c>
      <c r="C1337" s="6">
        <v>10.14</v>
      </c>
      <c r="D1337" s="6">
        <v>10.66</v>
      </c>
      <c r="E1337" s="6">
        <v>11.04</v>
      </c>
      <c r="F1337" s="6">
        <v>11.72</v>
      </c>
      <c r="G1337" s="6">
        <v>11.82</v>
      </c>
      <c r="H1337" s="6">
        <v>11.73</v>
      </c>
      <c r="I1337" s="6">
        <v>11.61</v>
      </c>
      <c r="J1337" s="6">
        <v>11.43</v>
      </c>
      <c r="K1337" s="6">
        <v>11.19</v>
      </c>
      <c r="L1337" s="6">
        <v>11.03</v>
      </c>
      <c r="M1337" s="6">
        <v>10.85</v>
      </c>
    </row>
    <row r="1338">
      <c r="A1338" s="146">
        <v>42243.0</v>
      </c>
      <c r="B1338" s="6">
        <v>9.48</v>
      </c>
      <c r="C1338" s="6">
        <v>10.07</v>
      </c>
      <c r="D1338" s="6">
        <v>10.55</v>
      </c>
      <c r="E1338" s="6">
        <v>10.94</v>
      </c>
      <c r="F1338" s="6">
        <v>11.77</v>
      </c>
      <c r="G1338" s="6">
        <v>11.95</v>
      </c>
      <c r="H1338" s="6">
        <v>11.89</v>
      </c>
      <c r="I1338" s="6">
        <v>11.74</v>
      </c>
      <c r="J1338" s="6">
        <v>11.49</v>
      </c>
      <c r="K1338" s="6">
        <v>11.15</v>
      </c>
      <c r="L1338" s="6">
        <v>10.92</v>
      </c>
      <c r="M1338" s="6">
        <v>10.67</v>
      </c>
    </row>
    <row r="1339">
      <c r="A1339" s="146">
        <v>42242.0</v>
      </c>
      <c r="B1339" s="6">
        <v>9.75</v>
      </c>
      <c r="C1339" s="6">
        <v>10.18</v>
      </c>
      <c r="D1339" s="6">
        <v>10.56</v>
      </c>
      <c r="E1339" s="6">
        <v>10.9</v>
      </c>
      <c r="F1339" s="6">
        <v>11.79</v>
      </c>
      <c r="G1339" s="6">
        <v>12.07</v>
      </c>
      <c r="H1339" s="6">
        <v>12.11</v>
      </c>
      <c r="I1339" s="6">
        <v>11.96</v>
      </c>
      <c r="J1339" s="6">
        <v>11.68</v>
      </c>
      <c r="K1339" s="6">
        <v>11.21</v>
      </c>
      <c r="L1339" s="6">
        <v>10.88</v>
      </c>
      <c r="M1339" s="6">
        <v>10.52</v>
      </c>
    </row>
    <row r="1340">
      <c r="A1340" s="146">
        <v>42241.0</v>
      </c>
      <c r="B1340" s="6">
        <v>9.9</v>
      </c>
      <c r="C1340" s="6">
        <v>10.31</v>
      </c>
      <c r="D1340" s="6">
        <v>10.7</v>
      </c>
      <c r="E1340" s="6">
        <v>11.04</v>
      </c>
      <c r="F1340" s="6">
        <v>11.9</v>
      </c>
      <c r="G1340" s="6">
        <v>12.1</v>
      </c>
      <c r="H1340" s="6">
        <v>12.09</v>
      </c>
      <c r="I1340" s="6">
        <v>11.97</v>
      </c>
      <c r="J1340" s="6">
        <v>11.72</v>
      </c>
      <c r="K1340" s="6">
        <v>11.2</v>
      </c>
      <c r="L1340" s="6">
        <v>10.8</v>
      </c>
      <c r="M1340" s="6">
        <v>10.33</v>
      </c>
    </row>
    <row r="1341">
      <c r="A1341" s="146">
        <v>42240.0</v>
      </c>
      <c r="B1341" s="6">
        <v>10.11</v>
      </c>
      <c r="C1341" s="6">
        <v>10.5</v>
      </c>
      <c r="D1341" s="6">
        <v>10.88</v>
      </c>
      <c r="E1341" s="6">
        <v>11.22</v>
      </c>
      <c r="F1341" s="6">
        <v>12.09</v>
      </c>
      <c r="G1341" s="6">
        <v>12.28</v>
      </c>
      <c r="H1341" s="6">
        <v>12.31</v>
      </c>
      <c r="I1341" s="6">
        <v>12.25</v>
      </c>
      <c r="J1341" s="6">
        <v>12.06</v>
      </c>
      <c r="K1341" s="6">
        <v>11.55</v>
      </c>
      <c r="L1341" s="6">
        <v>11.09</v>
      </c>
      <c r="M1341" s="6">
        <v>10.5</v>
      </c>
    </row>
    <row r="1342">
      <c r="A1342" s="146">
        <v>42237.0</v>
      </c>
      <c r="B1342" s="6">
        <v>10.53</v>
      </c>
      <c r="C1342" s="6">
        <v>10.71</v>
      </c>
      <c r="D1342" s="6">
        <v>10.89</v>
      </c>
      <c r="E1342" s="6">
        <v>11.09</v>
      </c>
      <c r="F1342" s="6">
        <v>11.68</v>
      </c>
      <c r="G1342" s="6">
        <v>11.86</v>
      </c>
      <c r="H1342" s="6">
        <v>11.95</v>
      </c>
      <c r="I1342" s="6">
        <v>11.94</v>
      </c>
      <c r="J1342" s="6">
        <v>11.83</v>
      </c>
      <c r="K1342" s="6">
        <v>11.39</v>
      </c>
      <c r="L1342" s="6">
        <v>10.94</v>
      </c>
      <c r="M1342" s="6">
        <v>10.35</v>
      </c>
    </row>
    <row r="1343">
      <c r="A1343" s="146">
        <v>42236.0</v>
      </c>
      <c r="B1343" s="6">
        <v>10.13</v>
      </c>
      <c r="C1343" s="6">
        <v>10.37</v>
      </c>
      <c r="D1343" s="6">
        <v>10.61</v>
      </c>
      <c r="E1343" s="6">
        <v>10.82</v>
      </c>
      <c r="F1343" s="6">
        <v>11.41</v>
      </c>
      <c r="G1343" s="6">
        <v>11.59</v>
      </c>
      <c r="H1343" s="6">
        <v>11.65</v>
      </c>
      <c r="I1343" s="6">
        <v>11.57</v>
      </c>
      <c r="J1343" s="6">
        <v>11.36</v>
      </c>
      <c r="K1343" s="6">
        <v>10.85</v>
      </c>
      <c r="L1343" s="6">
        <v>10.42</v>
      </c>
      <c r="M1343" s="6">
        <v>9.87</v>
      </c>
    </row>
    <row r="1344">
      <c r="A1344" s="146">
        <v>42235.0</v>
      </c>
      <c r="B1344" s="6">
        <v>10.04</v>
      </c>
      <c r="C1344" s="6">
        <v>10.24</v>
      </c>
      <c r="D1344" s="6">
        <v>10.42</v>
      </c>
      <c r="E1344" s="6">
        <v>10.58</v>
      </c>
      <c r="F1344" s="6">
        <v>11.05</v>
      </c>
      <c r="G1344" s="6">
        <v>11.25</v>
      </c>
      <c r="H1344" s="6">
        <v>11.35</v>
      </c>
      <c r="I1344" s="6">
        <v>11.3</v>
      </c>
      <c r="J1344" s="6">
        <v>11.15</v>
      </c>
      <c r="K1344" s="6">
        <v>10.7</v>
      </c>
      <c r="L1344" s="6">
        <v>10.29</v>
      </c>
      <c r="M1344" s="6">
        <v>9.75</v>
      </c>
    </row>
    <row r="1345">
      <c r="A1345" s="146">
        <v>42234.0</v>
      </c>
      <c r="B1345" s="6">
        <v>9.84</v>
      </c>
      <c r="C1345" s="6">
        <v>10.06</v>
      </c>
      <c r="D1345" s="6">
        <v>10.26</v>
      </c>
      <c r="E1345" s="6">
        <v>10.46</v>
      </c>
      <c r="F1345" s="6">
        <v>11.02</v>
      </c>
      <c r="G1345" s="6">
        <v>11.24</v>
      </c>
      <c r="H1345" s="6">
        <v>11.32</v>
      </c>
      <c r="I1345" s="6">
        <v>11.25</v>
      </c>
      <c r="J1345" s="6">
        <v>11.08</v>
      </c>
      <c r="K1345" s="6">
        <v>10.62</v>
      </c>
      <c r="L1345" s="6">
        <v>10.2</v>
      </c>
      <c r="M1345" s="6">
        <v>9.66</v>
      </c>
    </row>
    <row r="1346">
      <c r="A1346" s="146">
        <v>42233.0</v>
      </c>
      <c r="B1346" s="6">
        <v>9.84</v>
      </c>
      <c r="C1346" s="6">
        <v>10.1</v>
      </c>
      <c r="D1346" s="6">
        <v>10.32</v>
      </c>
      <c r="E1346" s="6">
        <v>10.51</v>
      </c>
      <c r="F1346" s="6">
        <v>10.98</v>
      </c>
      <c r="G1346" s="6">
        <v>11.16</v>
      </c>
      <c r="H1346" s="6">
        <v>11.26</v>
      </c>
      <c r="I1346" s="6">
        <v>11.23</v>
      </c>
      <c r="J1346" s="6">
        <v>11.09</v>
      </c>
      <c r="K1346" s="6">
        <v>10.66</v>
      </c>
      <c r="L1346" s="6">
        <v>10.25</v>
      </c>
      <c r="M1346" s="6">
        <v>9.73</v>
      </c>
    </row>
    <row r="1347">
      <c r="A1347" s="146">
        <v>42230.0</v>
      </c>
      <c r="B1347" s="6">
        <v>9.55</v>
      </c>
      <c r="C1347" s="6">
        <v>9.82</v>
      </c>
      <c r="D1347" s="6">
        <v>10.07</v>
      </c>
      <c r="E1347" s="6">
        <v>10.29</v>
      </c>
      <c r="F1347" s="6">
        <v>10.88</v>
      </c>
      <c r="G1347" s="6">
        <v>11.09</v>
      </c>
      <c r="H1347" s="6">
        <v>11.17</v>
      </c>
      <c r="I1347" s="6">
        <v>11.13</v>
      </c>
      <c r="J1347" s="6">
        <v>10.99</v>
      </c>
      <c r="K1347" s="6">
        <v>10.54</v>
      </c>
      <c r="L1347" s="6">
        <v>10.13</v>
      </c>
      <c r="M1347" s="6">
        <v>9.61</v>
      </c>
    </row>
    <row r="1348">
      <c r="A1348" s="146">
        <v>42229.0</v>
      </c>
      <c r="B1348" s="6">
        <v>9.41</v>
      </c>
      <c r="C1348" s="6">
        <v>9.7</v>
      </c>
      <c r="D1348" s="6">
        <v>9.98</v>
      </c>
      <c r="E1348" s="6">
        <v>10.22</v>
      </c>
      <c r="F1348" s="6">
        <v>10.84</v>
      </c>
      <c r="G1348" s="6">
        <v>11.04</v>
      </c>
      <c r="H1348" s="6">
        <v>11.13</v>
      </c>
      <c r="I1348" s="6">
        <v>11.12</v>
      </c>
      <c r="J1348" s="6">
        <v>11.02</v>
      </c>
      <c r="K1348" s="6">
        <v>10.59</v>
      </c>
      <c r="L1348" s="6">
        <v>10.18</v>
      </c>
      <c r="M1348" s="6">
        <v>9.62</v>
      </c>
    </row>
    <row r="1349">
      <c r="A1349" s="146">
        <v>42228.0</v>
      </c>
      <c r="B1349" s="6">
        <v>9.38</v>
      </c>
      <c r="C1349" s="6">
        <v>9.67</v>
      </c>
      <c r="D1349" s="6">
        <v>9.94</v>
      </c>
      <c r="E1349" s="6">
        <v>10.19</v>
      </c>
      <c r="F1349" s="6">
        <v>10.86</v>
      </c>
      <c r="G1349" s="6">
        <v>11.08</v>
      </c>
      <c r="H1349" s="6">
        <v>11.17</v>
      </c>
      <c r="I1349" s="6">
        <v>11.13</v>
      </c>
      <c r="J1349" s="6">
        <v>10.98</v>
      </c>
      <c r="K1349" s="6">
        <v>10.52</v>
      </c>
      <c r="L1349" s="6">
        <v>10.1</v>
      </c>
      <c r="M1349" s="6">
        <v>9.56</v>
      </c>
    </row>
    <row r="1350">
      <c r="A1350" s="146">
        <v>42227.0</v>
      </c>
      <c r="B1350" s="6">
        <v>9.47</v>
      </c>
      <c r="C1350" s="6">
        <v>9.74</v>
      </c>
      <c r="D1350" s="6">
        <v>9.99</v>
      </c>
      <c r="E1350" s="6">
        <v>10.21</v>
      </c>
      <c r="F1350" s="6">
        <v>10.83</v>
      </c>
      <c r="G1350" s="6">
        <v>11.06</v>
      </c>
      <c r="H1350" s="6">
        <v>11.16</v>
      </c>
      <c r="I1350" s="6">
        <v>11.12</v>
      </c>
      <c r="J1350" s="6">
        <v>11.02</v>
      </c>
      <c r="K1350" s="6">
        <v>10.59</v>
      </c>
      <c r="L1350" s="6">
        <v>10.17</v>
      </c>
      <c r="M1350" s="6">
        <v>9.61</v>
      </c>
    </row>
    <row r="1351">
      <c r="A1351" s="146">
        <v>42226.0</v>
      </c>
      <c r="B1351" s="6">
        <v>9.37</v>
      </c>
      <c r="C1351" s="6">
        <v>9.68</v>
      </c>
      <c r="D1351" s="6">
        <v>9.95</v>
      </c>
      <c r="E1351" s="6">
        <v>10.2</v>
      </c>
      <c r="F1351" s="6">
        <v>10.84</v>
      </c>
      <c r="G1351" s="6">
        <v>11.03</v>
      </c>
      <c r="H1351" s="6">
        <v>11.09</v>
      </c>
      <c r="I1351" s="6">
        <v>11.04</v>
      </c>
      <c r="J1351" s="6">
        <v>10.92</v>
      </c>
      <c r="K1351" s="6">
        <v>10.47</v>
      </c>
      <c r="L1351" s="6">
        <v>10.05</v>
      </c>
      <c r="M1351" s="6">
        <v>9.5</v>
      </c>
    </row>
    <row r="1352">
      <c r="A1352" s="146">
        <v>42223.0</v>
      </c>
      <c r="B1352" s="6">
        <v>9.48</v>
      </c>
      <c r="C1352" s="6">
        <v>9.77</v>
      </c>
      <c r="D1352" s="6">
        <v>10.03</v>
      </c>
      <c r="E1352" s="6">
        <v>10.25</v>
      </c>
      <c r="F1352" s="6">
        <v>10.84</v>
      </c>
      <c r="G1352" s="6">
        <v>11.06</v>
      </c>
      <c r="H1352" s="6">
        <v>11.14</v>
      </c>
      <c r="I1352" s="6">
        <v>11.09</v>
      </c>
      <c r="J1352" s="6">
        <v>10.94</v>
      </c>
      <c r="K1352" s="6">
        <v>10.46</v>
      </c>
      <c r="L1352" s="6">
        <v>10.04</v>
      </c>
      <c r="M1352" s="6">
        <v>9.51</v>
      </c>
    </row>
    <row r="1353">
      <c r="A1353" s="146">
        <v>42222.0</v>
      </c>
      <c r="B1353" s="6">
        <v>9.29</v>
      </c>
      <c r="C1353" s="6">
        <v>9.65</v>
      </c>
      <c r="D1353" s="6">
        <v>9.96</v>
      </c>
      <c r="E1353" s="6">
        <v>10.21</v>
      </c>
      <c r="F1353" s="6">
        <v>10.82</v>
      </c>
      <c r="G1353" s="6">
        <v>11.05</v>
      </c>
      <c r="H1353" s="6">
        <v>11.16</v>
      </c>
      <c r="I1353" s="6">
        <v>11.1</v>
      </c>
      <c r="J1353" s="6">
        <v>10.9</v>
      </c>
      <c r="K1353" s="6">
        <v>10.37</v>
      </c>
      <c r="L1353" s="6">
        <v>9.93</v>
      </c>
      <c r="M1353" s="6">
        <v>9.4</v>
      </c>
    </row>
    <row r="1354">
      <c r="A1354" s="146">
        <v>42221.0</v>
      </c>
      <c r="B1354" s="6">
        <v>9.22</v>
      </c>
      <c r="C1354" s="6">
        <v>9.59</v>
      </c>
      <c r="D1354" s="6">
        <v>9.92</v>
      </c>
      <c r="E1354" s="6">
        <v>10.18</v>
      </c>
      <c r="F1354" s="6">
        <v>10.77</v>
      </c>
      <c r="G1354" s="6">
        <v>10.96</v>
      </c>
      <c r="H1354" s="6">
        <v>11.08</v>
      </c>
      <c r="I1354" s="6">
        <v>11.01</v>
      </c>
      <c r="J1354" s="6">
        <v>10.74</v>
      </c>
      <c r="K1354" s="6">
        <v>10.17</v>
      </c>
      <c r="L1354" s="6">
        <v>9.72</v>
      </c>
      <c r="M1354" s="6">
        <v>9.2</v>
      </c>
    </row>
    <row r="1355">
      <c r="A1355" s="146">
        <v>42220.0</v>
      </c>
      <c r="B1355" s="6">
        <v>9.25</v>
      </c>
      <c r="C1355" s="6">
        <v>9.6</v>
      </c>
      <c r="D1355" s="6">
        <v>9.91</v>
      </c>
      <c r="E1355" s="6">
        <v>10.16</v>
      </c>
      <c r="F1355" s="6">
        <v>10.76</v>
      </c>
      <c r="G1355" s="6">
        <v>10.97</v>
      </c>
      <c r="H1355" s="6">
        <v>11.05</v>
      </c>
      <c r="I1355" s="6">
        <v>10.99</v>
      </c>
      <c r="J1355" s="6">
        <v>10.79</v>
      </c>
      <c r="K1355" s="6">
        <v>10.25</v>
      </c>
      <c r="L1355" s="6">
        <v>9.79</v>
      </c>
      <c r="M1355" s="6">
        <v>9.23</v>
      </c>
    </row>
    <row r="1356">
      <c r="A1356" s="146">
        <v>42219.0</v>
      </c>
      <c r="B1356" s="6">
        <v>9.41</v>
      </c>
      <c r="C1356" s="6">
        <v>9.73</v>
      </c>
      <c r="D1356" s="6">
        <v>10.02</v>
      </c>
      <c r="E1356" s="6">
        <v>10.25</v>
      </c>
      <c r="F1356" s="6">
        <v>10.79</v>
      </c>
      <c r="G1356" s="6">
        <v>10.97</v>
      </c>
      <c r="H1356" s="6">
        <v>11.08</v>
      </c>
      <c r="I1356" s="6">
        <v>11.06</v>
      </c>
      <c r="J1356" s="6">
        <v>10.9</v>
      </c>
      <c r="K1356" s="6">
        <v>10.4</v>
      </c>
      <c r="L1356" s="6">
        <v>9.94</v>
      </c>
      <c r="M1356" s="6">
        <v>9.35</v>
      </c>
    </row>
    <row r="1357">
      <c r="A1357" s="146">
        <v>42216.0</v>
      </c>
      <c r="B1357" s="6">
        <v>9.09</v>
      </c>
      <c r="C1357" s="6">
        <v>9.51</v>
      </c>
      <c r="D1357" s="6">
        <v>9.86</v>
      </c>
      <c r="E1357" s="6">
        <v>10.13</v>
      </c>
      <c r="F1357" s="6">
        <v>10.63</v>
      </c>
      <c r="G1357" s="6">
        <v>10.74</v>
      </c>
      <c r="H1357" s="6">
        <v>10.86</v>
      </c>
      <c r="I1357" s="6">
        <v>10.88</v>
      </c>
      <c r="J1357" s="6">
        <v>10.7</v>
      </c>
      <c r="K1357" s="6">
        <v>10.17</v>
      </c>
      <c r="L1357" s="6">
        <v>9.7</v>
      </c>
      <c r="M1357" s="6">
        <v>9.11</v>
      </c>
    </row>
    <row r="1358">
      <c r="A1358" s="146">
        <v>42215.0</v>
      </c>
      <c r="B1358" s="6">
        <v>9.17</v>
      </c>
      <c r="C1358" s="6">
        <v>9.47</v>
      </c>
      <c r="D1358" s="6">
        <v>9.75</v>
      </c>
      <c r="E1358" s="6">
        <v>10.01</v>
      </c>
      <c r="F1358" s="6">
        <v>10.7</v>
      </c>
      <c r="G1358" s="6">
        <v>10.94</v>
      </c>
      <c r="H1358" s="6">
        <v>11.01</v>
      </c>
      <c r="I1358" s="6">
        <v>10.91</v>
      </c>
      <c r="J1358" s="6">
        <v>10.68</v>
      </c>
      <c r="K1358" s="6">
        <v>10.15</v>
      </c>
      <c r="L1358" s="6">
        <v>9.69</v>
      </c>
      <c r="M1358" s="6">
        <v>9.09</v>
      </c>
    </row>
    <row r="1359">
      <c r="A1359" s="146">
        <v>42214.0</v>
      </c>
      <c r="B1359" s="6">
        <v>9.04</v>
      </c>
      <c r="C1359" s="6">
        <v>9.36</v>
      </c>
      <c r="D1359" s="6">
        <v>9.67</v>
      </c>
      <c r="E1359" s="6">
        <v>9.95</v>
      </c>
      <c r="F1359" s="6">
        <v>10.68</v>
      </c>
      <c r="G1359" s="6">
        <v>10.88</v>
      </c>
      <c r="H1359" s="6">
        <v>10.91</v>
      </c>
      <c r="I1359" s="6">
        <v>10.82</v>
      </c>
      <c r="J1359" s="6">
        <v>10.62</v>
      </c>
      <c r="K1359" s="6">
        <v>10.09</v>
      </c>
      <c r="L1359" s="6">
        <v>9.61</v>
      </c>
      <c r="M1359" s="6">
        <v>8.98</v>
      </c>
    </row>
    <row r="1360">
      <c r="A1360" s="146">
        <v>42213.0</v>
      </c>
      <c r="B1360" s="6">
        <v>9.5</v>
      </c>
      <c r="C1360" s="6">
        <v>9.77</v>
      </c>
      <c r="D1360" s="6">
        <v>10.03</v>
      </c>
      <c r="E1360" s="6">
        <v>10.27</v>
      </c>
      <c r="F1360" s="6">
        <v>10.93</v>
      </c>
      <c r="G1360" s="6">
        <v>11.15</v>
      </c>
      <c r="H1360" s="6">
        <v>11.17</v>
      </c>
      <c r="I1360" s="6">
        <v>11.1</v>
      </c>
      <c r="J1360" s="6">
        <v>11.0</v>
      </c>
      <c r="K1360" s="6">
        <v>10.53</v>
      </c>
      <c r="L1360" s="6">
        <v>10.03</v>
      </c>
      <c r="M1360" s="6">
        <v>9.32</v>
      </c>
    </row>
    <row r="1361">
      <c r="A1361" s="146">
        <v>42212.0</v>
      </c>
      <c r="B1361" s="6">
        <v>9.48</v>
      </c>
      <c r="C1361" s="6">
        <v>9.74</v>
      </c>
      <c r="D1361" s="6">
        <v>9.99</v>
      </c>
      <c r="E1361" s="6">
        <v>10.22</v>
      </c>
      <c r="F1361" s="6">
        <v>10.85</v>
      </c>
      <c r="G1361" s="6">
        <v>11.05</v>
      </c>
      <c r="H1361" s="6">
        <v>11.09</v>
      </c>
      <c r="I1361" s="6">
        <v>11.06</v>
      </c>
      <c r="J1361" s="6">
        <v>11.0</v>
      </c>
      <c r="K1361" s="6">
        <v>10.55</v>
      </c>
      <c r="L1361" s="6">
        <v>10.05</v>
      </c>
      <c r="M1361" s="6">
        <v>9.33</v>
      </c>
    </row>
    <row r="1362">
      <c r="A1362" s="146">
        <v>42209.0</v>
      </c>
      <c r="B1362" s="6">
        <v>9.29</v>
      </c>
      <c r="C1362" s="6">
        <v>9.59</v>
      </c>
      <c r="D1362" s="6">
        <v>9.86</v>
      </c>
      <c r="E1362" s="6">
        <v>10.09</v>
      </c>
      <c r="F1362" s="6">
        <v>10.66</v>
      </c>
      <c r="G1362" s="6">
        <v>10.86</v>
      </c>
      <c r="H1362" s="6">
        <v>10.96</v>
      </c>
      <c r="I1362" s="6">
        <v>10.92</v>
      </c>
      <c r="J1362" s="6">
        <v>10.74</v>
      </c>
      <c r="K1362" s="6">
        <v>10.17</v>
      </c>
      <c r="L1362" s="6">
        <v>9.65</v>
      </c>
      <c r="M1362" s="6">
        <v>8.95</v>
      </c>
    </row>
    <row r="1363">
      <c r="A1363" s="146">
        <v>42208.0</v>
      </c>
      <c r="B1363" s="6">
        <v>9.3</v>
      </c>
      <c r="C1363" s="6">
        <v>9.56</v>
      </c>
      <c r="D1363" s="6">
        <v>9.8</v>
      </c>
      <c r="E1363" s="6">
        <v>10.01</v>
      </c>
      <c r="F1363" s="6">
        <v>10.54</v>
      </c>
      <c r="G1363" s="6">
        <v>10.72</v>
      </c>
      <c r="H1363" s="6">
        <v>10.79</v>
      </c>
      <c r="I1363" s="6">
        <v>10.75</v>
      </c>
      <c r="J1363" s="6">
        <v>10.6</v>
      </c>
      <c r="K1363" s="6">
        <v>10.08</v>
      </c>
      <c r="L1363" s="6">
        <v>9.56</v>
      </c>
      <c r="M1363" s="6">
        <v>8.86</v>
      </c>
    </row>
    <row r="1364">
      <c r="A1364" s="146">
        <v>42207.0</v>
      </c>
      <c r="B1364" s="6">
        <v>9.12</v>
      </c>
      <c r="C1364" s="6">
        <v>9.43</v>
      </c>
      <c r="D1364" s="6">
        <v>9.72</v>
      </c>
      <c r="E1364" s="6">
        <v>9.96</v>
      </c>
      <c r="F1364" s="6">
        <v>10.57</v>
      </c>
      <c r="G1364" s="6">
        <v>10.78</v>
      </c>
      <c r="H1364" s="6">
        <v>10.85</v>
      </c>
      <c r="I1364" s="6">
        <v>10.77</v>
      </c>
      <c r="J1364" s="6">
        <v>10.52</v>
      </c>
      <c r="K1364" s="6">
        <v>9.94</v>
      </c>
      <c r="L1364" s="6">
        <v>9.41</v>
      </c>
      <c r="M1364" s="6">
        <v>8.7</v>
      </c>
    </row>
    <row r="1365">
      <c r="A1365" s="146">
        <v>42206.0</v>
      </c>
      <c r="B1365" s="6">
        <v>9.15</v>
      </c>
      <c r="C1365" s="6">
        <v>9.43</v>
      </c>
      <c r="D1365" s="6">
        <v>9.7</v>
      </c>
      <c r="E1365" s="6">
        <v>9.93</v>
      </c>
      <c r="F1365" s="6">
        <v>10.53</v>
      </c>
      <c r="G1365" s="6">
        <v>10.7</v>
      </c>
      <c r="H1365" s="6">
        <v>10.75</v>
      </c>
      <c r="I1365" s="6">
        <v>10.69</v>
      </c>
      <c r="J1365" s="6">
        <v>10.48</v>
      </c>
      <c r="K1365" s="6">
        <v>9.92</v>
      </c>
      <c r="L1365" s="6">
        <v>9.38</v>
      </c>
      <c r="M1365" s="6">
        <v>8.64</v>
      </c>
    </row>
    <row r="1366">
      <c r="A1366" s="146">
        <v>42205.0</v>
      </c>
      <c r="B1366" s="6">
        <v>9.35</v>
      </c>
      <c r="C1366" s="6">
        <v>9.6</v>
      </c>
      <c r="D1366" s="6">
        <v>9.84</v>
      </c>
      <c r="E1366" s="6">
        <v>10.04</v>
      </c>
      <c r="F1366" s="6">
        <v>10.51</v>
      </c>
      <c r="G1366" s="6">
        <v>10.63</v>
      </c>
      <c r="H1366" s="6">
        <v>10.66</v>
      </c>
      <c r="I1366" s="6">
        <v>10.61</v>
      </c>
      <c r="J1366" s="6">
        <v>10.44</v>
      </c>
      <c r="K1366" s="6">
        <v>9.92</v>
      </c>
      <c r="L1366" s="6">
        <v>9.4</v>
      </c>
      <c r="M1366" s="6">
        <v>8.66</v>
      </c>
    </row>
    <row r="1367">
      <c r="A1367" s="146">
        <v>42202.0</v>
      </c>
      <c r="B1367" s="6">
        <v>9.48</v>
      </c>
      <c r="C1367" s="6">
        <v>9.67</v>
      </c>
      <c r="D1367" s="6">
        <v>9.86</v>
      </c>
      <c r="E1367" s="6">
        <v>10.01</v>
      </c>
      <c r="F1367" s="6">
        <v>10.39</v>
      </c>
      <c r="G1367" s="6">
        <v>10.47</v>
      </c>
      <c r="H1367" s="6">
        <v>10.5</v>
      </c>
      <c r="I1367" s="6">
        <v>10.49</v>
      </c>
      <c r="J1367" s="6">
        <v>10.39</v>
      </c>
      <c r="K1367" s="6">
        <v>9.93</v>
      </c>
      <c r="L1367" s="6">
        <v>9.43</v>
      </c>
      <c r="M1367" s="6">
        <v>8.69</v>
      </c>
    </row>
    <row r="1368">
      <c r="A1368" s="146">
        <v>42201.0</v>
      </c>
      <c r="B1368" s="6">
        <v>9.2</v>
      </c>
      <c r="C1368" s="6">
        <v>9.47</v>
      </c>
      <c r="D1368" s="6">
        <v>9.71</v>
      </c>
      <c r="E1368" s="6">
        <v>9.92</v>
      </c>
      <c r="F1368" s="6">
        <v>10.42</v>
      </c>
      <c r="G1368" s="6">
        <v>10.57</v>
      </c>
      <c r="H1368" s="6">
        <v>10.62</v>
      </c>
      <c r="I1368" s="6">
        <v>10.56</v>
      </c>
      <c r="J1368" s="6">
        <v>10.37</v>
      </c>
      <c r="K1368" s="6">
        <v>9.82</v>
      </c>
      <c r="L1368" s="6">
        <v>9.3</v>
      </c>
      <c r="M1368" s="6">
        <v>8.59</v>
      </c>
    </row>
    <row r="1369">
      <c r="A1369" s="146">
        <v>42200.0</v>
      </c>
      <c r="B1369" s="6">
        <v>9.49</v>
      </c>
      <c r="C1369" s="6">
        <v>9.71</v>
      </c>
      <c r="D1369" s="6">
        <v>9.93</v>
      </c>
      <c r="E1369" s="6">
        <v>10.12</v>
      </c>
      <c r="F1369" s="6">
        <v>10.65</v>
      </c>
      <c r="G1369" s="6">
        <v>10.8</v>
      </c>
      <c r="H1369" s="6">
        <v>10.85</v>
      </c>
      <c r="I1369" s="6">
        <v>10.82</v>
      </c>
      <c r="J1369" s="6">
        <v>10.69</v>
      </c>
      <c r="K1369" s="6">
        <v>10.2</v>
      </c>
      <c r="L1369" s="6">
        <v>9.68</v>
      </c>
      <c r="M1369" s="6">
        <v>8.91</v>
      </c>
    </row>
    <row r="1370">
      <c r="A1370" s="146">
        <v>42199.0</v>
      </c>
      <c r="B1370" s="6">
        <v>9.55</v>
      </c>
      <c r="C1370" s="6">
        <v>9.76</v>
      </c>
      <c r="D1370" s="6">
        <v>9.97</v>
      </c>
      <c r="E1370" s="6">
        <v>10.17</v>
      </c>
      <c r="F1370" s="6">
        <v>10.71</v>
      </c>
      <c r="G1370" s="6">
        <v>10.87</v>
      </c>
      <c r="H1370" s="6">
        <v>10.97</v>
      </c>
      <c r="I1370" s="6">
        <v>10.95</v>
      </c>
      <c r="J1370" s="6">
        <v>10.76</v>
      </c>
      <c r="K1370" s="6">
        <v>10.21</v>
      </c>
      <c r="L1370" s="6">
        <v>9.67</v>
      </c>
      <c r="M1370" s="6">
        <v>8.91</v>
      </c>
    </row>
    <row r="1371">
      <c r="A1371" s="146">
        <v>42198.0</v>
      </c>
      <c r="B1371" s="6">
        <v>9.6</v>
      </c>
      <c r="C1371" s="6">
        <v>9.81</v>
      </c>
      <c r="D1371" s="6">
        <v>10.03</v>
      </c>
      <c r="E1371" s="6">
        <v>10.23</v>
      </c>
      <c r="F1371" s="6">
        <v>10.81</v>
      </c>
      <c r="G1371" s="6">
        <v>10.99</v>
      </c>
      <c r="H1371" s="6">
        <v>11.06</v>
      </c>
      <c r="I1371" s="6">
        <v>11.02</v>
      </c>
      <c r="J1371" s="6">
        <v>10.87</v>
      </c>
      <c r="K1371" s="6">
        <v>10.35</v>
      </c>
      <c r="L1371" s="6">
        <v>9.81</v>
      </c>
      <c r="M1371" s="6">
        <v>9.01</v>
      </c>
    </row>
    <row r="1372">
      <c r="A1372" s="146">
        <v>42195.0</v>
      </c>
      <c r="B1372" s="6">
        <v>9.77</v>
      </c>
      <c r="C1372" s="6">
        <v>9.94</v>
      </c>
      <c r="D1372" s="6">
        <v>10.1</v>
      </c>
      <c r="E1372" s="6">
        <v>10.25</v>
      </c>
      <c r="F1372" s="6">
        <v>10.73</v>
      </c>
      <c r="G1372" s="6">
        <v>10.94</v>
      </c>
      <c r="H1372" s="6">
        <v>11.04</v>
      </c>
      <c r="I1372" s="6">
        <v>11.01</v>
      </c>
      <c r="J1372" s="6">
        <v>10.88</v>
      </c>
      <c r="K1372" s="6">
        <v>10.42</v>
      </c>
      <c r="L1372" s="6">
        <v>9.91</v>
      </c>
      <c r="M1372" s="6">
        <v>9.12</v>
      </c>
    </row>
    <row r="1373">
      <c r="A1373" s="146">
        <v>42194.0</v>
      </c>
      <c r="B1373" s="6">
        <v>9.88</v>
      </c>
      <c r="C1373" s="6">
        <v>10.03</v>
      </c>
      <c r="D1373" s="6">
        <v>10.18</v>
      </c>
      <c r="E1373" s="6">
        <v>10.33</v>
      </c>
      <c r="F1373" s="6">
        <v>10.8</v>
      </c>
      <c r="G1373" s="6">
        <v>11.03</v>
      </c>
      <c r="H1373" s="6">
        <v>11.17</v>
      </c>
      <c r="I1373" s="6">
        <v>11.16</v>
      </c>
      <c r="J1373" s="6">
        <v>11.04</v>
      </c>
      <c r="K1373" s="6">
        <v>10.58</v>
      </c>
      <c r="L1373" s="6">
        <v>10.06</v>
      </c>
      <c r="M1373" s="6">
        <v>9.26</v>
      </c>
    </row>
    <row r="1374">
      <c r="A1374" s="146">
        <v>42193.0</v>
      </c>
      <c r="B1374" s="6">
        <v>9.95</v>
      </c>
      <c r="C1374" s="6">
        <v>10.15</v>
      </c>
      <c r="D1374" s="6">
        <v>10.34</v>
      </c>
      <c r="E1374" s="6">
        <v>10.51</v>
      </c>
      <c r="F1374" s="6">
        <v>10.98</v>
      </c>
      <c r="G1374" s="6">
        <v>11.17</v>
      </c>
      <c r="H1374" s="6">
        <v>11.3</v>
      </c>
      <c r="I1374" s="6">
        <v>11.3</v>
      </c>
      <c r="J1374" s="6">
        <v>11.17</v>
      </c>
      <c r="K1374" s="6">
        <v>10.7</v>
      </c>
      <c r="L1374" s="6">
        <v>10.18</v>
      </c>
      <c r="M1374" s="6">
        <v>9.36</v>
      </c>
    </row>
    <row r="1375">
      <c r="A1375" s="146">
        <v>42192.0</v>
      </c>
      <c r="B1375" s="6">
        <v>10.18</v>
      </c>
      <c r="C1375" s="6">
        <v>10.26</v>
      </c>
      <c r="D1375" s="6">
        <v>10.38</v>
      </c>
      <c r="E1375" s="6">
        <v>10.52</v>
      </c>
      <c r="F1375" s="6">
        <v>11.0</v>
      </c>
      <c r="G1375" s="6">
        <v>11.18</v>
      </c>
      <c r="H1375" s="6">
        <v>11.29</v>
      </c>
      <c r="I1375" s="6">
        <v>11.27</v>
      </c>
      <c r="J1375" s="6">
        <v>11.18</v>
      </c>
      <c r="K1375" s="6">
        <v>11.09</v>
      </c>
      <c r="L1375" s="6">
        <v>11.04</v>
      </c>
      <c r="M1375" s="6">
        <v>11.03</v>
      </c>
    </row>
    <row r="1376">
      <c r="A1376" s="146">
        <v>42191.0</v>
      </c>
      <c r="B1376" s="6">
        <v>10.37</v>
      </c>
      <c r="C1376" s="6">
        <v>10.34</v>
      </c>
      <c r="D1376" s="6">
        <v>10.39</v>
      </c>
      <c r="E1376" s="6">
        <v>10.48</v>
      </c>
      <c r="F1376" s="6">
        <v>10.9</v>
      </c>
      <c r="G1376" s="6">
        <v>11.07</v>
      </c>
      <c r="H1376" s="6">
        <v>11.17</v>
      </c>
      <c r="I1376" s="6">
        <v>11.17</v>
      </c>
      <c r="J1376" s="6">
        <v>11.06</v>
      </c>
      <c r="K1376" s="6">
        <v>10.76</v>
      </c>
      <c r="L1376" s="6">
        <v>10.48</v>
      </c>
      <c r="M1376" s="6">
        <v>10.21</v>
      </c>
    </row>
    <row r="1377">
      <c r="A1377" s="146">
        <v>42188.0</v>
      </c>
      <c r="B1377" s="6">
        <v>9.83</v>
      </c>
      <c r="C1377" s="6">
        <v>10.05</v>
      </c>
      <c r="D1377" s="6">
        <v>10.26</v>
      </c>
      <c r="E1377" s="6">
        <v>10.43</v>
      </c>
      <c r="F1377" s="6">
        <v>10.85</v>
      </c>
      <c r="G1377" s="6">
        <v>10.99</v>
      </c>
      <c r="H1377" s="6">
        <v>11.1</v>
      </c>
      <c r="I1377" s="6">
        <v>11.1</v>
      </c>
      <c r="J1377" s="6">
        <v>10.94</v>
      </c>
      <c r="K1377" s="6">
        <v>10.47</v>
      </c>
      <c r="L1377" s="6">
        <v>9.96</v>
      </c>
      <c r="M1377" s="6">
        <v>9.13</v>
      </c>
    </row>
    <row r="1378">
      <c r="A1378" s="146">
        <v>42187.0</v>
      </c>
      <c r="B1378" s="6">
        <v>10.01</v>
      </c>
      <c r="C1378" s="6">
        <v>10.17</v>
      </c>
      <c r="D1378" s="6">
        <v>10.33</v>
      </c>
      <c r="E1378" s="6">
        <v>10.47</v>
      </c>
      <c r="F1378" s="6">
        <v>10.82</v>
      </c>
      <c r="G1378" s="6">
        <v>10.99</v>
      </c>
      <c r="H1378" s="6">
        <v>11.12</v>
      </c>
      <c r="I1378" s="6">
        <v>11.13</v>
      </c>
      <c r="J1378" s="6">
        <v>11.0</v>
      </c>
      <c r="K1378" s="6">
        <v>10.57</v>
      </c>
      <c r="L1378" s="6">
        <v>10.09</v>
      </c>
      <c r="M1378" s="6">
        <v>9.28</v>
      </c>
    </row>
    <row r="1379">
      <c r="A1379" s="146">
        <v>42186.0</v>
      </c>
      <c r="B1379" s="6">
        <v>10.14</v>
      </c>
      <c r="C1379" s="6">
        <v>10.27</v>
      </c>
      <c r="D1379" s="6">
        <v>10.4</v>
      </c>
      <c r="E1379" s="6">
        <v>10.53</v>
      </c>
      <c r="F1379" s="6">
        <v>10.91</v>
      </c>
      <c r="G1379" s="6">
        <v>11.07</v>
      </c>
      <c r="H1379" s="6">
        <v>11.14</v>
      </c>
      <c r="I1379" s="6">
        <v>11.12</v>
      </c>
      <c r="J1379" s="6">
        <v>11.0</v>
      </c>
      <c r="K1379" s="6">
        <v>10.6</v>
      </c>
      <c r="L1379" s="6">
        <v>10.13</v>
      </c>
      <c r="M1379" s="6">
        <v>9.33</v>
      </c>
    </row>
    <row r="1380">
      <c r="A1380" s="146">
        <v>42185.0</v>
      </c>
      <c r="B1380" s="6">
        <v>10.12</v>
      </c>
      <c r="C1380" s="6">
        <v>10.21</v>
      </c>
      <c r="D1380" s="6">
        <v>10.32</v>
      </c>
      <c r="E1380" s="6">
        <v>10.43</v>
      </c>
      <c r="F1380" s="6">
        <v>10.84</v>
      </c>
      <c r="G1380" s="6">
        <v>11.05</v>
      </c>
      <c r="H1380" s="6">
        <v>11.15</v>
      </c>
      <c r="I1380" s="6">
        <v>11.11</v>
      </c>
      <c r="J1380" s="6">
        <v>10.99</v>
      </c>
      <c r="K1380" s="6">
        <v>10.61</v>
      </c>
      <c r="L1380" s="6">
        <v>10.17</v>
      </c>
      <c r="M1380" s="6">
        <v>9.37</v>
      </c>
    </row>
    <row r="1381">
      <c r="A1381" s="146">
        <v>42184.0</v>
      </c>
      <c r="B1381" s="6">
        <v>10.34</v>
      </c>
      <c r="C1381" s="6">
        <v>10.42</v>
      </c>
      <c r="D1381" s="6">
        <v>10.51</v>
      </c>
      <c r="E1381" s="6">
        <v>10.6</v>
      </c>
      <c r="F1381" s="6">
        <v>10.93</v>
      </c>
      <c r="G1381" s="6">
        <v>11.12</v>
      </c>
      <c r="H1381" s="6">
        <v>11.24</v>
      </c>
      <c r="I1381" s="6">
        <v>11.22</v>
      </c>
      <c r="J1381" s="6">
        <v>11.11</v>
      </c>
      <c r="K1381" s="6">
        <v>10.73</v>
      </c>
      <c r="L1381" s="6">
        <v>10.27</v>
      </c>
      <c r="M1381" s="6">
        <v>9.46</v>
      </c>
    </row>
    <row r="1382">
      <c r="A1382" s="146">
        <v>42181.0</v>
      </c>
      <c r="B1382" s="6">
        <v>10.29</v>
      </c>
      <c r="C1382" s="6">
        <v>10.36</v>
      </c>
      <c r="D1382" s="6">
        <v>10.44</v>
      </c>
      <c r="E1382" s="6">
        <v>10.52</v>
      </c>
      <c r="F1382" s="6">
        <v>10.84</v>
      </c>
      <c r="G1382" s="6">
        <v>11.07</v>
      </c>
      <c r="H1382" s="6">
        <v>11.2</v>
      </c>
      <c r="I1382" s="6">
        <v>11.14</v>
      </c>
      <c r="J1382" s="6">
        <v>10.95</v>
      </c>
      <c r="K1382" s="6">
        <v>10.52</v>
      </c>
      <c r="L1382" s="6">
        <v>10.05</v>
      </c>
      <c r="M1382" s="6">
        <v>9.25</v>
      </c>
    </row>
    <row r="1383">
      <c r="A1383" s="146">
        <v>42180.0</v>
      </c>
      <c r="B1383" s="6">
        <v>10.14</v>
      </c>
      <c r="C1383" s="6">
        <v>10.23</v>
      </c>
      <c r="D1383" s="6">
        <v>10.33</v>
      </c>
      <c r="E1383" s="6">
        <v>10.44</v>
      </c>
      <c r="F1383" s="6">
        <v>10.84</v>
      </c>
      <c r="G1383" s="6">
        <v>11.04</v>
      </c>
      <c r="H1383" s="6">
        <v>11.13</v>
      </c>
      <c r="I1383" s="6">
        <v>11.06</v>
      </c>
      <c r="J1383" s="6">
        <v>10.86</v>
      </c>
      <c r="K1383" s="6">
        <v>10.44</v>
      </c>
      <c r="L1383" s="6">
        <v>9.98</v>
      </c>
      <c r="M1383" s="6">
        <v>9.19</v>
      </c>
    </row>
    <row r="1384">
      <c r="A1384" s="146">
        <v>42179.0</v>
      </c>
      <c r="B1384" s="6">
        <v>10.22</v>
      </c>
      <c r="C1384" s="6">
        <v>10.3</v>
      </c>
      <c r="D1384" s="6">
        <v>10.4</v>
      </c>
      <c r="E1384" s="6">
        <v>10.5</v>
      </c>
      <c r="F1384" s="6">
        <v>10.87</v>
      </c>
      <c r="G1384" s="6">
        <v>11.05</v>
      </c>
      <c r="H1384" s="6">
        <v>11.12</v>
      </c>
      <c r="I1384" s="6">
        <v>11.03</v>
      </c>
      <c r="J1384" s="6">
        <v>10.83</v>
      </c>
      <c r="K1384" s="6">
        <v>10.4</v>
      </c>
      <c r="L1384" s="6">
        <v>9.93</v>
      </c>
      <c r="M1384" s="6">
        <v>9.13</v>
      </c>
    </row>
    <row r="1385">
      <c r="A1385" s="146">
        <v>42178.0</v>
      </c>
      <c r="B1385" s="6">
        <v>10.22</v>
      </c>
      <c r="C1385" s="6">
        <v>10.3</v>
      </c>
      <c r="D1385" s="6">
        <v>10.39</v>
      </c>
      <c r="E1385" s="6">
        <v>10.49</v>
      </c>
      <c r="F1385" s="6">
        <v>10.86</v>
      </c>
      <c r="G1385" s="6">
        <v>11.03</v>
      </c>
      <c r="H1385" s="6">
        <v>11.04</v>
      </c>
      <c r="I1385" s="6">
        <v>10.94</v>
      </c>
      <c r="J1385" s="6">
        <v>10.79</v>
      </c>
      <c r="K1385" s="6">
        <v>10.42</v>
      </c>
      <c r="L1385" s="6">
        <v>9.98</v>
      </c>
      <c r="M1385" s="6">
        <v>9.19</v>
      </c>
    </row>
    <row r="1386">
      <c r="A1386" s="146">
        <v>42177.0</v>
      </c>
      <c r="B1386" s="6">
        <v>10.14</v>
      </c>
      <c r="C1386" s="6">
        <v>10.27</v>
      </c>
      <c r="D1386" s="6">
        <v>10.41</v>
      </c>
      <c r="E1386" s="6">
        <v>10.55</v>
      </c>
      <c r="F1386" s="6">
        <v>10.97</v>
      </c>
      <c r="G1386" s="6">
        <v>11.09</v>
      </c>
      <c r="H1386" s="6">
        <v>11.09</v>
      </c>
      <c r="I1386" s="6">
        <v>11.0</v>
      </c>
      <c r="J1386" s="6">
        <v>10.86</v>
      </c>
      <c r="K1386" s="6">
        <v>10.5</v>
      </c>
      <c r="L1386" s="6">
        <v>10.06</v>
      </c>
      <c r="M1386" s="6">
        <v>9.27</v>
      </c>
    </row>
    <row r="1387">
      <c r="A1387" s="146">
        <v>42174.0</v>
      </c>
      <c r="B1387" s="6">
        <v>10.22</v>
      </c>
      <c r="C1387" s="6">
        <v>10.31</v>
      </c>
      <c r="D1387" s="6">
        <v>10.42</v>
      </c>
      <c r="E1387" s="6">
        <v>10.54</v>
      </c>
      <c r="F1387" s="6">
        <v>10.98</v>
      </c>
      <c r="G1387" s="6">
        <v>11.17</v>
      </c>
      <c r="H1387" s="6">
        <v>11.2</v>
      </c>
      <c r="I1387" s="6">
        <v>11.1</v>
      </c>
      <c r="J1387" s="6">
        <v>10.92</v>
      </c>
      <c r="K1387" s="6">
        <v>10.52</v>
      </c>
      <c r="L1387" s="6">
        <v>10.08</v>
      </c>
      <c r="M1387" s="6">
        <v>9.3</v>
      </c>
    </row>
    <row r="1388">
      <c r="A1388" s="146">
        <v>42173.0</v>
      </c>
      <c r="B1388" s="6">
        <v>10.15</v>
      </c>
      <c r="C1388" s="6">
        <v>10.21</v>
      </c>
      <c r="D1388" s="6">
        <v>10.31</v>
      </c>
      <c r="E1388" s="6">
        <v>10.42</v>
      </c>
      <c r="F1388" s="6">
        <v>10.85</v>
      </c>
      <c r="G1388" s="6">
        <v>11.1</v>
      </c>
      <c r="H1388" s="6">
        <v>11.21</v>
      </c>
      <c r="I1388" s="6">
        <v>11.12</v>
      </c>
      <c r="J1388" s="6">
        <v>10.92</v>
      </c>
      <c r="K1388" s="6">
        <v>10.51</v>
      </c>
      <c r="L1388" s="6">
        <v>10.07</v>
      </c>
      <c r="M1388" s="6">
        <v>9.28</v>
      </c>
    </row>
    <row r="1389">
      <c r="A1389" s="146">
        <v>42172.0</v>
      </c>
      <c r="B1389" s="6">
        <v>10.48</v>
      </c>
      <c r="C1389" s="6">
        <v>10.53</v>
      </c>
      <c r="D1389" s="6">
        <v>10.61</v>
      </c>
      <c r="E1389" s="6">
        <v>10.7</v>
      </c>
      <c r="F1389" s="6">
        <v>11.04</v>
      </c>
      <c r="G1389" s="6">
        <v>11.16</v>
      </c>
      <c r="H1389" s="6">
        <v>11.18</v>
      </c>
      <c r="I1389" s="6">
        <v>11.12</v>
      </c>
      <c r="J1389" s="6">
        <v>10.96</v>
      </c>
      <c r="K1389" s="6">
        <v>10.57</v>
      </c>
      <c r="L1389" s="6">
        <v>10.14</v>
      </c>
      <c r="M1389" s="6">
        <v>9.35</v>
      </c>
    </row>
    <row r="1390">
      <c r="A1390" s="146">
        <v>42171.0</v>
      </c>
      <c r="B1390" s="6">
        <v>10.59</v>
      </c>
      <c r="C1390" s="6">
        <v>10.61</v>
      </c>
      <c r="D1390" s="6">
        <v>10.65</v>
      </c>
      <c r="E1390" s="6">
        <v>10.7</v>
      </c>
      <c r="F1390" s="6">
        <v>10.93</v>
      </c>
      <c r="G1390" s="6">
        <v>11.07</v>
      </c>
      <c r="H1390" s="6">
        <v>11.11</v>
      </c>
      <c r="I1390" s="6">
        <v>11.02</v>
      </c>
      <c r="J1390" s="6">
        <v>10.85</v>
      </c>
      <c r="K1390" s="6">
        <v>10.48</v>
      </c>
      <c r="L1390" s="6">
        <v>10.07</v>
      </c>
      <c r="M1390" s="6">
        <v>9.31</v>
      </c>
    </row>
    <row r="1391">
      <c r="A1391" s="146">
        <v>42170.0</v>
      </c>
      <c r="B1391" s="6">
        <v>10.24</v>
      </c>
      <c r="C1391" s="6">
        <v>10.33</v>
      </c>
      <c r="D1391" s="6">
        <v>10.44</v>
      </c>
      <c r="E1391" s="6">
        <v>10.55</v>
      </c>
      <c r="F1391" s="6">
        <v>10.91</v>
      </c>
      <c r="G1391" s="6">
        <v>11.03</v>
      </c>
      <c r="H1391" s="6">
        <v>11.04</v>
      </c>
      <c r="I1391" s="6">
        <v>10.95</v>
      </c>
      <c r="J1391" s="6">
        <v>10.77</v>
      </c>
      <c r="K1391" s="6">
        <v>10.39</v>
      </c>
      <c r="L1391" s="6">
        <v>9.97</v>
      </c>
      <c r="M1391" s="6">
        <v>9.22</v>
      </c>
    </row>
    <row r="1392">
      <c r="A1392" s="146">
        <v>42166.0</v>
      </c>
      <c r="B1392" s="6">
        <v>10.15</v>
      </c>
      <c r="C1392" s="6">
        <v>10.21</v>
      </c>
      <c r="D1392" s="6">
        <v>10.3</v>
      </c>
      <c r="E1392" s="6">
        <v>10.42</v>
      </c>
      <c r="F1392" s="6">
        <v>10.82</v>
      </c>
      <c r="G1392" s="6">
        <v>10.95</v>
      </c>
      <c r="H1392" s="6">
        <v>10.92</v>
      </c>
      <c r="I1392" s="6">
        <v>10.82</v>
      </c>
      <c r="J1392" s="6">
        <v>10.68</v>
      </c>
      <c r="K1392" s="6">
        <v>10.33</v>
      </c>
      <c r="L1392" s="6">
        <v>9.93</v>
      </c>
      <c r="M1392" s="6">
        <v>9.19</v>
      </c>
    </row>
    <row r="1393">
      <c r="A1393" s="146">
        <v>42165.0</v>
      </c>
      <c r="B1393" s="6">
        <v>10.22</v>
      </c>
      <c r="C1393" s="6">
        <v>10.26</v>
      </c>
      <c r="D1393" s="6">
        <v>10.33</v>
      </c>
      <c r="E1393" s="6">
        <v>10.41</v>
      </c>
      <c r="F1393" s="6">
        <v>10.76</v>
      </c>
      <c r="G1393" s="6">
        <v>10.88</v>
      </c>
      <c r="H1393" s="6">
        <v>10.84</v>
      </c>
      <c r="I1393" s="6">
        <v>10.72</v>
      </c>
      <c r="J1393" s="6">
        <v>10.56</v>
      </c>
      <c r="K1393" s="6">
        <v>10.23</v>
      </c>
      <c r="L1393" s="6">
        <v>9.86</v>
      </c>
      <c r="M1393" s="6">
        <v>9.14</v>
      </c>
    </row>
    <row r="1394">
      <c r="A1394" s="146">
        <v>42164.0</v>
      </c>
      <c r="B1394" s="6">
        <v>10.34</v>
      </c>
      <c r="C1394" s="6">
        <v>10.38</v>
      </c>
      <c r="D1394" s="6">
        <v>10.45</v>
      </c>
      <c r="E1394" s="6">
        <v>10.55</v>
      </c>
      <c r="F1394" s="6">
        <v>10.96</v>
      </c>
      <c r="G1394" s="6">
        <v>11.12</v>
      </c>
      <c r="H1394" s="6">
        <v>11.08</v>
      </c>
      <c r="I1394" s="6">
        <v>10.94</v>
      </c>
      <c r="J1394" s="6">
        <v>10.77</v>
      </c>
      <c r="K1394" s="6">
        <v>10.46</v>
      </c>
      <c r="L1394" s="6">
        <v>10.1</v>
      </c>
      <c r="M1394" s="6">
        <v>9.4</v>
      </c>
    </row>
    <row r="1395">
      <c r="A1395" s="146">
        <v>42163.0</v>
      </c>
      <c r="B1395" s="6">
        <v>10.58</v>
      </c>
      <c r="C1395" s="6">
        <v>10.58</v>
      </c>
      <c r="D1395" s="6">
        <v>10.62</v>
      </c>
      <c r="E1395" s="6">
        <v>10.7</v>
      </c>
      <c r="F1395" s="6">
        <v>11.06</v>
      </c>
      <c r="G1395" s="6">
        <v>11.25</v>
      </c>
      <c r="H1395" s="6">
        <v>11.24</v>
      </c>
      <c r="I1395" s="6">
        <v>11.1</v>
      </c>
      <c r="J1395" s="6">
        <v>10.94</v>
      </c>
      <c r="K1395" s="6">
        <v>10.61</v>
      </c>
      <c r="L1395" s="6">
        <v>10.25</v>
      </c>
      <c r="M1395" s="6">
        <v>9.54</v>
      </c>
    </row>
    <row r="1396">
      <c r="A1396" s="146">
        <v>42160.0</v>
      </c>
      <c r="B1396" s="6">
        <v>10.45</v>
      </c>
      <c r="C1396" s="6">
        <v>10.49</v>
      </c>
      <c r="D1396" s="6">
        <v>10.57</v>
      </c>
      <c r="E1396" s="6">
        <v>10.67</v>
      </c>
      <c r="F1396" s="6">
        <v>11.08</v>
      </c>
      <c r="G1396" s="6">
        <v>11.23</v>
      </c>
      <c r="H1396" s="6">
        <v>11.2</v>
      </c>
      <c r="I1396" s="6">
        <v>11.1</v>
      </c>
      <c r="J1396" s="6">
        <v>11.01</v>
      </c>
      <c r="K1396" s="6">
        <v>10.72</v>
      </c>
      <c r="L1396" s="6">
        <v>10.34</v>
      </c>
      <c r="M1396" s="6">
        <v>9.59</v>
      </c>
    </row>
    <row r="1397">
      <c r="A1397" s="146">
        <v>42159.0</v>
      </c>
      <c r="B1397" s="6">
        <v>10.69</v>
      </c>
      <c r="C1397" s="6">
        <v>10.68</v>
      </c>
      <c r="D1397" s="6">
        <v>10.71</v>
      </c>
      <c r="E1397" s="6">
        <v>10.76</v>
      </c>
      <c r="F1397" s="6">
        <v>11.07</v>
      </c>
      <c r="G1397" s="6">
        <v>11.28</v>
      </c>
      <c r="H1397" s="6">
        <v>11.27</v>
      </c>
      <c r="I1397" s="6">
        <v>11.11</v>
      </c>
      <c r="J1397" s="6">
        <v>10.93</v>
      </c>
      <c r="K1397" s="6">
        <v>10.58</v>
      </c>
      <c r="L1397" s="6">
        <v>10.19</v>
      </c>
      <c r="M1397" s="6">
        <v>9.45</v>
      </c>
    </row>
    <row r="1398">
      <c r="A1398" s="146">
        <v>42158.0</v>
      </c>
      <c r="B1398" s="6">
        <v>10.57</v>
      </c>
      <c r="C1398" s="6">
        <v>10.57</v>
      </c>
      <c r="D1398" s="6">
        <v>10.59</v>
      </c>
      <c r="E1398" s="6">
        <v>10.62</v>
      </c>
      <c r="F1398" s="6">
        <v>10.82</v>
      </c>
      <c r="G1398" s="6">
        <v>10.99</v>
      </c>
      <c r="H1398" s="6">
        <v>10.97</v>
      </c>
      <c r="I1398" s="6">
        <v>10.81</v>
      </c>
      <c r="J1398" s="6">
        <v>10.62</v>
      </c>
      <c r="K1398" s="6">
        <v>10.29</v>
      </c>
      <c r="L1398" s="6">
        <v>9.94</v>
      </c>
      <c r="M1398" s="6">
        <v>9.23</v>
      </c>
    </row>
    <row r="1399">
      <c r="A1399" s="146">
        <v>42157.0</v>
      </c>
      <c r="B1399" s="6">
        <v>10.5</v>
      </c>
      <c r="C1399" s="6">
        <v>10.52</v>
      </c>
      <c r="D1399" s="6">
        <v>10.55</v>
      </c>
      <c r="E1399" s="6">
        <v>10.59</v>
      </c>
      <c r="F1399" s="6">
        <v>10.76</v>
      </c>
      <c r="G1399" s="6">
        <v>10.85</v>
      </c>
      <c r="H1399" s="6">
        <v>10.8</v>
      </c>
      <c r="I1399" s="6">
        <v>10.67</v>
      </c>
      <c r="J1399" s="6">
        <v>10.53</v>
      </c>
      <c r="K1399" s="6">
        <v>10.24</v>
      </c>
      <c r="L1399" s="6">
        <v>9.91</v>
      </c>
      <c r="M1399" s="6">
        <v>9.22</v>
      </c>
    </row>
    <row r="1400">
      <c r="A1400" s="146">
        <v>42156.0</v>
      </c>
      <c r="B1400" s="6">
        <v>10.46</v>
      </c>
      <c r="C1400" s="6">
        <v>10.51</v>
      </c>
      <c r="D1400" s="6">
        <v>10.56</v>
      </c>
      <c r="E1400" s="6">
        <v>10.61</v>
      </c>
      <c r="F1400" s="6">
        <v>10.77</v>
      </c>
      <c r="G1400" s="6">
        <v>10.86</v>
      </c>
      <c r="H1400" s="6">
        <v>10.84</v>
      </c>
      <c r="I1400" s="6">
        <v>10.72</v>
      </c>
      <c r="J1400" s="6">
        <v>10.57</v>
      </c>
      <c r="K1400" s="6">
        <v>10.28</v>
      </c>
      <c r="L1400" s="6">
        <v>9.93</v>
      </c>
      <c r="M1400" s="6">
        <v>9.23</v>
      </c>
    </row>
    <row r="1401">
      <c r="A1401" s="146">
        <v>42153.0</v>
      </c>
      <c r="B1401" s="6">
        <v>10.19</v>
      </c>
      <c r="C1401" s="6">
        <v>10.3</v>
      </c>
      <c r="D1401" s="6">
        <v>10.43</v>
      </c>
      <c r="E1401" s="6">
        <v>10.54</v>
      </c>
      <c r="F1401" s="6">
        <v>10.84</v>
      </c>
      <c r="G1401" s="6">
        <v>10.84</v>
      </c>
      <c r="H1401" s="6">
        <v>10.75</v>
      </c>
      <c r="I1401" s="6">
        <v>10.66</v>
      </c>
      <c r="J1401" s="6">
        <v>10.52</v>
      </c>
      <c r="K1401" s="6">
        <v>10.22</v>
      </c>
      <c r="L1401" s="6">
        <v>9.86</v>
      </c>
      <c r="M1401" s="6">
        <v>9.18</v>
      </c>
    </row>
    <row r="1402">
      <c r="A1402" s="146">
        <v>42152.0</v>
      </c>
      <c r="B1402" s="6">
        <v>10.47</v>
      </c>
      <c r="C1402" s="6">
        <v>10.5</v>
      </c>
      <c r="D1402" s="6">
        <v>10.55</v>
      </c>
      <c r="E1402" s="6">
        <v>10.61</v>
      </c>
      <c r="F1402" s="6">
        <v>10.83</v>
      </c>
      <c r="G1402" s="6">
        <v>10.93</v>
      </c>
      <c r="H1402" s="6">
        <v>10.92</v>
      </c>
      <c r="I1402" s="6">
        <v>10.82</v>
      </c>
      <c r="J1402" s="6">
        <v>10.66</v>
      </c>
      <c r="K1402" s="6">
        <v>10.35</v>
      </c>
      <c r="L1402" s="6">
        <v>10.0</v>
      </c>
      <c r="M1402" s="6">
        <v>9.28</v>
      </c>
    </row>
    <row r="1403">
      <c r="A1403" s="146">
        <v>42151.0</v>
      </c>
      <c r="B1403" s="6">
        <v>10.44</v>
      </c>
      <c r="C1403" s="6">
        <v>10.46</v>
      </c>
      <c r="D1403" s="6">
        <v>10.5</v>
      </c>
      <c r="E1403" s="6">
        <v>10.53</v>
      </c>
      <c r="F1403" s="6">
        <v>10.65</v>
      </c>
      <c r="G1403" s="6">
        <v>10.73</v>
      </c>
      <c r="H1403" s="6">
        <v>10.78</v>
      </c>
      <c r="I1403" s="6">
        <v>10.72</v>
      </c>
      <c r="J1403" s="6">
        <v>10.5</v>
      </c>
      <c r="K1403" s="6">
        <v>10.15</v>
      </c>
      <c r="L1403" s="6">
        <v>9.8</v>
      </c>
      <c r="M1403" s="6">
        <v>9.13</v>
      </c>
    </row>
    <row r="1404">
      <c r="A1404" s="146">
        <v>42150.0</v>
      </c>
      <c r="B1404" s="6">
        <v>10.44</v>
      </c>
      <c r="C1404" s="6">
        <v>10.47</v>
      </c>
      <c r="D1404" s="6">
        <v>10.51</v>
      </c>
      <c r="E1404" s="6">
        <v>10.56</v>
      </c>
      <c r="F1404" s="6">
        <v>10.75</v>
      </c>
      <c r="G1404" s="6">
        <v>10.82</v>
      </c>
      <c r="H1404" s="6">
        <v>10.77</v>
      </c>
      <c r="I1404" s="6">
        <v>10.65</v>
      </c>
      <c r="J1404" s="6">
        <v>10.47</v>
      </c>
      <c r="K1404" s="6">
        <v>10.16</v>
      </c>
      <c r="L1404" s="6">
        <v>9.81</v>
      </c>
      <c r="M1404" s="6">
        <v>9.14</v>
      </c>
    </row>
    <row r="1405">
      <c r="A1405" s="146">
        <v>42149.0</v>
      </c>
      <c r="B1405" s="6">
        <v>10.24</v>
      </c>
      <c r="C1405" s="6">
        <v>10.29</v>
      </c>
      <c r="D1405" s="6">
        <v>10.34</v>
      </c>
      <c r="E1405" s="6">
        <v>10.39</v>
      </c>
      <c r="F1405" s="6">
        <v>10.55</v>
      </c>
      <c r="G1405" s="6">
        <v>10.59</v>
      </c>
      <c r="H1405" s="6">
        <v>10.56</v>
      </c>
      <c r="I1405" s="6">
        <v>10.48</v>
      </c>
      <c r="J1405" s="6">
        <v>10.36</v>
      </c>
      <c r="K1405" s="6">
        <v>10.09</v>
      </c>
      <c r="L1405" s="6">
        <v>9.76</v>
      </c>
      <c r="M1405" s="6">
        <v>9.07</v>
      </c>
    </row>
    <row r="1406">
      <c r="A1406" s="146">
        <v>42146.0</v>
      </c>
      <c r="B1406" s="6">
        <v>10.27</v>
      </c>
      <c r="C1406" s="6">
        <v>10.32</v>
      </c>
      <c r="D1406" s="6">
        <v>10.37</v>
      </c>
      <c r="E1406" s="6">
        <v>10.42</v>
      </c>
      <c r="F1406" s="6">
        <v>10.53</v>
      </c>
      <c r="G1406" s="6">
        <v>10.55</v>
      </c>
      <c r="H1406" s="6">
        <v>10.52</v>
      </c>
      <c r="I1406" s="6">
        <v>10.45</v>
      </c>
      <c r="J1406" s="6">
        <v>10.31</v>
      </c>
      <c r="K1406" s="6">
        <v>10.03</v>
      </c>
      <c r="L1406" s="6">
        <v>9.69</v>
      </c>
      <c r="M1406" s="6">
        <v>9.03</v>
      </c>
    </row>
    <row r="1407">
      <c r="A1407" s="146">
        <v>42145.0</v>
      </c>
      <c r="B1407" s="6">
        <v>10.38</v>
      </c>
      <c r="C1407" s="6">
        <v>10.4</v>
      </c>
      <c r="D1407" s="6">
        <v>10.41</v>
      </c>
      <c r="E1407" s="6">
        <v>10.44</v>
      </c>
      <c r="F1407" s="6">
        <v>10.55</v>
      </c>
      <c r="G1407" s="6">
        <v>10.64</v>
      </c>
      <c r="H1407" s="6">
        <v>10.62</v>
      </c>
      <c r="I1407" s="6">
        <v>10.51</v>
      </c>
      <c r="J1407" s="6">
        <v>10.36</v>
      </c>
      <c r="K1407" s="6">
        <v>10.07</v>
      </c>
      <c r="L1407" s="6">
        <v>9.74</v>
      </c>
      <c r="M1407" s="6">
        <v>9.08</v>
      </c>
    </row>
    <row r="1408">
      <c r="A1408" s="146">
        <v>42144.0</v>
      </c>
      <c r="B1408" s="6">
        <v>10.59</v>
      </c>
      <c r="C1408" s="6">
        <v>10.61</v>
      </c>
      <c r="D1408" s="6">
        <v>10.62</v>
      </c>
      <c r="E1408" s="6">
        <v>10.64</v>
      </c>
      <c r="F1408" s="6">
        <v>10.68</v>
      </c>
      <c r="G1408" s="6">
        <v>10.7</v>
      </c>
      <c r="H1408" s="6">
        <v>10.7</v>
      </c>
      <c r="I1408" s="6">
        <v>10.64</v>
      </c>
      <c r="J1408" s="6">
        <v>10.5</v>
      </c>
      <c r="K1408" s="6">
        <v>10.23</v>
      </c>
      <c r="L1408" s="6">
        <v>9.92</v>
      </c>
      <c r="M1408" s="6">
        <v>9.26</v>
      </c>
    </row>
    <row r="1409">
      <c r="A1409" s="146">
        <v>42143.0</v>
      </c>
      <c r="B1409" s="6">
        <v>10.4</v>
      </c>
      <c r="C1409" s="6">
        <v>10.41</v>
      </c>
      <c r="D1409" s="6">
        <v>10.43</v>
      </c>
      <c r="E1409" s="6">
        <v>10.45</v>
      </c>
      <c r="F1409" s="6">
        <v>10.59</v>
      </c>
      <c r="G1409" s="6">
        <v>10.74</v>
      </c>
      <c r="H1409" s="6">
        <v>10.77</v>
      </c>
      <c r="I1409" s="6">
        <v>10.66</v>
      </c>
      <c r="J1409" s="6">
        <v>10.5</v>
      </c>
      <c r="K1409" s="6">
        <v>10.23</v>
      </c>
      <c r="L1409" s="6">
        <v>9.93</v>
      </c>
      <c r="M1409" s="6">
        <v>9.28</v>
      </c>
    </row>
    <row r="1410">
      <c r="A1410" s="146">
        <v>42142.0</v>
      </c>
      <c r="B1410" s="6">
        <v>10.18</v>
      </c>
      <c r="C1410" s="6">
        <v>10.2</v>
      </c>
      <c r="D1410" s="6">
        <v>10.23</v>
      </c>
      <c r="E1410" s="6">
        <v>10.28</v>
      </c>
      <c r="F1410" s="6">
        <v>10.51</v>
      </c>
      <c r="G1410" s="6">
        <v>10.67</v>
      </c>
      <c r="H1410" s="6">
        <v>10.66</v>
      </c>
      <c r="I1410" s="6">
        <v>10.52</v>
      </c>
      <c r="J1410" s="6">
        <v>10.36</v>
      </c>
      <c r="K1410" s="6">
        <v>10.1</v>
      </c>
      <c r="L1410" s="6">
        <v>9.82</v>
      </c>
      <c r="M1410" s="6">
        <v>9.21</v>
      </c>
    </row>
    <row r="1411">
      <c r="A1411" s="146">
        <v>42139.0</v>
      </c>
      <c r="B1411" s="6">
        <v>10.38</v>
      </c>
      <c r="C1411" s="6">
        <v>10.4</v>
      </c>
      <c r="D1411" s="6">
        <v>10.44</v>
      </c>
      <c r="E1411" s="6">
        <v>10.49</v>
      </c>
      <c r="F1411" s="6">
        <v>10.64</v>
      </c>
      <c r="G1411" s="6">
        <v>10.69</v>
      </c>
      <c r="H1411" s="6">
        <v>10.68</v>
      </c>
      <c r="I1411" s="6">
        <v>10.6</v>
      </c>
      <c r="J1411" s="6">
        <v>10.46</v>
      </c>
      <c r="K1411" s="6">
        <v>10.22</v>
      </c>
      <c r="L1411" s="6">
        <v>9.93</v>
      </c>
      <c r="M1411" s="6">
        <v>9.3</v>
      </c>
    </row>
    <row r="1412">
      <c r="A1412" s="146">
        <v>42138.0</v>
      </c>
      <c r="B1412" s="6">
        <v>10.23</v>
      </c>
      <c r="C1412" s="6">
        <v>10.3</v>
      </c>
      <c r="D1412" s="6">
        <v>10.37</v>
      </c>
      <c r="E1412" s="6">
        <v>10.45</v>
      </c>
      <c r="F1412" s="6">
        <v>10.69</v>
      </c>
      <c r="G1412" s="6">
        <v>10.75</v>
      </c>
      <c r="H1412" s="6">
        <v>10.78</v>
      </c>
      <c r="I1412" s="6">
        <v>10.72</v>
      </c>
      <c r="J1412" s="6">
        <v>10.52</v>
      </c>
      <c r="K1412" s="6">
        <v>10.21</v>
      </c>
      <c r="L1412" s="6">
        <v>9.9</v>
      </c>
      <c r="M1412" s="6">
        <v>9.27</v>
      </c>
    </row>
    <row r="1413">
      <c r="A1413" s="146">
        <v>42137.0</v>
      </c>
      <c r="B1413" s="6">
        <v>10.03</v>
      </c>
      <c r="C1413" s="6">
        <v>10.08</v>
      </c>
      <c r="D1413" s="6">
        <v>10.15</v>
      </c>
      <c r="E1413" s="6">
        <v>10.23</v>
      </c>
      <c r="F1413" s="6">
        <v>10.5</v>
      </c>
      <c r="G1413" s="6">
        <v>10.65</v>
      </c>
      <c r="H1413" s="6">
        <v>10.72</v>
      </c>
      <c r="I1413" s="6">
        <v>10.66</v>
      </c>
      <c r="J1413" s="6">
        <v>10.48</v>
      </c>
      <c r="K1413" s="6">
        <v>10.18</v>
      </c>
      <c r="L1413" s="6">
        <v>9.86</v>
      </c>
      <c r="M1413" s="6">
        <v>9.22</v>
      </c>
    </row>
    <row r="1414">
      <c r="A1414" s="146">
        <v>42136.0</v>
      </c>
      <c r="B1414" s="6">
        <v>10.22</v>
      </c>
      <c r="C1414" s="6">
        <v>10.23</v>
      </c>
      <c r="D1414" s="6">
        <v>10.27</v>
      </c>
      <c r="E1414" s="6">
        <v>10.33</v>
      </c>
      <c r="F1414" s="6">
        <v>10.61</v>
      </c>
      <c r="G1414" s="6">
        <v>10.77</v>
      </c>
      <c r="H1414" s="6">
        <v>10.81</v>
      </c>
      <c r="I1414" s="6">
        <v>10.72</v>
      </c>
      <c r="J1414" s="6">
        <v>10.57</v>
      </c>
      <c r="K1414" s="6">
        <v>10.28</v>
      </c>
      <c r="L1414" s="6">
        <v>9.95</v>
      </c>
      <c r="M1414" s="6">
        <v>9.28</v>
      </c>
    </row>
    <row r="1415">
      <c r="A1415" s="146">
        <v>42132.0</v>
      </c>
      <c r="B1415" s="6">
        <v>10.06</v>
      </c>
      <c r="C1415" s="6">
        <v>10.07</v>
      </c>
      <c r="D1415" s="6">
        <v>10.11</v>
      </c>
      <c r="E1415" s="6">
        <v>10.17</v>
      </c>
      <c r="F1415" s="6">
        <v>10.5</v>
      </c>
      <c r="G1415" s="6">
        <v>10.7</v>
      </c>
      <c r="H1415" s="6">
        <v>10.77</v>
      </c>
      <c r="I1415" s="6">
        <v>10.67</v>
      </c>
      <c r="J1415" s="6">
        <v>10.48</v>
      </c>
      <c r="K1415" s="6">
        <v>10.17</v>
      </c>
      <c r="L1415" s="6">
        <v>9.84</v>
      </c>
      <c r="M1415" s="6">
        <v>9.18</v>
      </c>
    </row>
    <row r="1416">
      <c r="A1416" s="146">
        <v>42131.0</v>
      </c>
      <c r="B1416" s="6">
        <v>10.22</v>
      </c>
      <c r="C1416" s="6">
        <v>10.24</v>
      </c>
      <c r="D1416" s="6">
        <v>10.29</v>
      </c>
      <c r="E1416" s="6">
        <v>10.34</v>
      </c>
      <c r="F1416" s="6">
        <v>10.54</v>
      </c>
      <c r="G1416" s="6">
        <v>10.62</v>
      </c>
      <c r="H1416" s="6">
        <v>10.62</v>
      </c>
      <c r="I1416" s="6">
        <v>10.55</v>
      </c>
      <c r="J1416" s="6">
        <v>10.4</v>
      </c>
      <c r="K1416" s="6">
        <v>10.1</v>
      </c>
      <c r="L1416" s="6">
        <v>9.76</v>
      </c>
      <c r="M1416" s="6">
        <v>9.09</v>
      </c>
    </row>
    <row r="1417">
      <c r="A1417" s="146">
        <v>42130.0</v>
      </c>
      <c r="B1417" s="6">
        <v>10.38</v>
      </c>
      <c r="C1417" s="6">
        <v>10.38</v>
      </c>
      <c r="D1417" s="6">
        <v>10.39</v>
      </c>
      <c r="E1417" s="6">
        <v>10.4</v>
      </c>
      <c r="F1417" s="6">
        <v>10.49</v>
      </c>
      <c r="G1417" s="6">
        <v>10.57</v>
      </c>
      <c r="H1417" s="6">
        <v>10.58</v>
      </c>
      <c r="I1417" s="6">
        <v>10.47</v>
      </c>
      <c r="J1417" s="6">
        <v>10.3</v>
      </c>
      <c r="K1417" s="6">
        <v>10.0</v>
      </c>
      <c r="L1417" s="6">
        <v>9.67</v>
      </c>
      <c r="M1417" s="6">
        <v>8.99</v>
      </c>
    </row>
    <row r="1418">
      <c r="A1418" s="146">
        <v>42129.0</v>
      </c>
      <c r="B1418" s="6">
        <v>10.41</v>
      </c>
      <c r="C1418" s="6">
        <v>10.4</v>
      </c>
      <c r="D1418" s="6">
        <v>10.41</v>
      </c>
      <c r="E1418" s="6">
        <v>10.42</v>
      </c>
      <c r="F1418" s="6">
        <v>10.56</v>
      </c>
      <c r="G1418" s="6">
        <v>10.68</v>
      </c>
      <c r="H1418" s="6">
        <v>10.71</v>
      </c>
      <c r="I1418" s="6">
        <v>10.64</v>
      </c>
      <c r="J1418" s="6">
        <v>10.49</v>
      </c>
      <c r="K1418" s="6">
        <v>10.17</v>
      </c>
      <c r="L1418" s="6">
        <v>9.8</v>
      </c>
      <c r="M1418" s="6">
        <v>9.07</v>
      </c>
    </row>
    <row r="1419">
      <c r="A1419" s="146">
        <v>42124.0</v>
      </c>
      <c r="B1419" s="6">
        <v>10.53</v>
      </c>
      <c r="C1419" s="6">
        <v>10.5</v>
      </c>
      <c r="D1419" s="6">
        <v>10.51</v>
      </c>
      <c r="E1419" s="6">
        <v>10.54</v>
      </c>
      <c r="F1419" s="6">
        <v>10.78</v>
      </c>
      <c r="G1419" s="6">
        <v>10.96</v>
      </c>
      <c r="H1419" s="6">
        <v>10.98</v>
      </c>
      <c r="I1419" s="6">
        <v>10.84</v>
      </c>
      <c r="J1419" s="6">
        <v>10.67</v>
      </c>
      <c r="K1419" s="6">
        <v>10.3</v>
      </c>
      <c r="L1419" s="6">
        <v>9.88</v>
      </c>
      <c r="M1419" s="6">
        <v>9.09</v>
      </c>
    </row>
    <row r="1420">
      <c r="A1420" s="146">
        <v>42123.0</v>
      </c>
      <c r="B1420" s="6">
        <v>11.18</v>
      </c>
      <c r="C1420" s="6">
        <v>11.15</v>
      </c>
      <c r="D1420" s="6">
        <v>11.14</v>
      </c>
      <c r="E1420" s="6">
        <v>11.13</v>
      </c>
      <c r="F1420" s="6">
        <v>11.16</v>
      </c>
      <c r="G1420" s="6">
        <v>11.21</v>
      </c>
      <c r="H1420" s="6">
        <v>11.18</v>
      </c>
      <c r="I1420" s="6">
        <v>11.04</v>
      </c>
      <c r="J1420" s="6">
        <v>10.82</v>
      </c>
      <c r="K1420" s="6">
        <v>10.4</v>
      </c>
      <c r="L1420" s="6">
        <v>9.95</v>
      </c>
      <c r="M1420" s="6">
        <v>9.15</v>
      </c>
    </row>
    <row r="1421">
      <c r="A1421" s="146">
        <v>42122.0</v>
      </c>
      <c r="B1421" s="6">
        <v>11.35</v>
      </c>
      <c r="C1421" s="6">
        <v>11.29</v>
      </c>
      <c r="D1421" s="6">
        <v>11.22</v>
      </c>
      <c r="E1421" s="6">
        <v>11.16</v>
      </c>
      <c r="F1421" s="6">
        <v>11.16</v>
      </c>
      <c r="G1421" s="6">
        <v>11.41</v>
      </c>
      <c r="H1421" s="6">
        <v>11.49</v>
      </c>
      <c r="I1421" s="6">
        <v>11.29</v>
      </c>
      <c r="J1421" s="6">
        <v>10.97</v>
      </c>
      <c r="K1421" s="6">
        <v>10.47</v>
      </c>
      <c r="L1421" s="6">
        <v>9.99</v>
      </c>
      <c r="M1421" s="6">
        <v>9.17</v>
      </c>
    </row>
    <row r="1422">
      <c r="A1422" s="146">
        <v>42121.0</v>
      </c>
      <c r="B1422" s="6">
        <v>11.69</v>
      </c>
      <c r="C1422" s="6">
        <v>11.63</v>
      </c>
      <c r="D1422" s="6">
        <v>11.57</v>
      </c>
      <c r="E1422" s="6">
        <v>11.51</v>
      </c>
      <c r="F1422" s="6">
        <v>11.43</v>
      </c>
      <c r="G1422" s="6">
        <v>11.49</v>
      </c>
      <c r="H1422" s="6">
        <v>11.43</v>
      </c>
      <c r="I1422" s="6">
        <v>11.25</v>
      </c>
      <c r="J1422" s="6">
        <v>10.97</v>
      </c>
      <c r="K1422" s="6">
        <v>10.51</v>
      </c>
      <c r="L1422" s="6">
        <v>10.04</v>
      </c>
      <c r="M1422" s="6">
        <v>9.22</v>
      </c>
    </row>
    <row r="1423">
      <c r="A1423" s="146">
        <v>42118.0</v>
      </c>
      <c r="B1423" s="6">
        <v>11.56</v>
      </c>
      <c r="C1423" s="6">
        <v>11.5</v>
      </c>
      <c r="D1423" s="6">
        <v>11.44</v>
      </c>
      <c r="E1423" s="6">
        <v>11.39</v>
      </c>
      <c r="F1423" s="6">
        <v>11.36</v>
      </c>
      <c r="G1423" s="6">
        <v>11.46</v>
      </c>
      <c r="H1423" s="6">
        <v>11.4</v>
      </c>
      <c r="I1423" s="6">
        <v>11.19</v>
      </c>
      <c r="J1423" s="6">
        <v>10.89</v>
      </c>
      <c r="K1423" s="6">
        <v>10.41</v>
      </c>
      <c r="L1423" s="6">
        <v>9.94</v>
      </c>
      <c r="M1423" s="6">
        <v>9.13</v>
      </c>
    </row>
    <row r="1424">
      <c r="A1424" s="146">
        <v>42117.0</v>
      </c>
      <c r="B1424" s="6">
        <v>11.53</v>
      </c>
      <c r="C1424" s="6">
        <v>11.48</v>
      </c>
      <c r="D1424" s="6">
        <v>11.44</v>
      </c>
      <c r="E1424" s="6">
        <v>11.41</v>
      </c>
      <c r="F1424" s="6">
        <v>11.4</v>
      </c>
      <c r="G1424" s="6">
        <v>11.47</v>
      </c>
      <c r="H1424" s="6">
        <v>11.36</v>
      </c>
      <c r="I1424" s="6">
        <v>11.14</v>
      </c>
      <c r="J1424" s="6">
        <v>10.86</v>
      </c>
      <c r="K1424" s="6">
        <v>10.4</v>
      </c>
      <c r="L1424" s="6">
        <v>9.95</v>
      </c>
      <c r="M1424" s="6">
        <v>9.14</v>
      </c>
    </row>
    <row r="1425">
      <c r="A1425" s="146">
        <v>42116.0</v>
      </c>
      <c r="B1425" s="6">
        <v>11.77</v>
      </c>
      <c r="C1425" s="6">
        <v>11.71</v>
      </c>
      <c r="D1425" s="6">
        <v>11.62</v>
      </c>
      <c r="E1425" s="6">
        <v>11.53</v>
      </c>
      <c r="F1425" s="6">
        <v>11.32</v>
      </c>
      <c r="G1425" s="6">
        <v>11.44</v>
      </c>
      <c r="H1425" s="6">
        <v>11.43</v>
      </c>
      <c r="I1425" s="6">
        <v>11.23</v>
      </c>
      <c r="J1425" s="6">
        <v>10.91</v>
      </c>
      <c r="K1425" s="6">
        <v>10.42</v>
      </c>
      <c r="L1425" s="6">
        <v>9.95</v>
      </c>
      <c r="M1425" s="6">
        <v>9.14</v>
      </c>
    </row>
    <row r="1426">
      <c r="A1426" s="146">
        <v>42115.0</v>
      </c>
      <c r="B1426" s="6">
        <v>11.84</v>
      </c>
      <c r="C1426" s="6">
        <v>11.79</v>
      </c>
      <c r="D1426" s="6">
        <v>11.73</v>
      </c>
      <c r="E1426" s="6">
        <v>11.66</v>
      </c>
      <c r="F1426" s="6">
        <v>11.53</v>
      </c>
      <c r="G1426" s="6">
        <v>11.57</v>
      </c>
      <c r="H1426" s="6">
        <v>11.45</v>
      </c>
      <c r="I1426" s="6">
        <v>11.22</v>
      </c>
      <c r="J1426" s="6">
        <v>10.94</v>
      </c>
      <c r="K1426" s="6">
        <v>10.48</v>
      </c>
      <c r="L1426" s="6">
        <v>10.02</v>
      </c>
      <c r="M1426" s="6">
        <v>9.18</v>
      </c>
    </row>
    <row r="1427">
      <c r="A1427" s="146">
        <v>42114.0</v>
      </c>
      <c r="B1427" s="6">
        <v>12.03</v>
      </c>
      <c r="C1427" s="6">
        <v>11.99</v>
      </c>
      <c r="D1427" s="6">
        <v>11.92</v>
      </c>
      <c r="E1427" s="6">
        <v>11.84</v>
      </c>
      <c r="F1427" s="6">
        <v>11.56</v>
      </c>
      <c r="G1427" s="6">
        <v>11.45</v>
      </c>
      <c r="H1427" s="6">
        <v>11.25</v>
      </c>
      <c r="I1427" s="6">
        <v>11.08</v>
      </c>
      <c r="J1427" s="6">
        <v>10.91</v>
      </c>
      <c r="K1427" s="6">
        <v>10.52</v>
      </c>
      <c r="L1427" s="6">
        <v>10.06</v>
      </c>
      <c r="M1427" s="6">
        <v>9.21</v>
      </c>
    </row>
    <row r="1428">
      <c r="A1428" s="146">
        <v>42111.0</v>
      </c>
      <c r="B1428" s="6">
        <v>11.91</v>
      </c>
      <c r="C1428" s="6">
        <v>11.87</v>
      </c>
      <c r="D1428" s="6">
        <v>11.79</v>
      </c>
      <c r="E1428" s="6">
        <v>11.71</v>
      </c>
      <c r="F1428" s="6">
        <v>11.41</v>
      </c>
      <c r="G1428" s="6">
        <v>11.32</v>
      </c>
      <c r="H1428" s="6">
        <v>11.11</v>
      </c>
      <c r="I1428" s="6">
        <v>10.94</v>
      </c>
      <c r="J1428" s="6">
        <v>10.78</v>
      </c>
      <c r="K1428" s="6">
        <v>10.39</v>
      </c>
      <c r="L1428" s="6">
        <v>9.94</v>
      </c>
      <c r="M1428" s="6">
        <v>9.1</v>
      </c>
    </row>
    <row r="1429">
      <c r="A1429" s="146">
        <v>42110.0</v>
      </c>
      <c r="B1429" s="6">
        <v>11.45</v>
      </c>
      <c r="C1429" s="6">
        <v>11.44</v>
      </c>
      <c r="D1429" s="6">
        <v>11.4</v>
      </c>
      <c r="E1429" s="6">
        <v>11.33</v>
      </c>
      <c r="F1429" s="6">
        <v>11.06</v>
      </c>
      <c r="G1429" s="6">
        <v>10.99</v>
      </c>
      <c r="H1429" s="6">
        <v>10.81</v>
      </c>
      <c r="I1429" s="6">
        <v>10.64</v>
      </c>
      <c r="J1429" s="6">
        <v>10.44</v>
      </c>
      <c r="K1429" s="6">
        <v>10.04</v>
      </c>
      <c r="L1429" s="6">
        <v>9.61</v>
      </c>
      <c r="M1429" s="6">
        <v>8.83</v>
      </c>
    </row>
    <row r="1430">
      <c r="A1430" s="146">
        <v>42109.0</v>
      </c>
      <c r="B1430" s="6">
        <v>11.43</v>
      </c>
      <c r="C1430" s="6">
        <v>11.44</v>
      </c>
      <c r="D1430" s="6">
        <v>11.42</v>
      </c>
      <c r="E1430" s="6">
        <v>11.38</v>
      </c>
      <c r="F1430" s="6">
        <v>11.11</v>
      </c>
      <c r="G1430" s="6">
        <v>10.92</v>
      </c>
      <c r="H1430" s="6">
        <v>10.67</v>
      </c>
      <c r="I1430" s="6">
        <v>10.54</v>
      </c>
      <c r="J1430" s="6">
        <v>10.42</v>
      </c>
      <c r="K1430" s="6">
        <v>10.1</v>
      </c>
      <c r="L1430" s="6">
        <v>9.69</v>
      </c>
      <c r="M1430" s="6">
        <v>8.9</v>
      </c>
    </row>
    <row r="1431">
      <c r="A1431" s="146">
        <v>42108.0</v>
      </c>
      <c r="B1431" s="6">
        <v>11.66</v>
      </c>
      <c r="C1431" s="6">
        <v>11.63</v>
      </c>
      <c r="D1431" s="6">
        <v>11.58</v>
      </c>
      <c r="E1431" s="6">
        <v>11.51</v>
      </c>
      <c r="F1431" s="6">
        <v>11.29</v>
      </c>
      <c r="G1431" s="6">
        <v>11.24</v>
      </c>
      <c r="H1431" s="6">
        <v>11.13</v>
      </c>
      <c r="I1431" s="6">
        <v>11.01</v>
      </c>
      <c r="J1431" s="6">
        <v>10.84</v>
      </c>
      <c r="K1431" s="6">
        <v>10.47</v>
      </c>
      <c r="L1431" s="6">
        <v>10.04</v>
      </c>
      <c r="M1431" s="6">
        <v>9.23</v>
      </c>
    </row>
    <row r="1432">
      <c r="A1432" s="146">
        <v>42107.0</v>
      </c>
      <c r="B1432" s="6">
        <v>11.65</v>
      </c>
      <c r="C1432" s="6">
        <v>11.65</v>
      </c>
      <c r="D1432" s="6">
        <v>11.63</v>
      </c>
      <c r="E1432" s="6">
        <v>11.6</v>
      </c>
      <c r="F1432" s="6">
        <v>11.45</v>
      </c>
      <c r="G1432" s="6">
        <v>11.37</v>
      </c>
      <c r="H1432" s="6">
        <v>11.2</v>
      </c>
      <c r="I1432" s="6">
        <v>11.07</v>
      </c>
      <c r="J1432" s="6">
        <v>10.95</v>
      </c>
      <c r="K1432" s="6">
        <v>10.61</v>
      </c>
      <c r="L1432" s="6">
        <v>10.17</v>
      </c>
      <c r="M1432" s="6">
        <v>9.34</v>
      </c>
    </row>
    <row r="1433">
      <c r="A1433" s="146">
        <v>42104.0</v>
      </c>
      <c r="B1433" s="6">
        <v>11.45</v>
      </c>
      <c r="C1433" s="6">
        <v>11.48</v>
      </c>
      <c r="D1433" s="6">
        <v>11.49</v>
      </c>
      <c r="E1433" s="6">
        <v>11.49</v>
      </c>
      <c r="F1433" s="6">
        <v>11.43</v>
      </c>
      <c r="G1433" s="6">
        <v>11.35</v>
      </c>
      <c r="H1433" s="6">
        <v>11.18</v>
      </c>
      <c r="I1433" s="6">
        <v>11.07</v>
      </c>
      <c r="J1433" s="6">
        <v>10.99</v>
      </c>
      <c r="K1433" s="6">
        <v>10.69</v>
      </c>
      <c r="L1433" s="6">
        <v>10.28</v>
      </c>
      <c r="M1433" s="6">
        <v>9.44</v>
      </c>
    </row>
    <row r="1434">
      <c r="A1434" s="146">
        <v>42103.0</v>
      </c>
      <c r="B1434" s="6">
        <v>11.83</v>
      </c>
      <c r="C1434" s="6">
        <v>11.83</v>
      </c>
      <c r="D1434" s="6">
        <v>11.81</v>
      </c>
      <c r="E1434" s="6">
        <v>11.77</v>
      </c>
      <c r="F1434" s="6">
        <v>11.62</v>
      </c>
      <c r="G1434" s="6">
        <v>11.56</v>
      </c>
      <c r="H1434" s="6">
        <v>11.43</v>
      </c>
      <c r="I1434" s="6">
        <v>11.33</v>
      </c>
      <c r="J1434" s="6">
        <v>11.2</v>
      </c>
      <c r="K1434" s="6">
        <v>10.82</v>
      </c>
      <c r="L1434" s="6">
        <v>10.34</v>
      </c>
      <c r="M1434" s="6">
        <v>9.45</v>
      </c>
    </row>
    <row r="1435">
      <c r="A1435" s="146">
        <v>42102.0</v>
      </c>
      <c r="B1435" s="6">
        <v>12.09</v>
      </c>
      <c r="C1435" s="6">
        <v>12.11</v>
      </c>
      <c r="D1435" s="6">
        <v>12.11</v>
      </c>
      <c r="E1435" s="6">
        <v>12.11</v>
      </c>
      <c r="F1435" s="6">
        <v>12.05</v>
      </c>
      <c r="G1435" s="6">
        <v>12.0</v>
      </c>
      <c r="H1435" s="6">
        <v>11.87</v>
      </c>
      <c r="I1435" s="6">
        <v>11.71</v>
      </c>
      <c r="J1435" s="6">
        <v>11.48</v>
      </c>
      <c r="K1435" s="6">
        <v>11.0</v>
      </c>
      <c r="L1435" s="6">
        <v>10.49</v>
      </c>
      <c r="M1435" s="6">
        <v>9.58</v>
      </c>
    </row>
    <row r="1436">
      <c r="A1436" s="146">
        <v>42101.0</v>
      </c>
      <c r="B1436" s="6">
        <v>12.14</v>
      </c>
      <c r="C1436" s="6">
        <v>12.16</v>
      </c>
      <c r="D1436" s="6">
        <v>12.17</v>
      </c>
      <c r="E1436" s="6">
        <v>12.17</v>
      </c>
      <c r="F1436" s="6">
        <v>12.14</v>
      </c>
      <c r="G1436" s="6">
        <v>12.1</v>
      </c>
      <c r="H1436" s="6">
        <v>11.97</v>
      </c>
      <c r="I1436" s="6">
        <v>11.8</v>
      </c>
      <c r="J1436" s="6">
        <v>11.52</v>
      </c>
      <c r="K1436" s="6">
        <v>11.0</v>
      </c>
      <c r="L1436" s="6">
        <v>10.48</v>
      </c>
      <c r="M1436" s="6">
        <v>9.59</v>
      </c>
    </row>
    <row r="1437">
      <c r="A1437" s="146">
        <v>42100.0</v>
      </c>
      <c r="B1437" s="6">
        <v>12.06</v>
      </c>
      <c r="C1437" s="6">
        <v>12.11</v>
      </c>
      <c r="D1437" s="6">
        <v>12.13</v>
      </c>
      <c r="E1437" s="6">
        <v>12.15</v>
      </c>
      <c r="F1437" s="6">
        <v>12.11</v>
      </c>
      <c r="G1437" s="6">
        <v>12.02</v>
      </c>
      <c r="H1437" s="6">
        <v>11.83</v>
      </c>
      <c r="I1437" s="6">
        <v>11.67</v>
      </c>
      <c r="J1437" s="6">
        <v>11.48</v>
      </c>
      <c r="K1437" s="6">
        <v>11.07</v>
      </c>
      <c r="L1437" s="6">
        <v>10.58</v>
      </c>
      <c r="M1437" s="6">
        <v>9.67</v>
      </c>
    </row>
    <row r="1438">
      <c r="A1438" s="146">
        <v>42097.0</v>
      </c>
      <c r="B1438" s="6">
        <v>12.04</v>
      </c>
      <c r="C1438" s="6">
        <v>12.08</v>
      </c>
      <c r="D1438" s="6">
        <v>12.1</v>
      </c>
      <c r="E1438" s="6">
        <v>12.11</v>
      </c>
      <c r="F1438" s="6">
        <v>12.08</v>
      </c>
      <c r="G1438" s="6">
        <v>12.03</v>
      </c>
      <c r="H1438" s="6">
        <v>11.9</v>
      </c>
      <c r="I1438" s="6">
        <v>11.76</v>
      </c>
      <c r="J1438" s="6">
        <v>11.56</v>
      </c>
      <c r="K1438" s="6">
        <v>11.12</v>
      </c>
      <c r="L1438" s="6">
        <v>10.62</v>
      </c>
      <c r="M1438" s="6">
        <v>9.73</v>
      </c>
    </row>
    <row r="1439">
      <c r="A1439" s="146">
        <v>42096.0</v>
      </c>
      <c r="B1439" s="6">
        <v>12.09</v>
      </c>
      <c r="C1439" s="6">
        <v>12.11</v>
      </c>
      <c r="D1439" s="6">
        <v>12.13</v>
      </c>
      <c r="E1439" s="6">
        <v>12.14</v>
      </c>
      <c r="F1439" s="6">
        <v>12.18</v>
      </c>
      <c r="G1439" s="6">
        <v>12.21</v>
      </c>
      <c r="H1439" s="6">
        <v>12.08</v>
      </c>
      <c r="I1439" s="6">
        <v>11.91</v>
      </c>
      <c r="J1439" s="6">
        <v>11.75</v>
      </c>
      <c r="K1439" s="6">
        <v>11.35</v>
      </c>
      <c r="L1439" s="6">
        <v>10.86</v>
      </c>
      <c r="M1439" s="6">
        <v>9.94</v>
      </c>
    </row>
    <row r="1440">
      <c r="A1440" s="146">
        <v>42095.0</v>
      </c>
      <c r="B1440" s="6">
        <v>12.14</v>
      </c>
      <c r="C1440" s="6">
        <v>12.17</v>
      </c>
      <c r="D1440" s="6">
        <v>12.17</v>
      </c>
      <c r="E1440" s="6">
        <v>12.16</v>
      </c>
      <c r="F1440" s="6">
        <v>12.07</v>
      </c>
      <c r="G1440" s="6">
        <v>12.04</v>
      </c>
      <c r="H1440" s="6">
        <v>11.94</v>
      </c>
      <c r="I1440" s="6">
        <v>11.81</v>
      </c>
      <c r="J1440" s="6">
        <v>11.64</v>
      </c>
      <c r="K1440" s="6">
        <v>11.24</v>
      </c>
      <c r="L1440" s="6">
        <v>10.78</v>
      </c>
      <c r="M1440" s="6">
        <v>9.92</v>
      </c>
    </row>
    <row r="1441">
      <c r="A1441" s="146">
        <v>42094.0</v>
      </c>
      <c r="B1441" s="6">
        <v>12.15</v>
      </c>
      <c r="C1441" s="6">
        <v>12.2</v>
      </c>
      <c r="D1441" s="6">
        <v>12.26</v>
      </c>
      <c r="E1441" s="6">
        <v>12.3</v>
      </c>
      <c r="F1441" s="6">
        <v>12.45</v>
      </c>
      <c r="G1441" s="6">
        <v>12.49</v>
      </c>
      <c r="H1441" s="6">
        <v>12.36</v>
      </c>
      <c r="I1441" s="6">
        <v>12.2</v>
      </c>
      <c r="J1441" s="6">
        <v>12.06</v>
      </c>
      <c r="K1441" s="6">
        <v>11.75</v>
      </c>
      <c r="L1441" s="6">
        <v>11.33</v>
      </c>
      <c r="M1441" s="6">
        <v>10.45</v>
      </c>
    </row>
    <row r="1442">
      <c r="A1442" s="146">
        <v>42093.0</v>
      </c>
      <c r="B1442" s="6">
        <v>12.17</v>
      </c>
      <c r="C1442" s="6">
        <v>12.23</v>
      </c>
      <c r="D1442" s="6">
        <v>12.26</v>
      </c>
      <c r="E1442" s="6">
        <v>12.25</v>
      </c>
      <c r="F1442" s="6">
        <v>12.12</v>
      </c>
      <c r="G1442" s="6">
        <v>12.08</v>
      </c>
      <c r="H1442" s="6">
        <v>12.05</v>
      </c>
      <c r="I1442" s="6">
        <v>11.99</v>
      </c>
      <c r="J1442" s="6">
        <v>11.86</v>
      </c>
      <c r="K1442" s="6">
        <v>11.5</v>
      </c>
      <c r="L1442" s="6">
        <v>11.07</v>
      </c>
      <c r="M1442" s="6">
        <v>10.24</v>
      </c>
    </row>
    <row r="1443">
      <c r="A1443" s="146">
        <v>42090.0</v>
      </c>
      <c r="B1443" s="6">
        <v>11.71</v>
      </c>
      <c r="C1443" s="6">
        <v>11.76</v>
      </c>
      <c r="D1443" s="6">
        <v>11.8</v>
      </c>
      <c r="E1443" s="6">
        <v>11.83</v>
      </c>
      <c r="F1443" s="6">
        <v>11.91</v>
      </c>
      <c r="G1443" s="6">
        <v>11.96</v>
      </c>
      <c r="H1443" s="6">
        <v>11.92</v>
      </c>
      <c r="I1443" s="6">
        <v>11.85</v>
      </c>
      <c r="J1443" s="6">
        <v>11.77</v>
      </c>
      <c r="K1443" s="6">
        <v>11.47</v>
      </c>
      <c r="L1443" s="6">
        <v>11.06</v>
      </c>
      <c r="M1443" s="6">
        <v>10.22</v>
      </c>
    </row>
    <row r="1444">
      <c r="A1444" s="146">
        <v>42089.0</v>
      </c>
      <c r="B1444" s="6">
        <v>11.66</v>
      </c>
      <c r="C1444" s="6">
        <v>11.72</v>
      </c>
      <c r="D1444" s="6">
        <v>11.78</v>
      </c>
      <c r="E1444" s="6">
        <v>11.82</v>
      </c>
      <c r="F1444" s="6">
        <v>11.92</v>
      </c>
      <c r="G1444" s="6">
        <v>11.92</v>
      </c>
      <c r="H1444" s="6">
        <v>11.89</v>
      </c>
      <c r="I1444" s="6">
        <v>11.88</v>
      </c>
      <c r="J1444" s="6">
        <v>11.87</v>
      </c>
      <c r="K1444" s="6">
        <v>11.57</v>
      </c>
      <c r="L1444" s="6">
        <v>11.12</v>
      </c>
      <c r="M1444" s="6">
        <v>10.25</v>
      </c>
    </row>
    <row r="1445">
      <c r="A1445" s="146">
        <v>42088.0</v>
      </c>
      <c r="B1445" s="6">
        <v>11.87</v>
      </c>
      <c r="C1445" s="6">
        <v>11.92</v>
      </c>
      <c r="D1445" s="6">
        <v>11.95</v>
      </c>
      <c r="E1445" s="6">
        <v>11.98</v>
      </c>
      <c r="F1445" s="6">
        <v>12.02</v>
      </c>
      <c r="G1445" s="6">
        <v>12.02</v>
      </c>
      <c r="H1445" s="6">
        <v>12.03</v>
      </c>
      <c r="I1445" s="6">
        <v>12.08</v>
      </c>
      <c r="J1445" s="6">
        <v>12.09</v>
      </c>
      <c r="K1445" s="6">
        <v>11.79</v>
      </c>
      <c r="L1445" s="6">
        <v>11.32</v>
      </c>
      <c r="M1445" s="6">
        <v>10.42</v>
      </c>
    </row>
    <row r="1446">
      <c r="A1446" s="146">
        <v>42087.0</v>
      </c>
      <c r="B1446" s="6">
        <v>12.57</v>
      </c>
      <c r="C1446" s="6">
        <v>12.6</v>
      </c>
      <c r="D1446" s="6">
        <v>12.61</v>
      </c>
      <c r="E1446" s="6">
        <v>12.58</v>
      </c>
      <c r="F1446" s="6">
        <v>12.48</v>
      </c>
      <c r="G1446" s="6">
        <v>12.55</v>
      </c>
      <c r="H1446" s="6">
        <v>12.69</v>
      </c>
      <c r="I1446" s="6">
        <v>12.74</v>
      </c>
      <c r="J1446" s="6">
        <v>12.62</v>
      </c>
      <c r="K1446" s="6">
        <v>12.17</v>
      </c>
      <c r="L1446" s="6">
        <v>11.64</v>
      </c>
      <c r="M1446" s="6">
        <v>10.69</v>
      </c>
    </row>
    <row r="1447">
      <c r="A1447" s="146">
        <v>42086.0</v>
      </c>
      <c r="B1447" s="6">
        <v>12.52</v>
      </c>
      <c r="C1447" s="6">
        <v>12.58</v>
      </c>
      <c r="D1447" s="6">
        <v>12.65</v>
      </c>
      <c r="E1447" s="6">
        <v>12.71</v>
      </c>
      <c r="F1447" s="6">
        <v>12.84</v>
      </c>
      <c r="G1447" s="6">
        <v>12.82</v>
      </c>
      <c r="H1447" s="6">
        <v>12.79</v>
      </c>
      <c r="I1447" s="6">
        <v>12.77</v>
      </c>
      <c r="J1447" s="6">
        <v>12.63</v>
      </c>
      <c r="K1447" s="6">
        <v>12.14</v>
      </c>
      <c r="L1447" s="6">
        <v>11.57</v>
      </c>
      <c r="M1447" s="6">
        <v>10.61</v>
      </c>
    </row>
    <row r="1448">
      <c r="A1448" s="146">
        <v>42083.0</v>
      </c>
      <c r="B1448" s="6">
        <v>12.48</v>
      </c>
      <c r="C1448" s="6">
        <v>12.56</v>
      </c>
      <c r="D1448" s="6">
        <v>12.65</v>
      </c>
      <c r="E1448" s="6">
        <v>12.73</v>
      </c>
      <c r="F1448" s="6">
        <v>12.95</v>
      </c>
      <c r="G1448" s="6">
        <v>12.97</v>
      </c>
      <c r="H1448" s="6">
        <v>12.94</v>
      </c>
      <c r="I1448" s="6">
        <v>12.89</v>
      </c>
      <c r="J1448" s="6">
        <v>12.76</v>
      </c>
      <c r="K1448" s="6">
        <v>12.27</v>
      </c>
      <c r="L1448" s="6">
        <v>11.71</v>
      </c>
      <c r="M1448" s="6">
        <v>10.76</v>
      </c>
    </row>
    <row r="1449">
      <c r="A1449" s="146">
        <v>42082.0</v>
      </c>
      <c r="B1449" s="6">
        <v>12.64</v>
      </c>
      <c r="C1449" s="6">
        <v>12.72</v>
      </c>
      <c r="D1449" s="6">
        <v>12.8</v>
      </c>
      <c r="E1449" s="6">
        <v>12.89</v>
      </c>
      <c r="F1449" s="6">
        <v>13.17</v>
      </c>
      <c r="G1449" s="6">
        <v>13.29</v>
      </c>
      <c r="H1449" s="6">
        <v>13.27</v>
      </c>
      <c r="I1449" s="6">
        <v>13.16</v>
      </c>
      <c r="J1449" s="6">
        <v>12.99</v>
      </c>
      <c r="K1449" s="6">
        <v>12.52</v>
      </c>
      <c r="L1449" s="6">
        <v>11.99</v>
      </c>
      <c r="M1449" s="6">
        <v>11.04</v>
      </c>
    </row>
    <row r="1450">
      <c r="A1450" s="146">
        <v>42081.0</v>
      </c>
      <c r="B1450" s="6">
        <v>12.85</v>
      </c>
      <c r="C1450" s="6">
        <v>12.94</v>
      </c>
      <c r="D1450" s="6">
        <v>13.03</v>
      </c>
      <c r="E1450" s="6">
        <v>13.12</v>
      </c>
      <c r="F1450" s="6">
        <v>13.37</v>
      </c>
      <c r="G1450" s="6">
        <v>13.39</v>
      </c>
      <c r="H1450" s="6">
        <v>13.39</v>
      </c>
      <c r="I1450" s="6">
        <v>13.37</v>
      </c>
      <c r="J1450" s="6">
        <v>13.22</v>
      </c>
      <c r="K1450" s="6">
        <v>12.73</v>
      </c>
      <c r="L1450" s="6">
        <v>12.17</v>
      </c>
      <c r="M1450" s="6">
        <v>11.21</v>
      </c>
    </row>
    <row r="1451">
      <c r="A1451" s="146">
        <v>42080.0</v>
      </c>
      <c r="B1451" s="6">
        <v>12.9</v>
      </c>
      <c r="C1451" s="6">
        <v>12.99</v>
      </c>
      <c r="D1451" s="6">
        <v>13.08</v>
      </c>
      <c r="E1451" s="6">
        <v>13.18</v>
      </c>
      <c r="F1451" s="6">
        <v>13.48</v>
      </c>
      <c r="G1451" s="6">
        <v>13.58</v>
      </c>
      <c r="H1451" s="6">
        <v>13.53</v>
      </c>
      <c r="I1451" s="6">
        <v>13.43</v>
      </c>
      <c r="J1451" s="6">
        <v>13.27</v>
      </c>
      <c r="K1451" s="6">
        <v>12.8</v>
      </c>
      <c r="L1451" s="6">
        <v>12.23</v>
      </c>
      <c r="M1451" s="6">
        <v>11.24</v>
      </c>
    </row>
    <row r="1452">
      <c r="A1452" s="146">
        <v>42079.0</v>
      </c>
      <c r="B1452" s="6">
        <v>12.63</v>
      </c>
      <c r="C1452" s="6">
        <v>12.72</v>
      </c>
      <c r="D1452" s="6">
        <v>12.84</v>
      </c>
      <c r="E1452" s="6">
        <v>12.98</v>
      </c>
      <c r="F1452" s="6">
        <v>13.46</v>
      </c>
      <c r="G1452" s="6">
        <v>13.59</v>
      </c>
      <c r="H1452" s="6">
        <v>13.54</v>
      </c>
      <c r="I1452" s="6">
        <v>13.39</v>
      </c>
      <c r="J1452" s="6">
        <v>13.17</v>
      </c>
      <c r="K1452" s="6">
        <v>12.61</v>
      </c>
      <c r="L1452" s="6">
        <v>11.99</v>
      </c>
      <c r="M1452" s="6">
        <v>10.97</v>
      </c>
    </row>
    <row r="1453">
      <c r="A1453" s="146">
        <v>42076.0</v>
      </c>
      <c r="B1453" s="6">
        <v>12.59</v>
      </c>
      <c r="C1453" s="6">
        <v>12.72</v>
      </c>
      <c r="D1453" s="6">
        <v>12.84</v>
      </c>
      <c r="E1453" s="6">
        <v>12.95</v>
      </c>
      <c r="F1453" s="6">
        <v>13.24</v>
      </c>
      <c r="G1453" s="6">
        <v>13.31</v>
      </c>
      <c r="H1453" s="6">
        <v>13.23</v>
      </c>
      <c r="I1453" s="6">
        <v>13.06</v>
      </c>
      <c r="J1453" s="6">
        <v>12.77</v>
      </c>
      <c r="K1453" s="6">
        <v>12.15</v>
      </c>
      <c r="L1453" s="6">
        <v>11.53</v>
      </c>
      <c r="M1453" s="6">
        <v>10.56</v>
      </c>
    </row>
    <row r="1454">
      <c r="A1454" s="146">
        <v>42075.0</v>
      </c>
      <c r="B1454" s="6">
        <v>12.53</v>
      </c>
      <c r="C1454" s="6">
        <v>12.65</v>
      </c>
      <c r="D1454" s="6">
        <v>12.74</v>
      </c>
      <c r="E1454" s="6">
        <v>12.79</v>
      </c>
      <c r="F1454" s="6">
        <v>12.88</v>
      </c>
      <c r="G1454" s="6">
        <v>12.94</v>
      </c>
      <c r="H1454" s="6">
        <v>12.92</v>
      </c>
      <c r="I1454" s="6">
        <v>12.79</v>
      </c>
      <c r="J1454" s="6">
        <v>12.51</v>
      </c>
      <c r="K1454" s="6">
        <v>11.86</v>
      </c>
      <c r="L1454" s="6">
        <v>11.24</v>
      </c>
      <c r="M1454" s="6">
        <v>10.32</v>
      </c>
    </row>
    <row r="1455">
      <c r="A1455" s="146">
        <v>42074.0</v>
      </c>
      <c r="B1455" s="6">
        <v>12.95</v>
      </c>
      <c r="C1455" s="6">
        <v>12.96</v>
      </c>
      <c r="D1455" s="6">
        <v>12.99</v>
      </c>
      <c r="E1455" s="6">
        <v>13.05</v>
      </c>
      <c r="F1455" s="6">
        <v>13.36</v>
      </c>
      <c r="G1455" s="6">
        <v>13.46</v>
      </c>
      <c r="H1455" s="6">
        <v>13.37</v>
      </c>
      <c r="I1455" s="6">
        <v>13.15</v>
      </c>
      <c r="J1455" s="6">
        <v>12.76</v>
      </c>
      <c r="K1455" s="6">
        <v>12.04</v>
      </c>
      <c r="L1455" s="6">
        <v>11.39</v>
      </c>
      <c r="M1455" s="6">
        <v>10.47</v>
      </c>
    </row>
    <row r="1456">
      <c r="A1456" s="146">
        <v>42073.0</v>
      </c>
      <c r="B1456" s="6">
        <v>12.77</v>
      </c>
      <c r="C1456" s="6">
        <v>12.91</v>
      </c>
      <c r="D1456" s="6">
        <v>13.02</v>
      </c>
      <c r="E1456" s="6">
        <v>13.12</v>
      </c>
      <c r="F1456" s="6">
        <v>13.39</v>
      </c>
      <c r="G1456" s="6">
        <v>13.54</v>
      </c>
      <c r="H1456" s="6">
        <v>13.55</v>
      </c>
      <c r="I1456" s="6">
        <v>13.33</v>
      </c>
      <c r="J1456" s="6">
        <v>12.84</v>
      </c>
      <c r="K1456" s="6">
        <v>12.01</v>
      </c>
      <c r="L1456" s="6">
        <v>11.33</v>
      </c>
      <c r="M1456" s="6">
        <v>10.42</v>
      </c>
    </row>
    <row r="1457">
      <c r="A1457" s="146">
        <v>42069.0</v>
      </c>
      <c r="B1457" s="6">
        <v>12.11</v>
      </c>
      <c r="C1457" s="6">
        <v>12.37</v>
      </c>
      <c r="D1457" s="6">
        <v>12.61</v>
      </c>
      <c r="E1457" s="6">
        <v>12.81</v>
      </c>
      <c r="F1457" s="6">
        <v>13.31</v>
      </c>
      <c r="G1457" s="6">
        <v>13.5</v>
      </c>
      <c r="H1457" s="6">
        <v>13.48</v>
      </c>
      <c r="I1457" s="6">
        <v>13.22</v>
      </c>
      <c r="J1457" s="6">
        <v>12.69</v>
      </c>
      <c r="K1457" s="6">
        <v>11.82</v>
      </c>
      <c r="L1457" s="6">
        <v>11.12</v>
      </c>
      <c r="M1457" s="6">
        <v>10.2</v>
      </c>
    </row>
    <row r="1458">
      <c r="A1458" s="146">
        <v>42068.0</v>
      </c>
      <c r="B1458" s="6">
        <v>12.66</v>
      </c>
      <c r="C1458" s="6">
        <v>12.81</v>
      </c>
      <c r="D1458" s="6">
        <v>12.96</v>
      </c>
      <c r="E1458" s="6">
        <v>13.1</v>
      </c>
      <c r="F1458" s="6">
        <v>13.51</v>
      </c>
      <c r="G1458" s="6">
        <v>13.65</v>
      </c>
      <c r="H1458" s="6">
        <v>13.56</v>
      </c>
      <c r="I1458" s="6">
        <v>13.24</v>
      </c>
      <c r="J1458" s="6">
        <v>12.66</v>
      </c>
      <c r="K1458" s="6">
        <v>11.77</v>
      </c>
      <c r="L1458" s="6">
        <v>11.07</v>
      </c>
      <c r="M1458" s="6">
        <v>10.19</v>
      </c>
    </row>
    <row r="1459">
      <c r="A1459" s="146">
        <v>42067.0</v>
      </c>
      <c r="B1459" s="6">
        <v>12.77</v>
      </c>
      <c r="C1459" s="6">
        <v>12.95</v>
      </c>
      <c r="D1459" s="6">
        <v>13.12</v>
      </c>
      <c r="E1459" s="6">
        <v>13.28</v>
      </c>
      <c r="F1459" s="6">
        <v>13.74</v>
      </c>
      <c r="G1459" s="6">
        <v>13.94</v>
      </c>
      <c r="H1459" s="6">
        <v>13.86</v>
      </c>
      <c r="I1459" s="6">
        <v>13.47</v>
      </c>
      <c r="J1459" s="6">
        <v>12.76</v>
      </c>
      <c r="K1459" s="6">
        <v>11.79</v>
      </c>
      <c r="L1459" s="6">
        <v>11.08</v>
      </c>
      <c r="M1459" s="6">
        <v>10.19</v>
      </c>
    </row>
    <row r="1460">
      <c r="A1460" s="146">
        <v>42066.0</v>
      </c>
      <c r="B1460" s="6">
        <v>12.41</v>
      </c>
      <c r="C1460" s="6">
        <v>12.75</v>
      </c>
      <c r="D1460" s="6">
        <v>13.07</v>
      </c>
      <c r="E1460" s="6">
        <v>13.32</v>
      </c>
      <c r="F1460" s="6">
        <v>13.87</v>
      </c>
      <c r="G1460" s="6">
        <v>13.98</v>
      </c>
      <c r="H1460" s="6">
        <v>13.8</v>
      </c>
      <c r="I1460" s="6">
        <v>13.36</v>
      </c>
      <c r="J1460" s="6">
        <v>12.58</v>
      </c>
      <c r="K1460" s="6">
        <v>11.51</v>
      </c>
      <c r="L1460" s="6">
        <v>10.77</v>
      </c>
      <c r="M1460" s="6">
        <v>9.9</v>
      </c>
    </row>
    <row r="1461">
      <c r="A1461" s="146">
        <v>42065.0</v>
      </c>
      <c r="B1461" s="6">
        <v>13.54</v>
      </c>
      <c r="C1461" s="6">
        <v>13.67</v>
      </c>
      <c r="D1461" s="6">
        <v>13.8</v>
      </c>
      <c r="E1461" s="6">
        <v>13.91</v>
      </c>
      <c r="F1461" s="6">
        <v>14.29</v>
      </c>
      <c r="G1461" s="6">
        <v>14.52</v>
      </c>
      <c r="H1461" s="6">
        <v>14.58</v>
      </c>
      <c r="I1461" s="6">
        <v>14.13</v>
      </c>
      <c r="J1461" s="6">
        <v>13.03</v>
      </c>
      <c r="K1461" s="6">
        <v>11.72</v>
      </c>
      <c r="L1461" s="6">
        <v>10.94</v>
      </c>
      <c r="M1461" s="6">
        <v>10.15</v>
      </c>
    </row>
    <row r="1462">
      <c r="A1462" s="146">
        <v>42062.0</v>
      </c>
      <c r="B1462" s="6">
        <v>13.59</v>
      </c>
      <c r="C1462" s="6">
        <v>13.55</v>
      </c>
      <c r="D1462" s="6">
        <v>13.57</v>
      </c>
      <c r="E1462" s="6">
        <v>13.68</v>
      </c>
      <c r="F1462" s="6">
        <v>14.28</v>
      </c>
      <c r="G1462" s="6">
        <v>14.52</v>
      </c>
      <c r="H1462" s="6">
        <v>14.33</v>
      </c>
      <c r="I1462" s="6">
        <v>13.79</v>
      </c>
      <c r="J1462" s="6">
        <v>12.93</v>
      </c>
      <c r="K1462" s="6">
        <v>11.82</v>
      </c>
      <c r="L1462" s="6">
        <v>11.08</v>
      </c>
      <c r="M1462" s="6">
        <v>10.21</v>
      </c>
    </row>
    <row r="1463">
      <c r="A1463" s="146">
        <v>42061.0</v>
      </c>
      <c r="B1463" s="6">
        <v>13.56</v>
      </c>
      <c r="C1463" s="6">
        <v>13.58</v>
      </c>
      <c r="D1463" s="6">
        <v>13.6</v>
      </c>
      <c r="E1463" s="6">
        <v>13.63</v>
      </c>
      <c r="F1463" s="6">
        <v>13.73</v>
      </c>
      <c r="G1463" s="6">
        <v>13.78</v>
      </c>
      <c r="H1463" s="6">
        <v>13.66</v>
      </c>
      <c r="I1463" s="6">
        <v>13.32</v>
      </c>
      <c r="J1463" s="6">
        <v>12.66</v>
      </c>
      <c r="K1463" s="6">
        <v>11.7</v>
      </c>
      <c r="L1463" s="6">
        <v>10.98</v>
      </c>
      <c r="M1463" s="6">
        <v>10.09</v>
      </c>
    </row>
    <row r="1464">
      <c r="A1464" s="146">
        <v>42060.0</v>
      </c>
      <c r="B1464" s="6">
        <v>13.51</v>
      </c>
      <c r="C1464" s="6">
        <v>13.56</v>
      </c>
      <c r="D1464" s="6">
        <v>13.6</v>
      </c>
      <c r="E1464" s="6">
        <v>13.64</v>
      </c>
      <c r="F1464" s="6">
        <v>13.76</v>
      </c>
      <c r="G1464" s="6">
        <v>13.81</v>
      </c>
      <c r="H1464" s="6">
        <v>13.68</v>
      </c>
      <c r="I1464" s="6">
        <v>13.37</v>
      </c>
      <c r="J1464" s="6">
        <v>12.75</v>
      </c>
      <c r="K1464" s="6">
        <v>11.82</v>
      </c>
      <c r="L1464" s="6">
        <v>11.12</v>
      </c>
      <c r="M1464" s="6">
        <v>10.23</v>
      </c>
    </row>
    <row r="1465">
      <c r="A1465" s="146">
        <v>42059.0</v>
      </c>
      <c r="B1465" s="6">
        <v>13.24</v>
      </c>
      <c r="C1465" s="6">
        <v>13.3</v>
      </c>
      <c r="D1465" s="6">
        <v>13.37</v>
      </c>
      <c r="E1465" s="6">
        <v>13.45</v>
      </c>
      <c r="F1465" s="6">
        <v>13.73</v>
      </c>
      <c r="G1465" s="6">
        <v>13.83</v>
      </c>
      <c r="H1465" s="6">
        <v>13.72</v>
      </c>
      <c r="I1465" s="6">
        <v>13.42</v>
      </c>
      <c r="J1465" s="6">
        <v>12.86</v>
      </c>
      <c r="K1465" s="6">
        <v>11.96</v>
      </c>
      <c r="L1465" s="6">
        <v>11.25</v>
      </c>
      <c r="M1465" s="6">
        <v>10.33</v>
      </c>
    </row>
    <row r="1466">
      <c r="A1466" s="146">
        <v>42055.0</v>
      </c>
      <c r="B1466" s="6">
        <v>12.58</v>
      </c>
      <c r="C1466" s="6">
        <v>12.52</v>
      </c>
      <c r="D1466" s="6">
        <v>12.49</v>
      </c>
      <c r="E1466" s="6">
        <v>12.51</v>
      </c>
      <c r="F1466" s="6">
        <v>12.77</v>
      </c>
      <c r="G1466" s="6">
        <v>12.91</v>
      </c>
      <c r="H1466" s="6">
        <v>12.92</v>
      </c>
      <c r="I1466" s="6">
        <v>12.74</v>
      </c>
      <c r="J1466" s="6">
        <v>12.36</v>
      </c>
      <c r="K1466" s="6">
        <v>11.61</v>
      </c>
      <c r="L1466" s="6">
        <v>10.95</v>
      </c>
      <c r="M1466" s="6">
        <v>10.05</v>
      </c>
    </row>
    <row r="1467">
      <c r="A1467" s="146">
        <v>42054.0</v>
      </c>
      <c r="B1467" s="6">
        <v>12.1</v>
      </c>
      <c r="C1467" s="6">
        <v>12.25</v>
      </c>
      <c r="D1467" s="6">
        <v>12.38</v>
      </c>
      <c r="E1467" s="6">
        <v>12.5</v>
      </c>
      <c r="F1467" s="6">
        <v>12.74</v>
      </c>
      <c r="G1467" s="6">
        <v>12.68</v>
      </c>
      <c r="H1467" s="6">
        <v>12.54</v>
      </c>
      <c r="I1467" s="6">
        <v>12.43</v>
      </c>
      <c r="J1467" s="6">
        <v>12.19</v>
      </c>
      <c r="K1467" s="6">
        <v>11.5</v>
      </c>
      <c r="L1467" s="6">
        <v>10.84</v>
      </c>
      <c r="M1467" s="6">
        <v>9.92</v>
      </c>
    </row>
    <row r="1468">
      <c r="A1468" s="146">
        <v>42053.0</v>
      </c>
      <c r="B1468" s="6">
        <v>11.65</v>
      </c>
      <c r="C1468" s="6">
        <v>11.82</v>
      </c>
      <c r="D1468" s="6">
        <v>11.96</v>
      </c>
      <c r="E1468" s="6">
        <v>12.06</v>
      </c>
      <c r="F1468" s="6">
        <v>12.28</v>
      </c>
      <c r="G1468" s="6">
        <v>12.34</v>
      </c>
      <c r="H1468" s="6">
        <v>12.29</v>
      </c>
      <c r="I1468" s="6">
        <v>12.15</v>
      </c>
      <c r="J1468" s="6">
        <v>11.86</v>
      </c>
      <c r="K1468" s="6">
        <v>11.22</v>
      </c>
      <c r="L1468" s="6">
        <v>10.6</v>
      </c>
      <c r="M1468" s="6">
        <v>9.7</v>
      </c>
    </row>
    <row r="1469">
      <c r="A1469" s="146">
        <v>42052.0</v>
      </c>
      <c r="B1469" s="6">
        <v>11.9</v>
      </c>
      <c r="C1469" s="6">
        <v>12.05</v>
      </c>
      <c r="D1469" s="6">
        <v>12.19</v>
      </c>
      <c r="E1469" s="6">
        <v>12.31</v>
      </c>
      <c r="F1469" s="6">
        <v>12.67</v>
      </c>
      <c r="G1469" s="6">
        <v>12.76</v>
      </c>
      <c r="H1469" s="6">
        <v>12.61</v>
      </c>
      <c r="I1469" s="6">
        <v>12.32</v>
      </c>
      <c r="J1469" s="6">
        <v>11.85</v>
      </c>
      <c r="K1469" s="6">
        <v>11.05</v>
      </c>
      <c r="L1469" s="6">
        <v>10.41</v>
      </c>
      <c r="M1469" s="6">
        <v>9.61</v>
      </c>
    </row>
    <row r="1470">
      <c r="A1470" s="146">
        <v>42051.0</v>
      </c>
      <c r="B1470" s="6">
        <v>11.88</v>
      </c>
      <c r="C1470" s="6">
        <v>12.09</v>
      </c>
      <c r="D1470" s="6">
        <v>12.29</v>
      </c>
      <c r="E1470" s="6">
        <v>12.46</v>
      </c>
      <c r="F1470" s="6">
        <v>12.87</v>
      </c>
      <c r="G1470" s="6">
        <v>12.94</v>
      </c>
      <c r="H1470" s="6">
        <v>12.71</v>
      </c>
      <c r="I1470" s="6">
        <v>12.32</v>
      </c>
      <c r="J1470" s="6">
        <v>11.71</v>
      </c>
      <c r="K1470" s="6">
        <v>10.83</v>
      </c>
      <c r="L1470" s="6">
        <v>10.21</v>
      </c>
      <c r="M1470" s="6">
        <v>9.47</v>
      </c>
    </row>
    <row r="1471">
      <c r="A1471" s="146">
        <v>42048.0</v>
      </c>
      <c r="B1471" s="6">
        <v>12.23</v>
      </c>
      <c r="C1471" s="6">
        <v>12.44</v>
      </c>
      <c r="D1471" s="6">
        <v>12.62</v>
      </c>
      <c r="E1471" s="6">
        <v>12.79</v>
      </c>
      <c r="F1471" s="6">
        <v>13.23</v>
      </c>
      <c r="G1471" s="6">
        <v>13.29</v>
      </c>
      <c r="H1471" s="6">
        <v>12.95</v>
      </c>
      <c r="I1471" s="6">
        <v>12.46</v>
      </c>
      <c r="J1471" s="6">
        <v>11.79</v>
      </c>
      <c r="K1471" s="6">
        <v>10.9</v>
      </c>
      <c r="L1471" s="6">
        <v>10.3</v>
      </c>
      <c r="M1471" s="6">
        <v>9.58</v>
      </c>
    </row>
    <row r="1472">
      <c r="A1472" s="146">
        <v>42047.0</v>
      </c>
      <c r="B1472" s="6">
        <v>12.4</v>
      </c>
      <c r="C1472" s="6">
        <v>12.54</v>
      </c>
      <c r="D1472" s="6">
        <v>12.69</v>
      </c>
      <c r="E1472" s="6">
        <v>12.87</v>
      </c>
      <c r="F1472" s="6">
        <v>13.51</v>
      </c>
      <c r="G1472" s="6">
        <v>13.7</v>
      </c>
      <c r="H1472" s="6">
        <v>13.47</v>
      </c>
      <c r="I1472" s="6">
        <v>12.96</v>
      </c>
      <c r="J1472" s="6">
        <v>12.18</v>
      </c>
      <c r="K1472" s="6">
        <v>11.18</v>
      </c>
      <c r="L1472" s="6">
        <v>10.54</v>
      </c>
      <c r="M1472" s="6">
        <v>9.84</v>
      </c>
    </row>
    <row r="1473">
      <c r="A1473" s="146">
        <v>42046.0</v>
      </c>
      <c r="B1473" s="6">
        <v>12.41</v>
      </c>
      <c r="C1473" s="6">
        <v>12.58</v>
      </c>
      <c r="D1473" s="6">
        <v>12.77</v>
      </c>
      <c r="E1473" s="6">
        <v>12.97</v>
      </c>
      <c r="F1473" s="6">
        <v>13.66</v>
      </c>
      <c r="G1473" s="6">
        <v>13.87</v>
      </c>
      <c r="H1473" s="6">
        <v>13.63</v>
      </c>
      <c r="I1473" s="6">
        <v>13.1</v>
      </c>
      <c r="J1473" s="6">
        <v>12.29</v>
      </c>
      <c r="K1473" s="6">
        <v>11.27</v>
      </c>
      <c r="L1473" s="6">
        <v>10.63</v>
      </c>
      <c r="M1473" s="6">
        <v>9.94</v>
      </c>
    </row>
    <row r="1474">
      <c r="A1474" s="146">
        <v>42045.0</v>
      </c>
      <c r="B1474" s="6">
        <v>12.36</v>
      </c>
      <c r="C1474" s="6">
        <v>12.56</v>
      </c>
      <c r="D1474" s="6">
        <v>12.76</v>
      </c>
      <c r="E1474" s="6">
        <v>12.97</v>
      </c>
      <c r="F1474" s="6">
        <v>13.64</v>
      </c>
      <c r="G1474" s="6">
        <v>13.89</v>
      </c>
      <c r="H1474" s="6">
        <v>13.7</v>
      </c>
      <c r="I1474" s="6">
        <v>13.19</v>
      </c>
      <c r="J1474" s="6">
        <v>12.41</v>
      </c>
      <c r="K1474" s="6">
        <v>11.38</v>
      </c>
      <c r="L1474" s="6">
        <v>10.72</v>
      </c>
      <c r="M1474" s="6">
        <v>9.98</v>
      </c>
    </row>
    <row r="1475">
      <c r="A1475" s="146">
        <v>42044.0</v>
      </c>
      <c r="B1475" s="6">
        <v>12.26</v>
      </c>
      <c r="C1475" s="6">
        <v>12.51</v>
      </c>
      <c r="D1475" s="6">
        <v>12.76</v>
      </c>
      <c r="E1475" s="6">
        <v>12.99</v>
      </c>
      <c r="F1475" s="6">
        <v>13.63</v>
      </c>
      <c r="G1475" s="6">
        <v>13.77</v>
      </c>
      <c r="H1475" s="6">
        <v>13.43</v>
      </c>
      <c r="I1475" s="6">
        <v>12.85</v>
      </c>
      <c r="J1475" s="6">
        <v>12.03</v>
      </c>
      <c r="K1475" s="6">
        <v>11.04</v>
      </c>
      <c r="L1475" s="6">
        <v>10.43</v>
      </c>
      <c r="M1475" s="6">
        <v>9.75</v>
      </c>
    </row>
    <row r="1476">
      <c r="A1476" s="146">
        <v>42041.0</v>
      </c>
      <c r="B1476" s="6">
        <v>12.43</v>
      </c>
      <c r="C1476" s="6">
        <v>12.69</v>
      </c>
      <c r="D1476" s="6">
        <v>12.93</v>
      </c>
      <c r="E1476" s="6">
        <v>13.16</v>
      </c>
      <c r="F1476" s="6">
        <v>13.82</v>
      </c>
      <c r="G1476" s="6">
        <v>13.93</v>
      </c>
      <c r="H1476" s="6">
        <v>13.54</v>
      </c>
      <c r="I1476" s="6">
        <v>12.96</v>
      </c>
      <c r="J1476" s="6">
        <v>12.21</v>
      </c>
      <c r="K1476" s="6">
        <v>11.27</v>
      </c>
      <c r="L1476" s="6">
        <v>10.64</v>
      </c>
      <c r="M1476" s="6">
        <v>9.88</v>
      </c>
    </row>
    <row r="1477">
      <c r="A1477" s="146">
        <v>42040.0</v>
      </c>
      <c r="B1477" s="6">
        <v>12.77</v>
      </c>
      <c r="C1477" s="6">
        <v>13.06</v>
      </c>
      <c r="D1477" s="6">
        <v>13.32</v>
      </c>
      <c r="E1477" s="6">
        <v>13.55</v>
      </c>
      <c r="F1477" s="6">
        <v>14.05</v>
      </c>
      <c r="G1477" s="6">
        <v>13.94</v>
      </c>
      <c r="H1477" s="6">
        <v>13.37</v>
      </c>
      <c r="I1477" s="6">
        <v>12.83</v>
      </c>
      <c r="J1477" s="6">
        <v>12.23</v>
      </c>
      <c r="K1477" s="6">
        <v>11.34</v>
      </c>
      <c r="L1477" s="6">
        <v>10.68</v>
      </c>
      <c r="M1477" s="6">
        <v>9.87</v>
      </c>
    </row>
    <row r="1478">
      <c r="A1478" s="146">
        <v>42039.0</v>
      </c>
      <c r="B1478" s="6">
        <v>13.1</v>
      </c>
      <c r="C1478" s="6">
        <v>13.31</v>
      </c>
      <c r="D1478" s="6">
        <v>13.54</v>
      </c>
      <c r="E1478" s="6">
        <v>13.78</v>
      </c>
      <c r="F1478" s="6">
        <v>14.48</v>
      </c>
      <c r="G1478" s="6">
        <v>14.52</v>
      </c>
      <c r="H1478" s="6">
        <v>14.09</v>
      </c>
      <c r="I1478" s="6">
        <v>13.53</v>
      </c>
      <c r="J1478" s="6">
        <v>12.77</v>
      </c>
      <c r="K1478" s="6">
        <v>11.71</v>
      </c>
      <c r="L1478" s="6">
        <v>10.96</v>
      </c>
      <c r="M1478" s="6">
        <v>10.08</v>
      </c>
    </row>
    <row r="1479">
      <c r="A1479" s="146">
        <v>42038.0</v>
      </c>
      <c r="B1479" s="6">
        <v>13.29</v>
      </c>
      <c r="C1479" s="6">
        <v>13.44</v>
      </c>
      <c r="D1479" s="6">
        <v>13.59</v>
      </c>
      <c r="E1479" s="6">
        <v>13.75</v>
      </c>
      <c r="F1479" s="6">
        <v>14.2</v>
      </c>
      <c r="G1479" s="6">
        <v>14.26</v>
      </c>
      <c r="H1479" s="6">
        <v>13.84</v>
      </c>
      <c r="I1479" s="6">
        <v>13.26</v>
      </c>
      <c r="J1479" s="6">
        <v>12.53</v>
      </c>
      <c r="K1479" s="6">
        <v>11.54</v>
      </c>
      <c r="L1479" s="6">
        <v>10.81</v>
      </c>
      <c r="M1479" s="6">
        <v>9.91</v>
      </c>
    </row>
    <row r="1480">
      <c r="A1480" s="146">
        <v>42037.0</v>
      </c>
      <c r="B1480" s="6">
        <v>13.57</v>
      </c>
      <c r="C1480" s="6">
        <v>13.73</v>
      </c>
      <c r="D1480" s="6">
        <v>13.9</v>
      </c>
      <c r="E1480" s="6">
        <v>14.08</v>
      </c>
      <c r="F1480" s="6">
        <v>14.6</v>
      </c>
      <c r="G1480" s="6">
        <v>14.68</v>
      </c>
      <c r="H1480" s="6">
        <v>14.29</v>
      </c>
      <c r="I1480" s="6">
        <v>13.69</v>
      </c>
      <c r="J1480" s="6">
        <v>12.86</v>
      </c>
      <c r="K1480" s="6">
        <v>11.75</v>
      </c>
      <c r="L1480" s="6">
        <v>10.99</v>
      </c>
      <c r="M1480" s="6">
        <v>10.09</v>
      </c>
    </row>
    <row r="1481">
      <c r="A1481" s="146">
        <v>42034.0</v>
      </c>
      <c r="B1481" s="6">
        <v>13.94</v>
      </c>
      <c r="C1481" s="6">
        <v>14.16</v>
      </c>
      <c r="D1481" s="6">
        <v>14.37</v>
      </c>
      <c r="E1481" s="6">
        <v>14.56</v>
      </c>
      <c r="F1481" s="6">
        <v>15.01</v>
      </c>
      <c r="G1481" s="6">
        <v>15.06</v>
      </c>
      <c r="H1481" s="6">
        <v>14.7</v>
      </c>
      <c r="I1481" s="6">
        <v>14.14</v>
      </c>
      <c r="J1481" s="6">
        <v>13.31</v>
      </c>
      <c r="K1481" s="6">
        <v>12.18</v>
      </c>
      <c r="L1481" s="6">
        <v>11.37</v>
      </c>
      <c r="M1481" s="6">
        <v>10.39</v>
      </c>
    </row>
    <row r="1482">
      <c r="A1482" s="146">
        <v>42033.0</v>
      </c>
      <c r="B1482" s="6">
        <v>14.87</v>
      </c>
      <c r="C1482" s="6">
        <v>15.02</v>
      </c>
      <c r="D1482" s="6">
        <v>15.16</v>
      </c>
      <c r="E1482" s="6">
        <v>15.29</v>
      </c>
      <c r="F1482" s="6">
        <v>15.56</v>
      </c>
      <c r="G1482" s="6">
        <v>15.44</v>
      </c>
      <c r="H1482" s="6">
        <v>14.94</v>
      </c>
      <c r="I1482" s="6">
        <v>14.43</v>
      </c>
      <c r="J1482" s="6">
        <v>13.74</v>
      </c>
      <c r="K1482" s="6">
        <v>12.68</v>
      </c>
      <c r="L1482" s="6">
        <v>11.84</v>
      </c>
      <c r="M1482" s="6">
        <v>10.77</v>
      </c>
    </row>
    <row r="1483">
      <c r="A1483" s="146">
        <v>42032.0</v>
      </c>
      <c r="B1483" s="6">
        <v>15.05</v>
      </c>
      <c r="C1483" s="6">
        <v>15.18</v>
      </c>
      <c r="D1483" s="6">
        <v>15.3</v>
      </c>
      <c r="E1483" s="6">
        <v>15.39</v>
      </c>
      <c r="F1483" s="6">
        <v>15.55</v>
      </c>
      <c r="G1483" s="6">
        <v>15.41</v>
      </c>
      <c r="H1483" s="6">
        <v>14.84</v>
      </c>
      <c r="I1483" s="6">
        <v>14.28</v>
      </c>
      <c r="J1483" s="6">
        <v>13.61</v>
      </c>
      <c r="K1483" s="6">
        <v>12.61</v>
      </c>
      <c r="L1483" s="6">
        <v>11.81</v>
      </c>
      <c r="M1483" s="6">
        <v>10.73</v>
      </c>
    </row>
    <row r="1484">
      <c r="A1484" s="146">
        <v>42031.0</v>
      </c>
      <c r="B1484" s="6">
        <v>15.13</v>
      </c>
      <c r="C1484" s="6">
        <v>15.24</v>
      </c>
      <c r="D1484" s="6">
        <v>15.32</v>
      </c>
      <c r="E1484" s="6">
        <v>15.38</v>
      </c>
      <c r="F1484" s="6">
        <v>15.45</v>
      </c>
      <c r="G1484" s="6">
        <v>15.28</v>
      </c>
      <c r="H1484" s="6">
        <v>14.82</v>
      </c>
      <c r="I1484" s="6">
        <v>14.3</v>
      </c>
      <c r="J1484" s="6">
        <v>13.49</v>
      </c>
      <c r="K1484" s="6">
        <v>12.34</v>
      </c>
      <c r="L1484" s="6">
        <v>11.53</v>
      </c>
      <c r="M1484" s="6">
        <v>10.57</v>
      </c>
    </row>
    <row r="1485">
      <c r="A1485" s="146">
        <v>42030.0</v>
      </c>
      <c r="B1485" s="6">
        <v>15.17</v>
      </c>
      <c r="C1485" s="6">
        <v>15.28</v>
      </c>
      <c r="D1485" s="6">
        <v>15.36</v>
      </c>
      <c r="E1485" s="6">
        <v>15.42</v>
      </c>
      <c r="F1485" s="6">
        <v>15.5</v>
      </c>
      <c r="G1485" s="6">
        <v>15.45</v>
      </c>
      <c r="H1485" s="6">
        <v>15.16</v>
      </c>
      <c r="I1485" s="6">
        <v>14.67</v>
      </c>
      <c r="J1485" s="6">
        <v>13.77</v>
      </c>
      <c r="K1485" s="6">
        <v>12.54</v>
      </c>
      <c r="L1485" s="6">
        <v>11.69</v>
      </c>
      <c r="M1485" s="6">
        <v>10.69</v>
      </c>
    </row>
    <row r="1486">
      <c r="A1486" s="146">
        <v>42027.0</v>
      </c>
      <c r="B1486" s="6">
        <v>14.43</v>
      </c>
      <c r="C1486" s="6">
        <v>14.58</v>
      </c>
      <c r="D1486" s="6">
        <v>14.69</v>
      </c>
      <c r="E1486" s="6">
        <v>14.77</v>
      </c>
      <c r="F1486" s="6">
        <v>14.92</v>
      </c>
      <c r="G1486" s="6">
        <v>14.9</v>
      </c>
      <c r="H1486" s="6">
        <v>14.53</v>
      </c>
      <c r="I1486" s="6">
        <v>13.99</v>
      </c>
      <c r="J1486" s="6">
        <v>13.19</v>
      </c>
      <c r="K1486" s="6">
        <v>12.07</v>
      </c>
      <c r="L1486" s="6">
        <v>11.28</v>
      </c>
      <c r="M1486" s="6">
        <v>10.31</v>
      </c>
    </row>
    <row r="1487">
      <c r="A1487" s="146">
        <v>42026.0</v>
      </c>
      <c r="B1487" s="6">
        <v>14.59</v>
      </c>
      <c r="C1487" s="6">
        <v>14.7</v>
      </c>
      <c r="D1487" s="6">
        <v>14.77</v>
      </c>
      <c r="E1487" s="6">
        <v>14.8</v>
      </c>
      <c r="F1487" s="6">
        <v>14.86</v>
      </c>
      <c r="G1487" s="6">
        <v>14.95</v>
      </c>
      <c r="H1487" s="6">
        <v>14.78</v>
      </c>
      <c r="I1487" s="6">
        <v>14.24</v>
      </c>
      <c r="J1487" s="6">
        <v>13.24</v>
      </c>
      <c r="K1487" s="6">
        <v>12.01</v>
      </c>
      <c r="L1487" s="6">
        <v>11.23</v>
      </c>
      <c r="M1487" s="6">
        <v>10.32</v>
      </c>
    </row>
    <row r="1488">
      <c r="A1488" s="146">
        <v>42025.0</v>
      </c>
      <c r="B1488" s="6">
        <v>14.7</v>
      </c>
      <c r="C1488" s="6">
        <v>14.89</v>
      </c>
      <c r="D1488" s="6">
        <v>15.03</v>
      </c>
      <c r="E1488" s="6">
        <v>15.14</v>
      </c>
      <c r="F1488" s="6">
        <v>15.35</v>
      </c>
      <c r="G1488" s="6">
        <v>15.36</v>
      </c>
      <c r="H1488" s="6">
        <v>15.02</v>
      </c>
      <c r="I1488" s="6">
        <v>14.45</v>
      </c>
      <c r="J1488" s="6">
        <v>13.53</v>
      </c>
      <c r="K1488" s="6">
        <v>12.34</v>
      </c>
      <c r="L1488" s="6">
        <v>11.55</v>
      </c>
      <c r="M1488" s="6">
        <v>10.63</v>
      </c>
    </row>
    <row r="1489">
      <c r="A1489" s="146">
        <v>42024.0</v>
      </c>
      <c r="B1489" s="6">
        <v>14.94</v>
      </c>
      <c r="C1489" s="6">
        <v>15.03</v>
      </c>
      <c r="D1489" s="6">
        <v>15.08</v>
      </c>
      <c r="E1489" s="6">
        <v>15.13</v>
      </c>
      <c r="F1489" s="6">
        <v>15.32</v>
      </c>
      <c r="G1489" s="6">
        <v>15.4</v>
      </c>
      <c r="H1489" s="6">
        <v>15.1</v>
      </c>
      <c r="I1489" s="6">
        <v>14.53</v>
      </c>
      <c r="J1489" s="6">
        <v>13.65</v>
      </c>
      <c r="K1489" s="6">
        <v>12.49</v>
      </c>
      <c r="L1489" s="6">
        <v>11.71</v>
      </c>
      <c r="M1489" s="6">
        <v>10.8</v>
      </c>
    </row>
    <row r="1490">
      <c r="A1490" s="146">
        <v>42023.0</v>
      </c>
      <c r="B1490" s="6">
        <v>14.18</v>
      </c>
      <c r="C1490" s="6">
        <v>14.34</v>
      </c>
      <c r="D1490" s="6">
        <v>14.48</v>
      </c>
      <c r="E1490" s="6">
        <v>14.64</v>
      </c>
      <c r="F1490" s="6">
        <v>15.18</v>
      </c>
      <c r="G1490" s="6">
        <v>15.37</v>
      </c>
      <c r="H1490" s="6">
        <v>15.09</v>
      </c>
      <c r="I1490" s="6">
        <v>14.44</v>
      </c>
      <c r="J1490" s="6">
        <v>13.42</v>
      </c>
      <c r="K1490" s="6">
        <v>12.18</v>
      </c>
      <c r="L1490" s="6">
        <v>11.41</v>
      </c>
      <c r="M1490" s="6">
        <v>10.58</v>
      </c>
    </row>
    <row r="1491">
      <c r="A1491" s="146">
        <v>42020.0</v>
      </c>
      <c r="B1491" s="6">
        <v>13.99</v>
      </c>
      <c r="C1491" s="6">
        <v>14.25</v>
      </c>
      <c r="D1491" s="6">
        <v>14.48</v>
      </c>
      <c r="E1491" s="6">
        <v>14.69</v>
      </c>
      <c r="F1491" s="6">
        <v>15.27</v>
      </c>
      <c r="G1491" s="6">
        <v>15.45</v>
      </c>
      <c r="H1491" s="6">
        <v>15.1</v>
      </c>
      <c r="I1491" s="6">
        <v>14.35</v>
      </c>
      <c r="J1491" s="6">
        <v>13.2</v>
      </c>
      <c r="K1491" s="6">
        <v>11.93</v>
      </c>
      <c r="L1491" s="6">
        <v>11.21</v>
      </c>
      <c r="M1491" s="6">
        <v>10.48</v>
      </c>
    </row>
    <row r="1492">
      <c r="A1492" s="146">
        <v>42019.0</v>
      </c>
      <c r="B1492" s="6">
        <v>14.04</v>
      </c>
      <c r="C1492" s="6">
        <v>14.36</v>
      </c>
      <c r="D1492" s="6">
        <v>14.64</v>
      </c>
      <c r="E1492" s="6">
        <v>14.89</v>
      </c>
      <c r="F1492" s="6">
        <v>15.54</v>
      </c>
      <c r="G1492" s="6">
        <v>15.78</v>
      </c>
      <c r="H1492" s="6">
        <v>15.59</v>
      </c>
      <c r="I1492" s="6">
        <v>14.96</v>
      </c>
      <c r="J1492" s="6">
        <v>13.85</v>
      </c>
      <c r="K1492" s="6">
        <v>12.54</v>
      </c>
      <c r="L1492" s="6">
        <v>11.76</v>
      </c>
      <c r="M1492" s="6">
        <v>10.93</v>
      </c>
    </row>
    <row r="1493">
      <c r="A1493" s="146">
        <v>42018.0</v>
      </c>
      <c r="B1493" s="6">
        <v>15.3</v>
      </c>
      <c r="C1493" s="6">
        <v>15.61</v>
      </c>
      <c r="D1493" s="6">
        <v>15.88</v>
      </c>
      <c r="E1493" s="6">
        <v>16.12</v>
      </c>
      <c r="F1493" s="6">
        <v>16.73</v>
      </c>
      <c r="G1493" s="6">
        <v>16.92</v>
      </c>
      <c r="H1493" s="6">
        <v>16.57</v>
      </c>
      <c r="I1493" s="6">
        <v>15.73</v>
      </c>
      <c r="J1493" s="6">
        <v>14.34</v>
      </c>
      <c r="K1493" s="6">
        <v>12.92</v>
      </c>
      <c r="L1493" s="6">
        <v>12.17</v>
      </c>
      <c r="M1493" s="6">
        <v>11.4</v>
      </c>
    </row>
    <row r="1494">
      <c r="A1494" s="146">
        <v>42017.0</v>
      </c>
      <c r="B1494" s="6">
        <v>16.13</v>
      </c>
      <c r="C1494" s="6">
        <v>16.4</v>
      </c>
      <c r="D1494" s="6">
        <v>16.64</v>
      </c>
      <c r="E1494" s="6">
        <v>16.86</v>
      </c>
      <c r="F1494" s="6">
        <v>17.42</v>
      </c>
      <c r="G1494" s="6">
        <v>17.57</v>
      </c>
      <c r="H1494" s="6">
        <v>17.22</v>
      </c>
      <c r="I1494" s="6">
        <v>16.39</v>
      </c>
      <c r="J1494" s="6">
        <v>14.98</v>
      </c>
      <c r="K1494" s="6">
        <v>13.47</v>
      </c>
      <c r="L1494" s="6">
        <v>12.65</v>
      </c>
      <c r="M1494" s="6">
        <v>11.84</v>
      </c>
    </row>
    <row r="1495">
      <c r="A1495" s="146">
        <v>42016.0</v>
      </c>
      <c r="B1495" s="6">
        <v>16.09</v>
      </c>
      <c r="C1495" s="6">
        <v>16.17</v>
      </c>
      <c r="D1495" s="6">
        <v>16.21</v>
      </c>
      <c r="E1495" s="6">
        <v>16.27</v>
      </c>
      <c r="F1495" s="6">
        <v>16.51</v>
      </c>
      <c r="G1495" s="6">
        <v>16.61</v>
      </c>
      <c r="H1495" s="6">
        <v>16.3</v>
      </c>
      <c r="I1495" s="6">
        <v>15.65</v>
      </c>
      <c r="J1495" s="6">
        <v>14.59</v>
      </c>
      <c r="K1495" s="6">
        <v>13.31</v>
      </c>
      <c r="L1495" s="6">
        <v>12.51</v>
      </c>
      <c r="M1495" s="6">
        <v>11.62</v>
      </c>
    </row>
    <row r="1496">
      <c r="A1496" s="146">
        <v>42013.0</v>
      </c>
      <c r="B1496" s="6">
        <v>14.33</v>
      </c>
      <c r="C1496" s="6">
        <v>14.33</v>
      </c>
      <c r="D1496" s="6">
        <v>14.39</v>
      </c>
      <c r="E1496" s="6">
        <v>14.55</v>
      </c>
      <c r="F1496" s="6">
        <v>15.41</v>
      </c>
      <c r="G1496" s="6">
        <v>15.83</v>
      </c>
      <c r="H1496" s="6">
        <v>15.52</v>
      </c>
      <c r="I1496" s="6">
        <v>14.74</v>
      </c>
      <c r="J1496" s="6">
        <v>13.73</v>
      </c>
      <c r="K1496" s="6">
        <v>12.53</v>
      </c>
      <c r="L1496" s="6">
        <v>11.76</v>
      </c>
      <c r="M1496" s="6">
        <v>10.9</v>
      </c>
    </row>
    <row r="1497">
      <c r="A1497" s="146">
        <v>42012.0</v>
      </c>
      <c r="B1497" s="6">
        <v>14.12</v>
      </c>
      <c r="C1497" s="6">
        <v>14.17</v>
      </c>
      <c r="D1497" s="6">
        <v>14.25</v>
      </c>
      <c r="E1497" s="6">
        <v>14.41</v>
      </c>
      <c r="F1497" s="6">
        <v>15.2</v>
      </c>
      <c r="G1497" s="6">
        <v>15.57</v>
      </c>
      <c r="H1497" s="6">
        <v>15.21</v>
      </c>
      <c r="I1497" s="6">
        <v>14.45</v>
      </c>
      <c r="J1497" s="6">
        <v>13.53</v>
      </c>
      <c r="K1497" s="6">
        <v>12.4</v>
      </c>
      <c r="L1497" s="6">
        <v>11.66</v>
      </c>
      <c r="M1497" s="6">
        <v>10.79</v>
      </c>
    </row>
    <row r="1498">
      <c r="A1498" s="146">
        <v>42010.0</v>
      </c>
      <c r="B1498" s="6">
        <v>13.6</v>
      </c>
      <c r="C1498" s="6">
        <v>13.66</v>
      </c>
      <c r="D1498" s="6">
        <v>13.79</v>
      </c>
      <c r="E1498" s="6">
        <v>14.05</v>
      </c>
      <c r="F1498" s="6">
        <v>15.33</v>
      </c>
      <c r="G1498" s="6">
        <v>16.0</v>
      </c>
      <c r="H1498" s="6">
        <v>15.74</v>
      </c>
      <c r="I1498" s="6">
        <v>14.83</v>
      </c>
      <c r="J1498" s="6">
        <v>13.66</v>
      </c>
      <c r="K1498" s="6">
        <v>12.36</v>
      </c>
      <c r="L1498" s="6">
        <v>11.59</v>
      </c>
      <c r="M1498" s="6">
        <v>10.76</v>
      </c>
    </row>
    <row r="1499">
      <c r="A1499" s="146">
        <v>42009.0</v>
      </c>
      <c r="B1499" s="6">
        <v>13.54</v>
      </c>
      <c r="C1499" s="6">
        <v>13.86</v>
      </c>
      <c r="D1499" s="6">
        <v>14.19</v>
      </c>
      <c r="E1499" s="6">
        <v>14.51</v>
      </c>
      <c r="F1499" s="6">
        <v>15.43</v>
      </c>
      <c r="G1499" s="6">
        <v>15.66</v>
      </c>
      <c r="H1499" s="6">
        <v>15.18</v>
      </c>
      <c r="I1499" s="6">
        <v>14.32</v>
      </c>
      <c r="J1499" s="6">
        <v>13.13</v>
      </c>
      <c r="K1499" s="6">
        <v>11.81</v>
      </c>
      <c r="L1499" s="6">
        <v>11.06</v>
      </c>
      <c r="M1499" s="6">
        <v>10.3</v>
      </c>
    </row>
    <row r="1500">
      <c r="A1500" s="146">
        <v>42003.0</v>
      </c>
      <c r="B1500" s="6">
        <v>12.74</v>
      </c>
      <c r="C1500" s="6">
        <v>13.1</v>
      </c>
      <c r="D1500" s="6">
        <v>13.5</v>
      </c>
      <c r="E1500" s="6">
        <v>13.9</v>
      </c>
      <c r="F1500" s="6">
        <v>15.14</v>
      </c>
      <c r="G1500" s="6">
        <v>15.51</v>
      </c>
      <c r="H1500" s="6">
        <v>15.13</v>
      </c>
      <c r="I1500" s="6">
        <v>14.31</v>
      </c>
      <c r="J1500" s="6">
        <v>13.15</v>
      </c>
      <c r="K1500" s="6">
        <v>11.83</v>
      </c>
      <c r="L1500" s="6">
        <v>11.04</v>
      </c>
      <c r="M1500" s="6">
        <v>10.23</v>
      </c>
    </row>
    <row r="1501">
      <c r="A1501" s="146">
        <v>42002.0</v>
      </c>
      <c r="B1501" s="6">
        <v>13.57</v>
      </c>
      <c r="C1501" s="6">
        <v>13.63</v>
      </c>
      <c r="D1501" s="6">
        <v>13.79</v>
      </c>
      <c r="E1501" s="6">
        <v>14.04</v>
      </c>
      <c r="F1501" s="6">
        <v>15.16</v>
      </c>
      <c r="G1501" s="6">
        <v>15.55</v>
      </c>
      <c r="H1501" s="6">
        <v>15.2</v>
      </c>
      <c r="I1501" s="6">
        <v>14.38</v>
      </c>
      <c r="J1501" s="6">
        <v>13.2</v>
      </c>
      <c r="K1501" s="6">
        <v>11.85</v>
      </c>
      <c r="L1501" s="6">
        <v>11.04</v>
      </c>
      <c r="M1501" s="6">
        <v>10.2</v>
      </c>
    </row>
    <row r="1502">
      <c r="A1502" s="146">
        <v>41999.0</v>
      </c>
      <c r="B1502" s="6">
        <v>14.47</v>
      </c>
      <c r="C1502" s="6">
        <v>14.52</v>
      </c>
      <c r="D1502" s="6">
        <v>14.57</v>
      </c>
      <c r="E1502" s="6">
        <v>14.64</v>
      </c>
      <c r="F1502" s="6">
        <v>14.99</v>
      </c>
      <c r="G1502" s="6">
        <v>15.2</v>
      </c>
      <c r="H1502" s="6">
        <v>14.88</v>
      </c>
      <c r="I1502" s="6">
        <v>14.12</v>
      </c>
      <c r="J1502" s="6">
        <v>13.01</v>
      </c>
      <c r="K1502" s="6">
        <v>11.77</v>
      </c>
      <c r="L1502" s="6">
        <v>11.02</v>
      </c>
      <c r="M1502" s="6">
        <v>10.19</v>
      </c>
    </row>
    <row r="1503">
      <c r="A1503" s="146">
        <v>41998.0</v>
      </c>
      <c r="B1503" s="6">
        <v>14.86</v>
      </c>
      <c r="C1503" s="6">
        <v>14.92</v>
      </c>
      <c r="D1503" s="6">
        <v>14.96</v>
      </c>
      <c r="E1503" s="6">
        <v>15.02</v>
      </c>
      <c r="F1503" s="6">
        <v>15.27</v>
      </c>
      <c r="G1503" s="6">
        <v>15.39</v>
      </c>
      <c r="H1503" s="6">
        <v>14.98</v>
      </c>
      <c r="I1503" s="6">
        <v>14.18</v>
      </c>
      <c r="J1503" s="6">
        <v>13.0</v>
      </c>
      <c r="K1503" s="6">
        <v>11.75</v>
      </c>
      <c r="L1503" s="6">
        <v>11.04</v>
      </c>
      <c r="M1503" s="6">
        <v>10.27</v>
      </c>
    </row>
    <row r="1504">
      <c r="A1504" s="146">
        <v>41997.0</v>
      </c>
      <c r="B1504" s="6">
        <v>15.45</v>
      </c>
      <c r="C1504" s="6">
        <v>15.53</v>
      </c>
      <c r="D1504" s="6">
        <v>15.56</v>
      </c>
      <c r="E1504" s="6">
        <v>15.56</v>
      </c>
      <c r="F1504" s="6">
        <v>15.45</v>
      </c>
      <c r="G1504" s="6">
        <v>15.38</v>
      </c>
      <c r="H1504" s="6">
        <v>14.98</v>
      </c>
      <c r="I1504" s="6">
        <v>14.27</v>
      </c>
      <c r="J1504" s="6">
        <v>13.09</v>
      </c>
      <c r="K1504" s="6">
        <v>11.81</v>
      </c>
      <c r="L1504" s="6">
        <v>11.1</v>
      </c>
      <c r="M1504" s="6">
        <v>10.38</v>
      </c>
    </row>
    <row r="1505">
      <c r="A1505" s="146">
        <v>41996.0</v>
      </c>
      <c r="B1505" s="6">
        <v>15.28</v>
      </c>
      <c r="C1505" s="6">
        <v>15.34</v>
      </c>
      <c r="D1505" s="6">
        <v>15.37</v>
      </c>
      <c r="E1505" s="6">
        <v>15.39</v>
      </c>
      <c r="F1505" s="6">
        <v>15.44</v>
      </c>
      <c r="G1505" s="6">
        <v>15.36</v>
      </c>
      <c r="H1505" s="6">
        <v>14.76</v>
      </c>
      <c r="I1505" s="6">
        <v>13.91</v>
      </c>
      <c r="J1505" s="6">
        <v>12.69</v>
      </c>
      <c r="K1505" s="6">
        <v>11.47</v>
      </c>
      <c r="L1505" s="6">
        <v>10.84</v>
      </c>
      <c r="M1505" s="6">
        <v>10.23</v>
      </c>
    </row>
    <row r="1506">
      <c r="A1506" s="146">
        <v>41995.0</v>
      </c>
      <c r="B1506" s="6">
        <v>14.91</v>
      </c>
      <c r="C1506" s="6">
        <v>14.96</v>
      </c>
      <c r="D1506" s="6">
        <v>14.98</v>
      </c>
      <c r="E1506" s="6">
        <v>15.02</v>
      </c>
      <c r="F1506" s="6">
        <v>15.2</v>
      </c>
      <c r="G1506" s="6">
        <v>15.2</v>
      </c>
      <c r="H1506" s="6">
        <v>14.58</v>
      </c>
      <c r="I1506" s="6">
        <v>13.68</v>
      </c>
      <c r="J1506" s="6">
        <v>12.47</v>
      </c>
      <c r="K1506" s="6">
        <v>11.34</v>
      </c>
      <c r="L1506" s="6">
        <v>10.79</v>
      </c>
      <c r="M1506" s="6">
        <v>10.27</v>
      </c>
    </row>
    <row r="1507">
      <c r="A1507" s="146">
        <v>41992.0</v>
      </c>
      <c r="B1507" s="6">
        <v>15.3</v>
      </c>
      <c r="C1507" s="6">
        <v>15.46</v>
      </c>
      <c r="D1507" s="6">
        <v>15.56</v>
      </c>
      <c r="E1507" s="6">
        <v>15.64</v>
      </c>
      <c r="F1507" s="6">
        <v>15.86</v>
      </c>
      <c r="G1507" s="6">
        <v>15.87</v>
      </c>
      <c r="H1507" s="6">
        <v>15.19</v>
      </c>
      <c r="I1507" s="6">
        <v>14.2</v>
      </c>
      <c r="J1507" s="6">
        <v>12.95</v>
      </c>
      <c r="K1507" s="6">
        <v>11.92</v>
      </c>
      <c r="L1507" s="6">
        <v>11.48</v>
      </c>
      <c r="M1507" s="6">
        <v>11.06</v>
      </c>
    </row>
    <row r="1508">
      <c r="A1508" s="146">
        <v>41991.0</v>
      </c>
      <c r="B1508" s="6">
        <v>14.44</v>
      </c>
      <c r="C1508" s="6">
        <v>14.78</v>
      </c>
      <c r="D1508" s="6">
        <v>15.05</v>
      </c>
      <c r="E1508" s="6">
        <v>15.27</v>
      </c>
      <c r="F1508" s="6">
        <v>15.75</v>
      </c>
      <c r="G1508" s="6">
        <v>15.79</v>
      </c>
      <c r="H1508" s="6">
        <v>15.16</v>
      </c>
      <c r="I1508" s="6">
        <v>14.19</v>
      </c>
      <c r="J1508" s="6">
        <v>12.87</v>
      </c>
      <c r="K1508" s="6">
        <v>11.83</v>
      </c>
      <c r="L1508" s="6">
        <v>11.43</v>
      </c>
      <c r="M1508" s="6">
        <v>11.09</v>
      </c>
    </row>
    <row r="1509">
      <c r="A1509" s="146">
        <v>41990.0</v>
      </c>
      <c r="B1509" s="6">
        <v>13.51</v>
      </c>
      <c r="C1509" s="6">
        <v>14.06</v>
      </c>
      <c r="D1509" s="6">
        <v>14.53</v>
      </c>
      <c r="E1509" s="6">
        <v>14.9</v>
      </c>
      <c r="F1509" s="6">
        <v>15.75</v>
      </c>
      <c r="G1509" s="6">
        <v>15.87</v>
      </c>
      <c r="H1509" s="6">
        <v>15.01</v>
      </c>
      <c r="I1509" s="6">
        <v>13.89</v>
      </c>
      <c r="J1509" s="6">
        <v>12.72</v>
      </c>
      <c r="K1509" s="6">
        <v>11.99</v>
      </c>
      <c r="L1509" s="6">
        <v>11.78</v>
      </c>
      <c r="M1509" s="6">
        <v>11.62</v>
      </c>
    </row>
    <row r="1510">
      <c r="A1510" s="146">
        <v>41989.0</v>
      </c>
      <c r="B1510" s="6">
        <v>17.4</v>
      </c>
      <c r="C1510" s="6">
        <v>17.56</v>
      </c>
      <c r="D1510" s="6">
        <v>17.69</v>
      </c>
      <c r="E1510" s="6">
        <v>17.86</v>
      </c>
      <c r="F1510" s="6">
        <v>18.45</v>
      </c>
      <c r="G1510" s="6">
        <v>18.52</v>
      </c>
      <c r="H1510" s="6">
        <v>17.72</v>
      </c>
      <c r="I1510" s="6">
        <v>16.76</v>
      </c>
      <c r="J1510" s="6">
        <v>15.83</v>
      </c>
      <c r="K1510" s="6">
        <v>15.15</v>
      </c>
      <c r="L1510" s="6">
        <v>14.89</v>
      </c>
      <c r="M1510" s="6">
        <v>14.65</v>
      </c>
    </row>
    <row r="1511">
      <c r="A1511" s="146">
        <v>41988.0</v>
      </c>
      <c r="B1511" s="6">
        <v>11.3</v>
      </c>
      <c r="C1511" s="6">
        <v>11.87</v>
      </c>
      <c r="D1511" s="6">
        <v>12.39</v>
      </c>
      <c r="E1511" s="6">
        <v>12.87</v>
      </c>
      <c r="F1511" s="6">
        <v>14.17</v>
      </c>
      <c r="G1511" s="6">
        <v>14.45</v>
      </c>
      <c r="H1511" s="6">
        <v>14.01</v>
      </c>
      <c r="I1511" s="6">
        <v>13.4</v>
      </c>
      <c r="J1511" s="6">
        <v>12.8</v>
      </c>
      <c r="K1511" s="6">
        <v>12.44</v>
      </c>
      <c r="L1511" s="6">
        <v>12.35</v>
      </c>
      <c r="M1511" s="6">
        <v>12.28</v>
      </c>
    </row>
    <row r="1512">
      <c r="A1512" s="146">
        <v>41985.0</v>
      </c>
      <c r="B1512" s="6">
        <v>11.16</v>
      </c>
      <c r="C1512" s="6">
        <v>11.81</v>
      </c>
      <c r="D1512" s="6">
        <v>12.34</v>
      </c>
      <c r="E1512" s="6">
        <v>12.76</v>
      </c>
      <c r="F1512" s="6">
        <v>13.67</v>
      </c>
      <c r="G1512" s="6">
        <v>13.79</v>
      </c>
      <c r="H1512" s="6">
        <v>13.46</v>
      </c>
      <c r="I1512" s="6">
        <v>13.05</v>
      </c>
      <c r="J1512" s="6">
        <v>12.58</v>
      </c>
      <c r="K1512" s="6">
        <v>12.3</v>
      </c>
      <c r="L1512" s="6">
        <v>12.25</v>
      </c>
      <c r="M1512" s="6">
        <v>12.28</v>
      </c>
    </row>
    <row r="1513">
      <c r="A1513" s="146">
        <v>41984.0</v>
      </c>
      <c r="B1513" s="6">
        <v>11.01</v>
      </c>
      <c r="C1513" s="6">
        <v>11.56</v>
      </c>
      <c r="D1513" s="6">
        <v>11.95</v>
      </c>
      <c r="E1513" s="6">
        <v>12.24</v>
      </c>
      <c r="F1513" s="6">
        <v>12.76</v>
      </c>
      <c r="G1513" s="6">
        <v>12.84</v>
      </c>
      <c r="H1513" s="6">
        <v>12.65</v>
      </c>
      <c r="I1513" s="6">
        <v>12.41</v>
      </c>
      <c r="J1513" s="6">
        <v>12.16</v>
      </c>
      <c r="K1513" s="6">
        <v>11.99</v>
      </c>
      <c r="L1513" s="6">
        <v>11.94</v>
      </c>
      <c r="M1513" s="6">
        <v>11.91</v>
      </c>
    </row>
    <row r="1514">
      <c r="A1514" s="146">
        <v>41983.0</v>
      </c>
      <c r="B1514" s="6">
        <v>11.23</v>
      </c>
      <c r="C1514" s="6">
        <v>11.73</v>
      </c>
      <c r="D1514" s="6">
        <v>12.11</v>
      </c>
      <c r="E1514" s="6">
        <v>12.4</v>
      </c>
      <c r="F1514" s="6">
        <v>13.01</v>
      </c>
      <c r="G1514" s="6">
        <v>13.15</v>
      </c>
      <c r="H1514" s="6">
        <v>12.95</v>
      </c>
      <c r="I1514" s="6">
        <v>12.68</v>
      </c>
      <c r="J1514" s="6">
        <v>12.41</v>
      </c>
      <c r="K1514" s="6">
        <v>12.17</v>
      </c>
      <c r="L1514" s="6">
        <v>12.04</v>
      </c>
      <c r="M1514" s="6">
        <v>11.91</v>
      </c>
    </row>
    <row r="1515">
      <c r="A1515" s="146">
        <v>41982.0</v>
      </c>
      <c r="B1515" s="6">
        <v>11.28</v>
      </c>
      <c r="C1515" s="6">
        <v>11.84</v>
      </c>
      <c r="D1515" s="6">
        <v>12.26</v>
      </c>
      <c r="E1515" s="6">
        <v>12.57</v>
      </c>
      <c r="F1515" s="6">
        <v>13.18</v>
      </c>
      <c r="G1515" s="6">
        <v>13.28</v>
      </c>
      <c r="H1515" s="6">
        <v>13.09</v>
      </c>
      <c r="I1515" s="6">
        <v>12.84</v>
      </c>
      <c r="J1515" s="6">
        <v>12.56</v>
      </c>
      <c r="K1515" s="6">
        <v>12.3</v>
      </c>
      <c r="L1515" s="6">
        <v>12.16</v>
      </c>
      <c r="M1515" s="6">
        <v>12.02</v>
      </c>
    </row>
    <row r="1516">
      <c r="A1516" s="146">
        <v>41981.0</v>
      </c>
      <c r="B1516" s="6">
        <v>11.11</v>
      </c>
      <c r="C1516" s="6">
        <v>11.59</v>
      </c>
      <c r="D1516" s="6">
        <v>11.97</v>
      </c>
      <c r="E1516" s="6">
        <v>12.29</v>
      </c>
      <c r="F1516" s="6">
        <v>12.98</v>
      </c>
      <c r="G1516" s="6">
        <v>13.12</v>
      </c>
      <c r="H1516" s="6">
        <v>12.92</v>
      </c>
      <c r="I1516" s="6">
        <v>12.66</v>
      </c>
      <c r="J1516" s="6">
        <v>12.38</v>
      </c>
      <c r="K1516" s="6">
        <v>12.15</v>
      </c>
      <c r="L1516" s="6">
        <v>12.04</v>
      </c>
      <c r="M1516" s="6">
        <v>11.91</v>
      </c>
    </row>
    <row r="1517">
      <c r="A1517" s="146">
        <v>41978.0</v>
      </c>
      <c r="B1517" s="6">
        <v>10.35</v>
      </c>
      <c r="C1517" s="6">
        <v>10.73</v>
      </c>
      <c r="D1517" s="6">
        <v>11.04</v>
      </c>
      <c r="E1517" s="6">
        <v>11.29</v>
      </c>
      <c r="F1517" s="6">
        <v>11.91</v>
      </c>
      <c r="G1517" s="6">
        <v>12.21</v>
      </c>
      <c r="H1517" s="6">
        <v>12.25</v>
      </c>
      <c r="I1517" s="6">
        <v>12.09</v>
      </c>
      <c r="J1517" s="6">
        <v>11.85</v>
      </c>
      <c r="K1517" s="6">
        <v>11.57</v>
      </c>
      <c r="L1517" s="6">
        <v>11.4</v>
      </c>
      <c r="M1517" s="6">
        <v>11.19</v>
      </c>
    </row>
    <row r="1518">
      <c r="A1518" s="146">
        <v>41977.0</v>
      </c>
      <c r="B1518" s="6">
        <v>10.36</v>
      </c>
      <c r="C1518" s="6">
        <v>10.62</v>
      </c>
      <c r="D1518" s="6">
        <v>10.84</v>
      </c>
      <c r="E1518" s="6">
        <v>11.02</v>
      </c>
      <c r="F1518" s="6">
        <v>11.46</v>
      </c>
      <c r="G1518" s="6">
        <v>11.61</v>
      </c>
      <c r="H1518" s="6">
        <v>11.54</v>
      </c>
      <c r="I1518" s="6">
        <v>11.31</v>
      </c>
      <c r="J1518" s="6">
        <v>11.0</v>
      </c>
      <c r="K1518" s="6">
        <v>10.63</v>
      </c>
      <c r="L1518" s="6">
        <v>10.38</v>
      </c>
      <c r="M1518" s="6">
        <v>10.11</v>
      </c>
    </row>
    <row r="1519">
      <c r="A1519" s="146">
        <v>41976.0</v>
      </c>
      <c r="B1519" s="6">
        <v>10.33</v>
      </c>
      <c r="C1519" s="6">
        <v>10.44</v>
      </c>
      <c r="D1519" s="6">
        <v>10.56</v>
      </c>
      <c r="E1519" s="6">
        <v>10.69</v>
      </c>
      <c r="F1519" s="6">
        <v>11.15</v>
      </c>
      <c r="G1519" s="6">
        <v>11.36</v>
      </c>
      <c r="H1519" s="6">
        <v>11.37</v>
      </c>
      <c r="I1519" s="6">
        <v>11.2</v>
      </c>
      <c r="J1519" s="6">
        <v>10.96</v>
      </c>
      <c r="K1519" s="6">
        <v>10.69</v>
      </c>
      <c r="L1519" s="6">
        <v>10.53</v>
      </c>
      <c r="M1519" s="6">
        <v>10.37</v>
      </c>
    </row>
    <row r="1520">
      <c r="A1520" s="146">
        <v>41975.0</v>
      </c>
      <c r="B1520" s="6">
        <v>10.15</v>
      </c>
      <c r="C1520" s="6">
        <v>10.32</v>
      </c>
      <c r="D1520" s="6">
        <v>10.48</v>
      </c>
      <c r="E1520" s="6">
        <v>10.64</v>
      </c>
      <c r="F1520" s="6">
        <v>11.07</v>
      </c>
      <c r="G1520" s="6">
        <v>11.19</v>
      </c>
      <c r="H1520" s="6">
        <v>11.11</v>
      </c>
      <c r="I1520" s="6">
        <v>10.93</v>
      </c>
      <c r="J1520" s="6">
        <v>10.71</v>
      </c>
      <c r="K1520" s="6">
        <v>10.49</v>
      </c>
      <c r="L1520" s="6">
        <v>10.36</v>
      </c>
      <c r="M1520" s="6">
        <v>10.21</v>
      </c>
    </row>
    <row r="1521">
      <c r="A1521" s="146">
        <v>41974.0</v>
      </c>
      <c r="B1521" s="6">
        <v>10.32</v>
      </c>
      <c r="C1521" s="6">
        <v>10.4</v>
      </c>
      <c r="D1521" s="6">
        <v>10.48</v>
      </c>
      <c r="E1521" s="6">
        <v>10.56</v>
      </c>
      <c r="F1521" s="6">
        <v>10.85</v>
      </c>
      <c r="G1521" s="6">
        <v>11.0</v>
      </c>
      <c r="H1521" s="6">
        <v>10.99</v>
      </c>
      <c r="I1521" s="6">
        <v>10.85</v>
      </c>
      <c r="J1521" s="6">
        <v>10.68</v>
      </c>
      <c r="K1521" s="6">
        <v>10.47</v>
      </c>
      <c r="L1521" s="6">
        <v>10.34</v>
      </c>
      <c r="M1521" s="6">
        <v>10.18</v>
      </c>
    </row>
    <row r="1522">
      <c r="A1522" s="146">
        <v>41971.0</v>
      </c>
      <c r="B1522" s="6">
        <v>9.79</v>
      </c>
      <c r="C1522" s="6">
        <v>9.94</v>
      </c>
      <c r="D1522" s="6">
        <v>10.08</v>
      </c>
      <c r="E1522" s="6">
        <v>10.22</v>
      </c>
      <c r="F1522" s="6">
        <v>10.63</v>
      </c>
      <c r="G1522" s="6">
        <v>10.79</v>
      </c>
      <c r="H1522" s="6">
        <v>10.79</v>
      </c>
      <c r="I1522" s="6">
        <v>10.68</v>
      </c>
      <c r="J1522" s="6">
        <v>10.54</v>
      </c>
      <c r="K1522" s="6">
        <v>10.34</v>
      </c>
      <c r="L1522" s="6">
        <v>10.2</v>
      </c>
      <c r="M1522" s="6">
        <v>10.04</v>
      </c>
    </row>
    <row r="1523">
      <c r="A1523" s="146">
        <v>41970.0</v>
      </c>
      <c r="B1523" s="6">
        <v>9.99</v>
      </c>
      <c r="C1523" s="6">
        <v>9.98</v>
      </c>
      <c r="D1523" s="6">
        <v>10.01</v>
      </c>
      <c r="E1523" s="6">
        <v>10.09</v>
      </c>
      <c r="F1523" s="6">
        <v>10.55</v>
      </c>
      <c r="G1523" s="6">
        <v>10.75</v>
      </c>
      <c r="H1523" s="6">
        <v>10.74</v>
      </c>
      <c r="I1523" s="6">
        <v>10.6</v>
      </c>
      <c r="J1523" s="6">
        <v>10.43</v>
      </c>
      <c r="K1523" s="6">
        <v>10.23</v>
      </c>
      <c r="L1523" s="6">
        <v>10.11</v>
      </c>
      <c r="M1523" s="6">
        <v>9.98</v>
      </c>
    </row>
    <row r="1524">
      <c r="A1524" s="146">
        <v>41969.0</v>
      </c>
      <c r="B1524" s="6">
        <v>9.9</v>
      </c>
      <c r="C1524" s="6">
        <v>9.86</v>
      </c>
      <c r="D1524" s="6">
        <v>9.86</v>
      </c>
      <c r="E1524" s="6">
        <v>9.94</v>
      </c>
      <c r="F1524" s="6">
        <v>10.37</v>
      </c>
      <c r="G1524" s="6">
        <v>10.58</v>
      </c>
      <c r="H1524" s="6">
        <v>10.61</v>
      </c>
      <c r="I1524" s="6">
        <v>10.5</v>
      </c>
      <c r="J1524" s="6">
        <v>10.37</v>
      </c>
      <c r="K1524" s="6">
        <v>10.18</v>
      </c>
      <c r="L1524" s="6">
        <v>10.06</v>
      </c>
      <c r="M1524" s="6">
        <v>9.92</v>
      </c>
    </row>
    <row r="1525">
      <c r="A1525" s="146">
        <v>41968.0</v>
      </c>
      <c r="B1525" s="6">
        <v>9.81</v>
      </c>
      <c r="C1525" s="6">
        <v>9.86</v>
      </c>
      <c r="D1525" s="6">
        <v>9.92</v>
      </c>
      <c r="E1525" s="6">
        <v>10.02</v>
      </c>
      <c r="F1525" s="6">
        <v>10.39</v>
      </c>
      <c r="G1525" s="6">
        <v>10.53</v>
      </c>
      <c r="H1525" s="6">
        <v>10.49</v>
      </c>
      <c r="I1525" s="6">
        <v>10.36</v>
      </c>
      <c r="J1525" s="6">
        <v>10.23</v>
      </c>
      <c r="K1525" s="6">
        <v>10.08</v>
      </c>
      <c r="L1525" s="6">
        <v>9.99</v>
      </c>
      <c r="M1525" s="6">
        <v>9.87</v>
      </c>
    </row>
    <row r="1526">
      <c r="A1526" s="146">
        <v>41967.0</v>
      </c>
      <c r="B1526" s="6">
        <v>9.71</v>
      </c>
      <c r="C1526" s="6">
        <v>9.77</v>
      </c>
      <c r="D1526" s="6">
        <v>9.83</v>
      </c>
      <c r="E1526" s="6">
        <v>9.9</v>
      </c>
      <c r="F1526" s="6">
        <v>10.22</v>
      </c>
      <c r="G1526" s="6">
        <v>10.43</v>
      </c>
      <c r="H1526" s="6">
        <v>10.46</v>
      </c>
      <c r="I1526" s="6">
        <v>10.34</v>
      </c>
      <c r="J1526" s="6">
        <v>10.19</v>
      </c>
      <c r="K1526" s="6">
        <v>10.03</v>
      </c>
      <c r="L1526" s="6">
        <v>9.95</v>
      </c>
      <c r="M1526" s="6">
        <v>9.86</v>
      </c>
    </row>
    <row r="1527">
      <c r="A1527" s="146">
        <v>41964.0</v>
      </c>
      <c r="B1527" s="6">
        <v>9.44</v>
      </c>
      <c r="C1527" s="6">
        <v>9.62</v>
      </c>
      <c r="D1527" s="6">
        <v>9.77</v>
      </c>
      <c r="E1527" s="6">
        <v>9.89</v>
      </c>
      <c r="F1527" s="6">
        <v>10.22</v>
      </c>
      <c r="G1527" s="6">
        <v>10.38</v>
      </c>
      <c r="H1527" s="6">
        <v>10.39</v>
      </c>
      <c r="I1527" s="6">
        <v>10.28</v>
      </c>
      <c r="J1527" s="6">
        <v>10.16</v>
      </c>
      <c r="K1527" s="6">
        <v>10.02</v>
      </c>
      <c r="L1527" s="6">
        <v>9.94</v>
      </c>
      <c r="M1527" s="6">
        <v>9.83</v>
      </c>
    </row>
    <row r="1528">
      <c r="A1528" s="146">
        <v>41963.0</v>
      </c>
      <c r="B1528" s="6">
        <v>9.61</v>
      </c>
      <c r="C1528" s="6">
        <v>9.74</v>
      </c>
      <c r="D1528" s="6">
        <v>9.85</v>
      </c>
      <c r="E1528" s="6">
        <v>9.94</v>
      </c>
      <c r="F1528" s="6">
        <v>10.22</v>
      </c>
      <c r="G1528" s="6">
        <v>10.4</v>
      </c>
      <c r="H1528" s="6">
        <v>10.43</v>
      </c>
      <c r="I1528" s="6">
        <v>10.32</v>
      </c>
      <c r="J1528" s="6">
        <v>10.17</v>
      </c>
      <c r="K1528" s="6">
        <v>10.01</v>
      </c>
      <c r="L1528" s="6">
        <v>9.93</v>
      </c>
      <c r="M1528" s="6">
        <v>9.85</v>
      </c>
    </row>
    <row r="1529">
      <c r="A1529" s="146">
        <v>41962.0</v>
      </c>
      <c r="B1529" s="6">
        <v>9.69</v>
      </c>
      <c r="C1529" s="6">
        <v>9.79</v>
      </c>
      <c r="D1529" s="6">
        <v>9.88</v>
      </c>
      <c r="E1529" s="6">
        <v>9.97</v>
      </c>
      <c r="F1529" s="6">
        <v>10.32</v>
      </c>
      <c r="G1529" s="6">
        <v>10.53</v>
      </c>
      <c r="H1529" s="6">
        <v>10.58</v>
      </c>
      <c r="I1529" s="6">
        <v>10.45</v>
      </c>
      <c r="J1529" s="6">
        <v>10.28</v>
      </c>
      <c r="K1529" s="6">
        <v>10.1</v>
      </c>
      <c r="L1529" s="6">
        <v>10.01</v>
      </c>
      <c r="M1529" s="6">
        <v>9.92</v>
      </c>
    </row>
    <row r="1530">
      <c r="A1530" s="146">
        <v>41961.0</v>
      </c>
      <c r="B1530" s="6">
        <v>9.6</v>
      </c>
      <c r="C1530" s="6">
        <v>9.72</v>
      </c>
      <c r="D1530" s="6">
        <v>9.83</v>
      </c>
      <c r="E1530" s="6">
        <v>9.93</v>
      </c>
      <c r="F1530" s="6">
        <v>10.25</v>
      </c>
      <c r="G1530" s="6">
        <v>10.46</v>
      </c>
      <c r="H1530" s="6">
        <v>10.51</v>
      </c>
      <c r="I1530" s="6">
        <v>10.4</v>
      </c>
      <c r="J1530" s="6">
        <v>10.25</v>
      </c>
      <c r="K1530" s="6">
        <v>10.09</v>
      </c>
      <c r="L1530" s="6">
        <v>10.01</v>
      </c>
      <c r="M1530" s="6">
        <v>9.93</v>
      </c>
    </row>
    <row r="1531">
      <c r="A1531" s="146">
        <v>41960.0</v>
      </c>
      <c r="B1531" s="6">
        <v>9.46</v>
      </c>
      <c r="C1531" s="6">
        <v>9.6</v>
      </c>
      <c r="D1531" s="6">
        <v>9.72</v>
      </c>
      <c r="E1531" s="6">
        <v>9.84</v>
      </c>
      <c r="F1531" s="6">
        <v>10.27</v>
      </c>
      <c r="G1531" s="6">
        <v>10.53</v>
      </c>
      <c r="H1531" s="6">
        <v>10.6</v>
      </c>
      <c r="I1531" s="6">
        <v>10.47</v>
      </c>
      <c r="J1531" s="6">
        <v>10.29</v>
      </c>
      <c r="K1531" s="6">
        <v>10.12</v>
      </c>
      <c r="L1531" s="6">
        <v>10.04</v>
      </c>
      <c r="M1531" s="6">
        <v>9.96</v>
      </c>
    </row>
    <row r="1532">
      <c r="A1532" s="146">
        <v>41957.0</v>
      </c>
      <c r="B1532" s="6">
        <v>9.5</v>
      </c>
      <c r="C1532" s="6">
        <v>9.64</v>
      </c>
      <c r="D1532" s="6">
        <v>9.77</v>
      </c>
      <c r="E1532" s="6">
        <v>9.88</v>
      </c>
      <c r="F1532" s="6">
        <v>10.25</v>
      </c>
      <c r="G1532" s="6">
        <v>10.45</v>
      </c>
      <c r="H1532" s="6">
        <v>10.5</v>
      </c>
      <c r="I1532" s="6">
        <v>10.38</v>
      </c>
      <c r="J1532" s="6">
        <v>10.23</v>
      </c>
      <c r="K1532" s="6">
        <v>10.09</v>
      </c>
      <c r="L1532" s="6">
        <v>10.02</v>
      </c>
      <c r="M1532" s="6">
        <v>9.94</v>
      </c>
    </row>
    <row r="1533">
      <c r="A1533" s="146">
        <v>41956.0</v>
      </c>
      <c r="B1533" s="6">
        <v>9.38</v>
      </c>
      <c r="C1533" s="6">
        <v>9.51</v>
      </c>
      <c r="D1533" s="6">
        <v>9.63</v>
      </c>
      <c r="E1533" s="6">
        <v>9.75</v>
      </c>
      <c r="F1533" s="6">
        <v>10.19</v>
      </c>
      <c r="G1533" s="6">
        <v>10.42</v>
      </c>
      <c r="H1533" s="6">
        <v>10.46</v>
      </c>
      <c r="I1533" s="6">
        <v>10.33</v>
      </c>
      <c r="J1533" s="6">
        <v>10.17</v>
      </c>
      <c r="K1533" s="6">
        <v>10.03</v>
      </c>
      <c r="L1533" s="6">
        <v>9.97</v>
      </c>
      <c r="M1533" s="6">
        <v>9.91</v>
      </c>
    </row>
    <row r="1534">
      <c r="A1534" s="146">
        <v>41955.0</v>
      </c>
      <c r="B1534" s="6">
        <v>9.32</v>
      </c>
      <c r="C1534" s="6">
        <v>9.48</v>
      </c>
      <c r="D1534" s="6">
        <v>9.62</v>
      </c>
      <c r="E1534" s="6">
        <v>9.76</v>
      </c>
      <c r="F1534" s="6">
        <v>10.15</v>
      </c>
      <c r="G1534" s="6">
        <v>10.36</v>
      </c>
      <c r="H1534" s="6">
        <v>10.38</v>
      </c>
      <c r="I1534" s="6">
        <v>10.26</v>
      </c>
      <c r="J1534" s="6">
        <v>10.1</v>
      </c>
      <c r="K1534" s="6">
        <v>9.99</v>
      </c>
      <c r="L1534" s="6">
        <v>9.95</v>
      </c>
      <c r="M1534" s="6">
        <v>9.91</v>
      </c>
    </row>
    <row r="1535">
      <c r="A1535" s="146">
        <v>41954.0</v>
      </c>
      <c r="B1535" s="6">
        <v>9.14</v>
      </c>
      <c r="C1535" s="6">
        <v>9.4</v>
      </c>
      <c r="D1535" s="6">
        <v>9.6</v>
      </c>
      <c r="E1535" s="6">
        <v>9.76</v>
      </c>
      <c r="F1535" s="6">
        <v>10.16</v>
      </c>
      <c r="G1535" s="6">
        <v>10.37</v>
      </c>
      <c r="H1535" s="6">
        <v>10.35</v>
      </c>
      <c r="I1535" s="6">
        <v>10.19</v>
      </c>
      <c r="J1535" s="6">
        <v>10.07</v>
      </c>
      <c r="K1535" s="6">
        <v>10.01</v>
      </c>
      <c r="L1535" s="6">
        <v>9.99</v>
      </c>
      <c r="M1535" s="6">
        <v>9.98</v>
      </c>
    </row>
    <row r="1536">
      <c r="A1536" s="146">
        <v>41953.0</v>
      </c>
      <c r="B1536" s="6">
        <v>8.9</v>
      </c>
      <c r="C1536" s="6">
        <v>9.21</v>
      </c>
      <c r="D1536" s="6">
        <v>9.45</v>
      </c>
      <c r="E1536" s="6">
        <v>9.64</v>
      </c>
      <c r="F1536" s="6">
        <v>10.1</v>
      </c>
      <c r="G1536" s="6">
        <v>10.3</v>
      </c>
      <c r="H1536" s="6">
        <v>10.24</v>
      </c>
      <c r="I1536" s="6">
        <v>10.08</v>
      </c>
      <c r="J1536" s="6">
        <v>9.99</v>
      </c>
      <c r="K1536" s="6">
        <v>9.97</v>
      </c>
      <c r="L1536" s="6">
        <v>9.96</v>
      </c>
      <c r="M1536" s="6">
        <v>9.92</v>
      </c>
    </row>
    <row r="1537">
      <c r="A1537" s="146">
        <v>41950.0</v>
      </c>
      <c r="B1537" s="6">
        <v>9.19</v>
      </c>
      <c r="C1537" s="6">
        <v>9.46</v>
      </c>
      <c r="D1537" s="6">
        <v>9.67</v>
      </c>
      <c r="E1537" s="6">
        <v>9.83</v>
      </c>
      <c r="F1537" s="6">
        <v>10.2</v>
      </c>
      <c r="G1537" s="6">
        <v>10.37</v>
      </c>
      <c r="H1537" s="6">
        <v>10.35</v>
      </c>
      <c r="I1537" s="6">
        <v>10.22</v>
      </c>
      <c r="J1537" s="6">
        <v>10.09</v>
      </c>
      <c r="K1537" s="6">
        <v>10.01</v>
      </c>
      <c r="L1537" s="6">
        <v>9.96</v>
      </c>
      <c r="M1537" s="6">
        <v>9.89</v>
      </c>
    </row>
    <row r="1538">
      <c r="A1538" s="146">
        <v>41949.0</v>
      </c>
      <c r="B1538" s="6">
        <v>8.94</v>
      </c>
      <c r="C1538" s="6">
        <v>9.36</v>
      </c>
      <c r="D1538" s="6">
        <v>9.66</v>
      </c>
      <c r="E1538" s="6">
        <v>9.87</v>
      </c>
      <c r="F1538" s="6">
        <v>10.19</v>
      </c>
      <c r="G1538" s="6">
        <v>10.29</v>
      </c>
      <c r="H1538" s="6">
        <v>10.25</v>
      </c>
      <c r="I1538" s="6">
        <v>10.17</v>
      </c>
      <c r="J1538" s="6">
        <v>10.08</v>
      </c>
      <c r="K1538" s="6">
        <v>9.97</v>
      </c>
      <c r="L1538" s="6">
        <v>9.88</v>
      </c>
      <c r="M1538" s="6">
        <v>9.77</v>
      </c>
    </row>
    <row r="1539">
      <c r="A1539" s="146">
        <v>41948.0</v>
      </c>
      <c r="B1539" s="6">
        <v>9.37</v>
      </c>
      <c r="C1539" s="6">
        <v>9.43</v>
      </c>
      <c r="D1539" s="6">
        <v>9.5</v>
      </c>
      <c r="E1539" s="6">
        <v>9.59</v>
      </c>
      <c r="F1539" s="6">
        <v>9.99</v>
      </c>
      <c r="G1539" s="6">
        <v>10.18</v>
      </c>
      <c r="H1539" s="6">
        <v>10.21</v>
      </c>
      <c r="I1539" s="6">
        <v>10.1</v>
      </c>
      <c r="J1539" s="6">
        <v>9.99</v>
      </c>
      <c r="K1539" s="6">
        <v>9.9</v>
      </c>
      <c r="L1539" s="6">
        <v>9.87</v>
      </c>
      <c r="M1539" s="6">
        <v>9.84</v>
      </c>
    </row>
    <row r="1540">
      <c r="A1540" s="146">
        <v>41946.0</v>
      </c>
      <c r="B1540" s="6">
        <v>8.74</v>
      </c>
      <c r="C1540" s="6">
        <v>9.04</v>
      </c>
      <c r="D1540" s="6">
        <v>9.29</v>
      </c>
      <c r="E1540" s="6">
        <v>9.5</v>
      </c>
      <c r="F1540" s="6">
        <v>10.0</v>
      </c>
      <c r="G1540" s="6">
        <v>10.15</v>
      </c>
      <c r="H1540" s="6">
        <v>10.12</v>
      </c>
      <c r="I1540" s="6">
        <v>10.05</v>
      </c>
      <c r="J1540" s="6">
        <v>10.01</v>
      </c>
      <c r="K1540" s="6">
        <v>9.99</v>
      </c>
      <c r="L1540" s="6">
        <v>9.95</v>
      </c>
      <c r="M1540" s="6">
        <v>9.86</v>
      </c>
    </row>
    <row r="1541">
      <c r="A1541" s="146">
        <v>41943.0</v>
      </c>
      <c r="B1541" s="6">
        <v>8.77</v>
      </c>
      <c r="C1541" s="6">
        <v>9.08</v>
      </c>
      <c r="D1541" s="6">
        <v>9.33</v>
      </c>
      <c r="E1541" s="6">
        <v>9.53</v>
      </c>
      <c r="F1541" s="6">
        <v>10.01</v>
      </c>
      <c r="G1541" s="6">
        <v>10.14</v>
      </c>
      <c r="H1541" s="6">
        <v>10.09</v>
      </c>
      <c r="I1541" s="6">
        <v>10.0</v>
      </c>
      <c r="J1541" s="6">
        <v>9.97</v>
      </c>
      <c r="K1541" s="6">
        <v>9.96</v>
      </c>
      <c r="L1541" s="6">
        <v>9.92</v>
      </c>
      <c r="M1541" s="6">
        <v>9.84</v>
      </c>
    </row>
    <row r="1542">
      <c r="A1542" s="146">
        <v>41942.0</v>
      </c>
      <c r="B1542" s="6">
        <v>9.13</v>
      </c>
      <c r="C1542" s="6">
        <v>9.34</v>
      </c>
      <c r="D1542" s="6">
        <v>9.48</v>
      </c>
      <c r="E1542" s="6">
        <v>9.6</v>
      </c>
      <c r="F1542" s="6">
        <v>9.87</v>
      </c>
      <c r="G1542" s="6">
        <v>10.03</v>
      </c>
      <c r="H1542" s="6">
        <v>10.04</v>
      </c>
      <c r="I1542" s="6">
        <v>9.96</v>
      </c>
      <c r="J1542" s="6">
        <v>9.91</v>
      </c>
      <c r="K1542" s="6">
        <v>9.84</v>
      </c>
      <c r="L1542" s="6">
        <v>9.8</v>
      </c>
      <c r="M1542" s="6">
        <v>9.74</v>
      </c>
    </row>
    <row r="1543">
      <c r="A1543" s="146">
        <v>41941.0</v>
      </c>
      <c r="B1543" s="6">
        <v>8.82</v>
      </c>
      <c r="C1543" s="6">
        <v>8.96</v>
      </c>
      <c r="D1543" s="6">
        <v>9.1</v>
      </c>
      <c r="E1543" s="6">
        <v>9.25</v>
      </c>
      <c r="F1543" s="6">
        <v>9.84</v>
      </c>
      <c r="G1543" s="6">
        <v>10.21</v>
      </c>
      <c r="H1543" s="6">
        <v>10.37</v>
      </c>
      <c r="I1543" s="6">
        <v>10.28</v>
      </c>
      <c r="J1543" s="6">
        <v>10.15</v>
      </c>
      <c r="K1543" s="6">
        <v>10.04</v>
      </c>
      <c r="L1543" s="6">
        <v>10.0</v>
      </c>
      <c r="M1543" s="6">
        <v>9.97</v>
      </c>
    </row>
    <row r="1544">
      <c r="A1544" s="146">
        <v>41940.0</v>
      </c>
      <c r="B1544" s="6">
        <v>8.26</v>
      </c>
      <c r="C1544" s="6">
        <v>8.54</v>
      </c>
      <c r="D1544" s="6">
        <v>8.8</v>
      </c>
      <c r="E1544" s="6">
        <v>9.03</v>
      </c>
      <c r="F1544" s="6">
        <v>9.74</v>
      </c>
      <c r="G1544" s="6">
        <v>10.06</v>
      </c>
      <c r="H1544" s="6">
        <v>10.14</v>
      </c>
      <c r="I1544" s="6">
        <v>10.03</v>
      </c>
      <c r="J1544" s="6">
        <v>9.95</v>
      </c>
      <c r="K1544" s="6">
        <v>9.9</v>
      </c>
      <c r="L1544" s="6">
        <v>9.87</v>
      </c>
      <c r="M1544" s="6">
        <v>9.81</v>
      </c>
    </row>
    <row r="1545">
      <c r="A1545" s="146">
        <v>41939.0</v>
      </c>
      <c r="B1545" s="6">
        <v>8.03</v>
      </c>
      <c r="C1545" s="6">
        <v>8.36</v>
      </c>
      <c r="D1545" s="6">
        <v>8.64</v>
      </c>
      <c r="E1545" s="6">
        <v>8.89</v>
      </c>
      <c r="F1545" s="6">
        <v>9.58</v>
      </c>
      <c r="G1545" s="6">
        <v>9.9</v>
      </c>
      <c r="H1545" s="6">
        <v>10.04</v>
      </c>
      <c r="I1545" s="6">
        <v>9.99</v>
      </c>
      <c r="J1545" s="6">
        <v>9.92</v>
      </c>
      <c r="K1545" s="6">
        <v>9.85</v>
      </c>
      <c r="L1545" s="6">
        <v>9.81</v>
      </c>
      <c r="M1545" s="6">
        <v>9.77</v>
      </c>
    </row>
    <row r="1546">
      <c r="A1546" s="146">
        <v>41936.0</v>
      </c>
      <c r="B1546" s="6">
        <v>8.0</v>
      </c>
      <c r="C1546" s="6">
        <v>8.34</v>
      </c>
      <c r="D1546" s="6">
        <v>8.64</v>
      </c>
      <c r="E1546" s="6">
        <v>8.89</v>
      </c>
      <c r="F1546" s="6">
        <v>9.58</v>
      </c>
      <c r="G1546" s="6">
        <v>9.88</v>
      </c>
      <c r="H1546" s="6">
        <v>9.98</v>
      </c>
      <c r="I1546" s="6">
        <v>9.92</v>
      </c>
      <c r="J1546" s="6">
        <v>9.88</v>
      </c>
      <c r="K1546" s="6">
        <v>9.85</v>
      </c>
      <c r="L1546" s="6">
        <v>9.83</v>
      </c>
      <c r="M1546" s="6">
        <v>9.77</v>
      </c>
    </row>
    <row r="1547">
      <c r="A1547" s="146">
        <v>41935.0</v>
      </c>
      <c r="B1547" s="6">
        <v>8.24</v>
      </c>
      <c r="C1547" s="6">
        <v>8.45</v>
      </c>
      <c r="D1547" s="6">
        <v>8.65</v>
      </c>
      <c r="E1547" s="6">
        <v>8.85</v>
      </c>
      <c r="F1547" s="6">
        <v>9.5</v>
      </c>
      <c r="G1547" s="6">
        <v>9.91</v>
      </c>
      <c r="H1547" s="6">
        <v>10.14</v>
      </c>
      <c r="I1547" s="6">
        <v>10.09</v>
      </c>
      <c r="J1547" s="6">
        <v>9.99</v>
      </c>
      <c r="K1547" s="6">
        <v>9.9</v>
      </c>
      <c r="L1547" s="6">
        <v>9.86</v>
      </c>
      <c r="M1547" s="6">
        <v>9.82</v>
      </c>
    </row>
    <row r="1548">
      <c r="A1548" s="146">
        <v>41934.0</v>
      </c>
      <c r="B1548" s="6">
        <v>8.1</v>
      </c>
      <c r="C1548" s="6">
        <v>8.34</v>
      </c>
      <c r="D1548" s="6">
        <v>8.55</v>
      </c>
      <c r="E1548" s="6">
        <v>8.75</v>
      </c>
      <c r="F1548" s="6">
        <v>9.42</v>
      </c>
      <c r="G1548" s="6">
        <v>9.79</v>
      </c>
      <c r="H1548" s="6">
        <v>9.96</v>
      </c>
      <c r="I1548" s="6">
        <v>9.89</v>
      </c>
      <c r="J1548" s="6">
        <v>9.8</v>
      </c>
      <c r="K1548" s="6">
        <v>9.73</v>
      </c>
      <c r="L1548" s="6">
        <v>9.7</v>
      </c>
      <c r="M1548" s="6">
        <v>9.68</v>
      </c>
    </row>
    <row r="1549">
      <c r="A1549" s="146">
        <v>41933.0</v>
      </c>
      <c r="B1549" s="6">
        <v>8.02</v>
      </c>
      <c r="C1549" s="6">
        <v>8.26</v>
      </c>
      <c r="D1549" s="6">
        <v>8.49</v>
      </c>
      <c r="E1549" s="6">
        <v>8.73</v>
      </c>
      <c r="F1549" s="6">
        <v>9.49</v>
      </c>
      <c r="G1549" s="6">
        <v>9.85</v>
      </c>
      <c r="H1549" s="6">
        <v>9.97</v>
      </c>
      <c r="I1549" s="6">
        <v>9.88</v>
      </c>
      <c r="J1549" s="6">
        <v>9.8</v>
      </c>
      <c r="K1549" s="6">
        <v>9.75</v>
      </c>
      <c r="L1549" s="6">
        <v>9.73</v>
      </c>
      <c r="M1549" s="6">
        <v>9.71</v>
      </c>
    </row>
    <row r="1550">
      <c r="A1550" s="146">
        <v>41932.0</v>
      </c>
      <c r="B1550" s="6">
        <v>8.07</v>
      </c>
      <c r="C1550" s="6">
        <v>8.34</v>
      </c>
      <c r="D1550" s="6">
        <v>8.59</v>
      </c>
      <c r="E1550" s="6">
        <v>8.82</v>
      </c>
      <c r="F1550" s="6">
        <v>9.53</v>
      </c>
      <c r="G1550" s="6">
        <v>9.89</v>
      </c>
      <c r="H1550" s="6">
        <v>10.02</v>
      </c>
      <c r="I1550" s="6">
        <v>9.93</v>
      </c>
      <c r="J1550" s="6">
        <v>9.86</v>
      </c>
      <c r="K1550" s="6">
        <v>9.84</v>
      </c>
      <c r="L1550" s="6">
        <v>9.84</v>
      </c>
      <c r="M1550" s="6">
        <v>9.81</v>
      </c>
    </row>
    <row r="1551">
      <c r="A1551" s="146">
        <v>41929.0</v>
      </c>
      <c r="B1551" s="6">
        <v>8.05</v>
      </c>
      <c r="C1551" s="6">
        <v>8.3</v>
      </c>
      <c r="D1551" s="6">
        <v>8.52</v>
      </c>
      <c r="E1551" s="6">
        <v>8.74</v>
      </c>
      <c r="F1551" s="6">
        <v>9.45</v>
      </c>
      <c r="G1551" s="6">
        <v>9.87</v>
      </c>
      <c r="H1551" s="6">
        <v>10.06</v>
      </c>
      <c r="I1551" s="6">
        <v>9.98</v>
      </c>
      <c r="J1551" s="6">
        <v>9.9</v>
      </c>
      <c r="K1551" s="6">
        <v>9.85</v>
      </c>
      <c r="L1551" s="6">
        <v>9.84</v>
      </c>
      <c r="M1551" s="6">
        <v>9.85</v>
      </c>
    </row>
    <row r="1552">
      <c r="A1552" s="146">
        <v>41928.0</v>
      </c>
      <c r="B1552" s="6">
        <v>8.1</v>
      </c>
      <c r="C1552" s="6">
        <v>8.44</v>
      </c>
      <c r="D1552" s="6">
        <v>8.72</v>
      </c>
      <c r="E1552" s="6">
        <v>8.97</v>
      </c>
      <c r="F1552" s="6">
        <v>9.65</v>
      </c>
      <c r="G1552" s="6">
        <v>9.98</v>
      </c>
      <c r="H1552" s="6">
        <v>10.09</v>
      </c>
      <c r="I1552" s="6">
        <v>10.0</v>
      </c>
      <c r="J1552" s="6">
        <v>9.92</v>
      </c>
      <c r="K1552" s="6">
        <v>9.86</v>
      </c>
      <c r="L1552" s="6">
        <v>9.85</v>
      </c>
      <c r="M1552" s="6">
        <v>9.84</v>
      </c>
    </row>
    <row r="1553">
      <c r="A1553" s="146">
        <v>41927.0</v>
      </c>
      <c r="B1553" s="6">
        <v>8.2</v>
      </c>
      <c r="C1553" s="6">
        <v>8.47</v>
      </c>
      <c r="D1553" s="6">
        <v>8.7</v>
      </c>
      <c r="E1553" s="6">
        <v>8.92</v>
      </c>
      <c r="F1553" s="6">
        <v>9.58</v>
      </c>
      <c r="G1553" s="6">
        <v>9.91</v>
      </c>
      <c r="H1553" s="6">
        <v>10.0</v>
      </c>
      <c r="I1553" s="6">
        <v>9.9</v>
      </c>
      <c r="J1553" s="6">
        <v>9.83</v>
      </c>
      <c r="K1553" s="6">
        <v>9.8</v>
      </c>
      <c r="L1553" s="6">
        <v>9.79</v>
      </c>
      <c r="M1553" s="6">
        <v>9.78</v>
      </c>
    </row>
    <row r="1554">
      <c r="A1554" s="146">
        <v>41926.0</v>
      </c>
      <c r="B1554" s="6">
        <v>8.23</v>
      </c>
      <c r="C1554" s="6">
        <v>8.53</v>
      </c>
      <c r="D1554" s="6">
        <v>8.79</v>
      </c>
      <c r="E1554" s="6">
        <v>9.0</v>
      </c>
      <c r="F1554" s="6">
        <v>9.57</v>
      </c>
      <c r="G1554" s="6">
        <v>9.85</v>
      </c>
      <c r="H1554" s="6">
        <v>9.99</v>
      </c>
      <c r="I1554" s="6">
        <v>9.96</v>
      </c>
      <c r="J1554" s="6">
        <v>9.92</v>
      </c>
      <c r="K1554" s="6">
        <v>9.88</v>
      </c>
      <c r="L1554" s="6">
        <v>9.85</v>
      </c>
      <c r="M1554" s="6">
        <v>9.81</v>
      </c>
    </row>
    <row r="1555">
      <c r="A1555" s="146">
        <v>41925.0</v>
      </c>
      <c r="B1555" s="6">
        <v>8.36</v>
      </c>
      <c r="C1555" s="6">
        <v>8.55</v>
      </c>
      <c r="D1555" s="6">
        <v>8.74</v>
      </c>
      <c r="E1555" s="6">
        <v>8.91</v>
      </c>
      <c r="F1555" s="6">
        <v>9.46</v>
      </c>
      <c r="G1555" s="6">
        <v>9.76</v>
      </c>
      <c r="H1555" s="6">
        <v>9.97</v>
      </c>
      <c r="I1555" s="6">
        <v>9.96</v>
      </c>
      <c r="J1555" s="6">
        <v>9.91</v>
      </c>
      <c r="K1555" s="6">
        <v>9.84</v>
      </c>
      <c r="L1555" s="6">
        <v>9.81</v>
      </c>
      <c r="M1555" s="6">
        <v>9.79</v>
      </c>
    </row>
    <row r="1556">
      <c r="A1556" s="146">
        <v>41922.0</v>
      </c>
      <c r="B1556" s="6">
        <v>8.32</v>
      </c>
      <c r="C1556" s="6">
        <v>8.55</v>
      </c>
      <c r="D1556" s="6">
        <v>8.75</v>
      </c>
      <c r="E1556" s="6">
        <v>8.92</v>
      </c>
      <c r="F1556" s="6">
        <v>9.47</v>
      </c>
      <c r="G1556" s="6">
        <v>9.83</v>
      </c>
      <c r="H1556" s="6">
        <v>10.03</v>
      </c>
      <c r="I1556" s="6">
        <v>9.99</v>
      </c>
      <c r="J1556" s="6">
        <v>9.9</v>
      </c>
      <c r="K1556" s="6">
        <v>9.81</v>
      </c>
      <c r="L1556" s="6">
        <v>9.78</v>
      </c>
      <c r="M1556" s="6">
        <v>9.75</v>
      </c>
    </row>
    <row r="1557">
      <c r="A1557" s="146">
        <v>41921.0</v>
      </c>
      <c r="B1557" s="6">
        <v>8.31</v>
      </c>
      <c r="C1557" s="6">
        <v>8.55</v>
      </c>
      <c r="D1557" s="6">
        <v>8.75</v>
      </c>
      <c r="E1557" s="6">
        <v>8.93</v>
      </c>
      <c r="F1557" s="6">
        <v>9.41</v>
      </c>
      <c r="G1557" s="6">
        <v>9.65</v>
      </c>
      <c r="H1557" s="6">
        <v>9.76</v>
      </c>
      <c r="I1557" s="6">
        <v>9.74</v>
      </c>
      <c r="J1557" s="6">
        <v>9.71</v>
      </c>
      <c r="K1557" s="6">
        <v>9.68</v>
      </c>
      <c r="L1557" s="6">
        <v>9.64</v>
      </c>
      <c r="M1557" s="6">
        <v>9.58</v>
      </c>
    </row>
    <row r="1558">
      <c r="A1558" s="146">
        <v>41920.0</v>
      </c>
      <c r="B1558" s="6">
        <v>8.4</v>
      </c>
      <c r="C1558" s="6">
        <v>8.58</v>
      </c>
      <c r="D1558" s="6">
        <v>8.74</v>
      </c>
      <c r="E1558" s="6">
        <v>8.89</v>
      </c>
      <c r="F1558" s="6">
        <v>9.37</v>
      </c>
      <c r="G1558" s="6">
        <v>9.65</v>
      </c>
      <c r="H1558" s="6">
        <v>9.81</v>
      </c>
      <c r="I1558" s="6">
        <v>9.78</v>
      </c>
      <c r="J1558" s="6">
        <v>9.73</v>
      </c>
      <c r="K1558" s="6">
        <v>9.66</v>
      </c>
      <c r="L1558" s="6">
        <v>9.63</v>
      </c>
      <c r="M1558" s="6">
        <v>9.6</v>
      </c>
    </row>
    <row r="1559">
      <c r="A1559" s="146">
        <v>41919.0</v>
      </c>
      <c r="B1559" s="6">
        <v>8.36</v>
      </c>
      <c r="C1559" s="6">
        <v>8.57</v>
      </c>
      <c r="D1559" s="6">
        <v>8.74</v>
      </c>
      <c r="E1559" s="6">
        <v>8.89</v>
      </c>
      <c r="F1559" s="6">
        <v>9.31</v>
      </c>
      <c r="G1559" s="6">
        <v>9.56</v>
      </c>
      <c r="H1559" s="6">
        <v>9.69</v>
      </c>
      <c r="I1559" s="6">
        <v>9.66</v>
      </c>
      <c r="J1559" s="6">
        <v>9.6</v>
      </c>
      <c r="K1559" s="6">
        <v>9.55</v>
      </c>
      <c r="L1559" s="6">
        <v>9.52</v>
      </c>
      <c r="M1559" s="6">
        <v>9.5</v>
      </c>
    </row>
    <row r="1560">
      <c r="A1560" s="146">
        <v>41918.0</v>
      </c>
      <c r="B1560" s="6">
        <v>8.2</v>
      </c>
      <c r="C1560" s="6">
        <v>8.52</v>
      </c>
      <c r="D1560" s="6">
        <v>8.78</v>
      </c>
      <c r="E1560" s="6">
        <v>8.98</v>
      </c>
      <c r="F1560" s="6">
        <v>9.4</v>
      </c>
      <c r="G1560" s="6">
        <v>9.54</v>
      </c>
      <c r="H1560" s="6">
        <v>9.59</v>
      </c>
      <c r="I1560" s="6">
        <v>9.58</v>
      </c>
      <c r="J1560" s="6">
        <v>9.56</v>
      </c>
      <c r="K1560" s="6">
        <v>9.52</v>
      </c>
      <c r="L1560" s="6">
        <v>9.48</v>
      </c>
      <c r="M1560" s="6">
        <v>9.43</v>
      </c>
    </row>
    <row r="1561">
      <c r="A1561" s="146">
        <v>41915.0</v>
      </c>
      <c r="B1561" s="6">
        <v>8.05</v>
      </c>
      <c r="C1561" s="6">
        <v>8.51</v>
      </c>
      <c r="D1561" s="6">
        <v>8.85</v>
      </c>
      <c r="E1561" s="6">
        <v>9.08</v>
      </c>
      <c r="F1561" s="6">
        <v>9.47</v>
      </c>
      <c r="G1561" s="6">
        <v>9.56</v>
      </c>
      <c r="H1561" s="6">
        <v>9.59</v>
      </c>
      <c r="I1561" s="6">
        <v>9.58</v>
      </c>
      <c r="J1561" s="6">
        <v>9.53</v>
      </c>
      <c r="K1561" s="6">
        <v>9.47</v>
      </c>
      <c r="L1561" s="6">
        <v>9.42</v>
      </c>
      <c r="M1561" s="6">
        <v>9.36</v>
      </c>
    </row>
    <row r="1562">
      <c r="A1562" s="146">
        <v>41914.0</v>
      </c>
      <c r="B1562" s="6">
        <v>8.13</v>
      </c>
      <c r="C1562" s="6">
        <v>8.4</v>
      </c>
      <c r="D1562" s="6">
        <v>8.63</v>
      </c>
      <c r="E1562" s="6">
        <v>8.8</v>
      </c>
      <c r="F1562" s="6">
        <v>9.19</v>
      </c>
      <c r="G1562" s="6">
        <v>9.39</v>
      </c>
      <c r="H1562" s="6">
        <v>9.47</v>
      </c>
      <c r="I1562" s="6">
        <v>9.43</v>
      </c>
      <c r="J1562" s="6">
        <v>9.37</v>
      </c>
      <c r="K1562" s="6">
        <v>9.3</v>
      </c>
      <c r="L1562" s="6">
        <v>9.27</v>
      </c>
      <c r="M1562" s="6">
        <v>9.23</v>
      </c>
    </row>
    <row r="1563">
      <c r="A1563" s="146">
        <v>41913.0</v>
      </c>
      <c r="B1563" s="6">
        <v>8.19</v>
      </c>
      <c r="C1563" s="6">
        <v>8.42</v>
      </c>
      <c r="D1563" s="6">
        <v>8.61</v>
      </c>
      <c r="E1563" s="6">
        <v>8.76</v>
      </c>
      <c r="F1563" s="6">
        <v>9.15</v>
      </c>
      <c r="G1563" s="6">
        <v>9.37</v>
      </c>
      <c r="H1563" s="6">
        <v>9.48</v>
      </c>
      <c r="I1563" s="6">
        <v>9.45</v>
      </c>
      <c r="J1563" s="6">
        <v>9.38</v>
      </c>
      <c r="K1563" s="6">
        <v>9.32</v>
      </c>
      <c r="L1563" s="6">
        <v>9.28</v>
      </c>
      <c r="M1563" s="6">
        <v>9.24</v>
      </c>
    </row>
    <row r="1564">
      <c r="A1564" s="146">
        <v>41912.0</v>
      </c>
      <c r="B1564" s="6">
        <v>8.26</v>
      </c>
      <c r="C1564" s="6">
        <v>8.44</v>
      </c>
      <c r="D1564" s="6">
        <v>8.59</v>
      </c>
      <c r="E1564" s="6">
        <v>8.72</v>
      </c>
      <c r="F1564" s="6">
        <v>9.09</v>
      </c>
      <c r="G1564" s="6">
        <v>9.33</v>
      </c>
      <c r="H1564" s="6">
        <v>9.48</v>
      </c>
      <c r="I1564" s="6">
        <v>9.45</v>
      </c>
      <c r="J1564" s="6">
        <v>9.4</v>
      </c>
      <c r="K1564" s="6">
        <v>9.33</v>
      </c>
      <c r="L1564" s="6">
        <v>9.29</v>
      </c>
      <c r="M1564" s="6">
        <v>9.24</v>
      </c>
    </row>
    <row r="1565">
      <c r="A1565" s="146">
        <v>41911.0</v>
      </c>
      <c r="B1565" s="6">
        <v>8.13</v>
      </c>
      <c r="C1565" s="6">
        <v>8.32</v>
      </c>
      <c r="D1565" s="6">
        <v>8.48</v>
      </c>
      <c r="E1565" s="6">
        <v>8.63</v>
      </c>
      <c r="F1565" s="6">
        <v>9.11</v>
      </c>
      <c r="G1565" s="6">
        <v>9.38</v>
      </c>
      <c r="H1565" s="6">
        <v>9.5</v>
      </c>
      <c r="I1565" s="6">
        <v>9.45</v>
      </c>
      <c r="J1565" s="6">
        <v>9.39</v>
      </c>
      <c r="K1565" s="6">
        <v>9.33</v>
      </c>
      <c r="L1565" s="6">
        <v>9.29</v>
      </c>
      <c r="M1565" s="6">
        <v>9.23</v>
      </c>
    </row>
    <row r="1566">
      <c r="A1566" s="146">
        <v>41908.0</v>
      </c>
      <c r="B1566" s="6">
        <v>8.27</v>
      </c>
      <c r="C1566" s="6">
        <v>8.43</v>
      </c>
      <c r="D1566" s="6">
        <v>8.57</v>
      </c>
      <c r="E1566" s="6">
        <v>8.69</v>
      </c>
      <c r="F1566" s="6">
        <v>9.07</v>
      </c>
      <c r="G1566" s="6">
        <v>9.28</v>
      </c>
      <c r="H1566" s="6">
        <v>9.38</v>
      </c>
      <c r="I1566" s="6">
        <v>9.35</v>
      </c>
      <c r="J1566" s="6">
        <v>9.32</v>
      </c>
      <c r="K1566" s="6">
        <v>9.27</v>
      </c>
      <c r="L1566" s="6">
        <v>9.23</v>
      </c>
      <c r="M1566" s="6">
        <v>9.17</v>
      </c>
    </row>
    <row r="1567">
      <c r="A1567" s="146">
        <v>41907.0</v>
      </c>
      <c r="B1567" s="6">
        <v>8.21</v>
      </c>
      <c r="C1567" s="6">
        <v>8.4</v>
      </c>
      <c r="D1567" s="6">
        <v>8.54</v>
      </c>
      <c r="E1567" s="6">
        <v>8.67</v>
      </c>
      <c r="F1567" s="6">
        <v>9.0</v>
      </c>
      <c r="G1567" s="6">
        <v>9.21</v>
      </c>
      <c r="H1567" s="6">
        <v>9.33</v>
      </c>
      <c r="I1567" s="6">
        <v>9.31</v>
      </c>
      <c r="J1567" s="6">
        <v>9.26</v>
      </c>
      <c r="K1567" s="6">
        <v>9.21</v>
      </c>
      <c r="L1567" s="6">
        <v>9.17</v>
      </c>
      <c r="M1567" s="6">
        <v>9.14</v>
      </c>
    </row>
    <row r="1568">
      <c r="A1568" s="146">
        <v>41906.0</v>
      </c>
      <c r="B1568" s="6">
        <v>8.17</v>
      </c>
      <c r="C1568" s="6">
        <v>8.35</v>
      </c>
      <c r="D1568" s="6">
        <v>8.49</v>
      </c>
      <c r="E1568" s="6">
        <v>8.61</v>
      </c>
      <c r="F1568" s="6">
        <v>9.01</v>
      </c>
      <c r="G1568" s="6">
        <v>9.29</v>
      </c>
      <c r="H1568" s="6">
        <v>9.46</v>
      </c>
      <c r="I1568" s="6">
        <v>9.42</v>
      </c>
      <c r="J1568" s="6">
        <v>9.36</v>
      </c>
      <c r="K1568" s="6">
        <v>9.3</v>
      </c>
      <c r="L1568" s="6">
        <v>9.28</v>
      </c>
      <c r="M1568" s="6">
        <v>9.26</v>
      </c>
    </row>
    <row r="1569">
      <c r="A1569" s="146">
        <v>41905.0</v>
      </c>
      <c r="B1569" s="6">
        <v>8.13</v>
      </c>
      <c r="C1569" s="6">
        <v>8.3</v>
      </c>
      <c r="D1569" s="6">
        <v>8.45</v>
      </c>
      <c r="E1569" s="6">
        <v>8.6</v>
      </c>
      <c r="F1569" s="6">
        <v>9.1</v>
      </c>
      <c r="G1569" s="6">
        <v>9.42</v>
      </c>
      <c r="H1569" s="6">
        <v>9.58</v>
      </c>
      <c r="I1569" s="6">
        <v>9.55</v>
      </c>
      <c r="J1569" s="6">
        <v>9.51</v>
      </c>
      <c r="K1569" s="6">
        <v>9.47</v>
      </c>
      <c r="L1569" s="6">
        <v>9.46</v>
      </c>
      <c r="M1569" s="6">
        <v>9.44</v>
      </c>
    </row>
    <row r="1570">
      <c r="A1570" s="146">
        <v>41904.0</v>
      </c>
      <c r="B1570" s="6">
        <v>8.17</v>
      </c>
      <c r="C1570" s="6">
        <v>8.35</v>
      </c>
      <c r="D1570" s="6">
        <v>8.5</v>
      </c>
      <c r="E1570" s="6">
        <v>8.66</v>
      </c>
      <c r="F1570" s="6">
        <v>9.18</v>
      </c>
      <c r="G1570" s="6">
        <v>9.52</v>
      </c>
      <c r="H1570" s="6">
        <v>9.71</v>
      </c>
      <c r="I1570" s="6">
        <v>9.68</v>
      </c>
      <c r="J1570" s="6">
        <v>9.62</v>
      </c>
      <c r="K1570" s="6">
        <v>9.57</v>
      </c>
      <c r="L1570" s="6">
        <v>9.56</v>
      </c>
      <c r="M1570" s="6">
        <v>9.55</v>
      </c>
    </row>
    <row r="1571">
      <c r="A1571" s="146">
        <v>41901.0</v>
      </c>
      <c r="B1571" s="6">
        <v>8.02</v>
      </c>
      <c r="C1571" s="6">
        <v>8.26</v>
      </c>
      <c r="D1571" s="6">
        <v>8.46</v>
      </c>
      <c r="E1571" s="6">
        <v>8.65</v>
      </c>
      <c r="F1571" s="6">
        <v>9.18</v>
      </c>
      <c r="G1571" s="6">
        <v>9.48</v>
      </c>
      <c r="H1571" s="6">
        <v>9.63</v>
      </c>
      <c r="I1571" s="6">
        <v>9.61</v>
      </c>
      <c r="J1571" s="6">
        <v>9.58</v>
      </c>
      <c r="K1571" s="6">
        <v>9.53</v>
      </c>
      <c r="L1571" s="6">
        <v>9.51</v>
      </c>
      <c r="M1571" s="6">
        <v>9.49</v>
      </c>
    </row>
    <row r="1572">
      <c r="A1572" s="146">
        <v>41900.0</v>
      </c>
      <c r="B1572" s="6">
        <v>8.04</v>
      </c>
      <c r="C1572" s="6">
        <v>8.3</v>
      </c>
      <c r="D1572" s="6">
        <v>8.52</v>
      </c>
      <c r="E1572" s="6">
        <v>8.7</v>
      </c>
      <c r="F1572" s="6">
        <v>9.22</v>
      </c>
      <c r="G1572" s="6">
        <v>9.49</v>
      </c>
      <c r="H1572" s="6">
        <v>9.63</v>
      </c>
      <c r="I1572" s="6">
        <v>9.61</v>
      </c>
      <c r="J1572" s="6">
        <v>9.59</v>
      </c>
      <c r="K1572" s="6">
        <v>9.56</v>
      </c>
      <c r="L1572" s="6">
        <v>9.53</v>
      </c>
      <c r="M1572" s="6">
        <v>9.51</v>
      </c>
    </row>
    <row r="1573">
      <c r="A1573" s="146">
        <v>41899.0</v>
      </c>
      <c r="B1573" s="6">
        <v>7.87</v>
      </c>
      <c r="C1573" s="6">
        <v>8.14</v>
      </c>
      <c r="D1573" s="6">
        <v>8.37</v>
      </c>
      <c r="E1573" s="6">
        <v>8.57</v>
      </c>
      <c r="F1573" s="6">
        <v>9.15</v>
      </c>
      <c r="G1573" s="6">
        <v>9.48</v>
      </c>
      <c r="H1573" s="6">
        <v>9.68</v>
      </c>
      <c r="I1573" s="6">
        <v>9.66</v>
      </c>
      <c r="J1573" s="6">
        <v>9.62</v>
      </c>
      <c r="K1573" s="6">
        <v>9.57</v>
      </c>
      <c r="L1573" s="6">
        <v>9.55</v>
      </c>
      <c r="M1573" s="6">
        <v>9.52</v>
      </c>
    </row>
    <row r="1574">
      <c r="A1574" s="146">
        <v>41898.0</v>
      </c>
      <c r="B1574" s="6">
        <v>8.0</v>
      </c>
      <c r="C1574" s="6">
        <v>8.24</v>
      </c>
      <c r="D1574" s="6">
        <v>8.45</v>
      </c>
      <c r="E1574" s="6">
        <v>8.65</v>
      </c>
      <c r="F1574" s="6">
        <v>9.26</v>
      </c>
      <c r="G1574" s="6">
        <v>9.61</v>
      </c>
      <c r="H1574" s="6">
        <v>9.77</v>
      </c>
      <c r="I1574" s="6">
        <v>9.71</v>
      </c>
      <c r="J1574" s="6">
        <v>9.67</v>
      </c>
      <c r="K1574" s="6">
        <v>9.63</v>
      </c>
      <c r="L1574" s="6">
        <v>9.61</v>
      </c>
      <c r="M1574" s="6">
        <v>9.59</v>
      </c>
    </row>
    <row r="1575">
      <c r="A1575" s="146">
        <v>41897.0</v>
      </c>
      <c r="B1575" s="6">
        <v>8.1</v>
      </c>
      <c r="C1575" s="6">
        <v>8.28</v>
      </c>
      <c r="D1575" s="6">
        <v>8.44</v>
      </c>
      <c r="E1575" s="6">
        <v>8.62</v>
      </c>
      <c r="F1575" s="6">
        <v>9.29</v>
      </c>
      <c r="G1575" s="6">
        <v>9.68</v>
      </c>
      <c r="H1575" s="6">
        <v>9.85</v>
      </c>
      <c r="I1575" s="6">
        <v>9.78</v>
      </c>
      <c r="J1575" s="6">
        <v>9.73</v>
      </c>
      <c r="K1575" s="6">
        <v>9.68</v>
      </c>
      <c r="L1575" s="6">
        <v>9.66</v>
      </c>
      <c r="M1575" s="6">
        <v>9.64</v>
      </c>
    </row>
    <row r="1576">
      <c r="A1576" s="146">
        <v>41894.0</v>
      </c>
      <c r="B1576" s="6">
        <v>7.93</v>
      </c>
      <c r="C1576" s="6">
        <v>8.15</v>
      </c>
      <c r="D1576" s="6">
        <v>8.37</v>
      </c>
      <c r="E1576" s="6">
        <v>8.58</v>
      </c>
      <c r="F1576" s="6">
        <v>9.25</v>
      </c>
      <c r="G1576" s="6">
        <v>9.56</v>
      </c>
      <c r="H1576" s="6">
        <v>9.73</v>
      </c>
      <c r="I1576" s="6">
        <v>9.72</v>
      </c>
      <c r="J1576" s="6">
        <v>9.7</v>
      </c>
      <c r="K1576" s="6">
        <v>9.65</v>
      </c>
      <c r="L1576" s="6">
        <v>9.63</v>
      </c>
      <c r="M1576" s="6">
        <v>9.61</v>
      </c>
    </row>
    <row r="1577">
      <c r="A1577" s="146">
        <v>41893.0</v>
      </c>
      <c r="B1577" s="6">
        <v>7.92</v>
      </c>
      <c r="C1577" s="6">
        <v>8.16</v>
      </c>
      <c r="D1577" s="6">
        <v>8.39</v>
      </c>
      <c r="E1577" s="6">
        <v>8.61</v>
      </c>
      <c r="F1577" s="6">
        <v>9.33</v>
      </c>
      <c r="G1577" s="6">
        <v>9.73</v>
      </c>
      <c r="H1577" s="6">
        <v>9.91</v>
      </c>
      <c r="I1577" s="6">
        <v>9.84</v>
      </c>
      <c r="J1577" s="6">
        <v>9.76</v>
      </c>
      <c r="K1577" s="6">
        <v>9.7</v>
      </c>
      <c r="L1577" s="6">
        <v>9.68</v>
      </c>
      <c r="M1577" s="6">
        <v>9.66</v>
      </c>
    </row>
    <row r="1578">
      <c r="A1578" s="146">
        <v>41892.0</v>
      </c>
      <c r="B1578" s="6">
        <v>8.11</v>
      </c>
      <c r="C1578" s="6">
        <v>8.32</v>
      </c>
      <c r="D1578" s="6">
        <v>8.51</v>
      </c>
      <c r="E1578" s="6">
        <v>8.69</v>
      </c>
      <c r="F1578" s="6">
        <v>9.27</v>
      </c>
      <c r="G1578" s="6">
        <v>9.65</v>
      </c>
      <c r="H1578" s="6">
        <v>9.83</v>
      </c>
      <c r="I1578" s="6">
        <v>9.76</v>
      </c>
      <c r="J1578" s="6">
        <v>9.71</v>
      </c>
      <c r="K1578" s="6">
        <v>9.68</v>
      </c>
      <c r="L1578" s="6">
        <v>9.66</v>
      </c>
      <c r="M1578" s="6">
        <v>9.65</v>
      </c>
    </row>
    <row r="1579">
      <c r="A1579" s="146">
        <v>41891.0</v>
      </c>
      <c r="B1579" s="6">
        <v>7.99</v>
      </c>
      <c r="C1579" s="6">
        <v>8.25</v>
      </c>
      <c r="D1579" s="6">
        <v>8.48</v>
      </c>
      <c r="E1579" s="6">
        <v>8.69</v>
      </c>
      <c r="F1579" s="6">
        <v>9.3</v>
      </c>
      <c r="G1579" s="6">
        <v>9.57</v>
      </c>
      <c r="H1579" s="6">
        <v>9.65</v>
      </c>
      <c r="I1579" s="6">
        <v>9.58</v>
      </c>
      <c r="J1579" s="6">
        <v>9.54</v>
      </c>
      <c r="K1579" s="6">
        <v>9.52</v>
      </c>
      <c r="L1579" s="6">
        <v>9.51</v>
      </c>
      <c r="M1579" s="6">
        <v>9.5</v>
      </c>
    </row>
    <row r="1580">
      <c r="A1580" s="146">
        <v>41890.0</v>
      </c>
      <c r="B1580" s="6">
        <v>7.95</v>
      </c>
      <c r="C1580" s="6">
        <v>8.19</v>
      </c>
      <c r="D1580" s="6">
        <v>8.41</v>
      </c>
      <c r="E1580" s="6">
        <v>8.62</v>
      </c>
      <c r="F1580" s="6">
        <v>9.23</v>
      </c>
      <c r="G1580" s="6">
        <v>9.53</v>
      </c>
      <c r="H1580" s="6">
        <v>9.66</v>
      </c>
      <c r="I1580" s="6">
        <v>9.61</v>
      </c>
      <c r="J1580" s="6">
        <v>9.57</v>
      </c>
      <c r="K1580" s="6">
        <v>9.55</v>
      </c>
      <c r="L1580" s="6">
        <v>9.54</v>
      </c>
      <c r="M1580" s="6">
        <v>9.54</v>
      </c>
    </row>
    <row r="1581">
      <c r="A1581" s="146">
        <v>41887.0</v>
      </c>
      <c r="B1581" s="6">
        <v>7.78</v>
      </c>
      <c r="C1581" s="6">
        <v>8.08</v>
      </c>
      <c r="D1581" s="6">
        <v>8.35</v>
      </c>
      <c r="E1581" s="6">
        <v>8.58</v>
      </c>
      <c r="F1581" s="6">
        <v>9.2</v>
      </c>
      <c r="G1581" s="6">
        <v>9.44</v>
      </c>
      <c r="H1581" s="6">
        <v>9.54</v>
      </c>
      <c r="I1581" s="6">
        <v>9.52</v>
      </c>
      <c r="J1581" s="6">
        <v>9.51</v>
      </c>
      <c r="K1581" s="6">
        <v>9.52</v>
      </c>
      <c r="L1581" s="6">
        <v>9.5</v>
      </c>
      <c r="M1581" s="6">
        <v>9.45</v>
      </c>
    </row>
    <row r="1582">
      <c r="A1582" s="146">
        <v>41886.0</v>
      </c>
      <c r="B1582" s="6">
        <v>7.88</v>
      </c>
      <c r="C1582" s="6">
        <v>8.18</v>
      </c>
      <c r="D1582" s="6">
        <v>8.43</v>
      </c>
      <c r="E1582" s="6">
        <v>8.66</v>
      </c>
      <c r="F1582" s="6">
        <v>9.28</v>
      </c>
      <c r="G1582" s="6">
        <v>9.52</v>
      </c>
      <c r="H1582" s="6">
        <v>9.57</v>
      </c>
      <c r="I1582" s="6">
        <v>9.52</v>
      </c>
      <c r="J1582" s="6">
        <v>9.5</v>
      </c>
      <c r="K1582" s="6">
        <v>9.51</v>
      </c>
      <c r="L1582" s="6">
        <v>9.5</v>
      </c>
      <c r="M1582" s="6">
        <v>9.48</v>
      </c>
    </row>
    <row r="1583">
      <c r="A1583" s="146">
        <v>41885.0</v>
      </c>
      <c r="B1583" s="6">
        <v>7.67</v>
      </c>
      <c r="C1583" s="6">
        <v>8.08</v>
      </c>
      <c r="D1583" s="6">
        <v>8.41</v>
      </c>
      <c r="E1583" s="6">
        <v>8.67</v>
      </c>
      <c r="F1583" s="6">
        <v>9.29</v>
      </c>
      <c r="G1583" s="6">
        <v>9.54</v>
      </c>
      <c r="H1583" s="6">
        <v>9.58</v>
      </c>
      <c r="I1583" s="6">
        <v>9.53</v>
      </c>
      <c r="J1583" s="6">
        <v>9.53</v>
      </c>
      <c r="K1583" s="6">
        <v>9.54</v>
      </c>
      <c r="L1583" s="6">
        <v>9.53</v>
      </c>
      <c r="M1583" s="6">
        <v>9.5</v>
      </c>
    </row>
    <row r="1584">
      <c r="A1584" s="146">
        <v>41884.0</v>
      </c>
      <c r="B1584" s="6">
        <v>8.03</v>
      </c>
      <c r="C1584" s="6">
        <v>8.39</v>
      </c>
      <c r="D1584" s="6">
        <v>8.68</v>
      </c>
      <c r="E1584" s="6">
        <v>8.9</v>
      </c>
      <c r="F1584" s="6">
        <v>9.49</v>
      </c>
      <c r="G1584" s="6">
        <v>9.87</v>
      </c>
      <c r="H1584" s="6">
        <v>10.05</v>
      </c>
      <c r="I1584" s="6">
        <v>9.98</v>
      </c>
      <c r="J1584" s="6">
        <v>9.89</v>
      </c>
      <c r="K1584" s="6">
        <v>9.83</v>
      </c>
      <c r="L1584" s="6">
        <v>9.81</v>
      </c>
      <c r="M1584" s="6">
        <v>9.8</v>
      </c>
    </row>
    <row r="1585">
      <c r="A1585" s="146">
        <v>41883.0</v>
      </c>
      <c r="B1585" s="6">
        <v>8.38</v>
      </c>
      <c r="C1585" s="6">
        <v>8.72</v>
      </c>
      <c r="D1585" s="6">
        <v>8.96</v>
      </c>
      <c r="E1585" s="6">
        <v>9.12</v>
      </c>
      <c r="F1585" s="6">
        <v>9.46</v>
      </c>
      <c r="G1585" s="6">
        <v>9.77</v>
      </c>
      <c r="H1585" s="6">
        <v>9.95</v>
      </c>
      <c r="I1585" s="6">
        <v>9.9</v>
      </c>
      <c r="J1585" s="6">
        <v>9.82</v>
      </c>
      <c r="K1585" s="6">
        <v>9.79</v>
      </c>
      <c r="L1585" s="6">
        <v>9.8</v>
      </c>
      <c r="M1585" s="6">
        <v>9.82</v>
      </c>
    </row>
    <row r="1586">
      <c r="A1586" s="146">
        <v>41880.0</v>
      </c>
      <c r="B1586" s="6">
        <v>8.4</v>
      </c>
      <c r="C1586" s="6">
        <v>8.65</v>
      </c>
      <c r="D1586" s="6">
        <v>8.85</v>
      </c>
      <c r="E1586" s="6">
        <v>9.01</v>
      </c>
      <c r="F1586" s="6">
        <v>9.48</v>
      </c>
      <c r="G1586" s="6">
        <v>9.81</v>
      </c>
      <c r="H1586" s="6">
        <v>9.95</v>
      </c>
      <c r="I1586" s="6">
        <v>9.87</v>
      </c>
      <c r="J1586" s="6">
        <v>9.8</v>
      </c>
      <c r="K1586" s="6">
        <v>9.77</v>
      </c>
      <c r="L1586" s="6">
        <v>9.77</v>
      </c>
      <c r="M1586" s="6">
        <v>9.77</v>
      </c>
    </row>
    <row r="1587">
      <c r="A1587" s="146">
        <v>41879.0</v>
      </c>
      <c r="B1587" s="6">
        <v>7.98</v>
      </c>
      <c r="C1587" s="6">
        <v>8.23</v>
      </c>
      <c r="D1587" s="6">
        <v>8.45</v>
      </c>
      <c r="E1587" s="6">
        <v>8.66</v>
      </c>
      <c r="F1587" s="6">
        <v>9.34</v>
      </c>
      <c r="G1587" s="6">
        <v>9.68</v>
      </c>
      <c r="H1587" s="6">
        <v>9.84</v>
      </c>
      <c r="I1587" s="6">
        <v>9.79</v>
      </c>
      <c r="J1587" s="6">
        <v>9.73</v>
      </c>
      <c r="K1587" s="6">
        <v>9.68</v>
      </c>
      <c r="L1587" s="6">
        <v>9.68</v>
      </c>
      <c r="M1587" s="6">
        <v>9.69</v>
      </c>
    </row>
    <row r="1588">
      <c r="A1588" s="146">
        <v>41878.0</v>
      </c>
      <c r="B1588" s="6">
        <v>7.67</v>
      </c>
      <c r="C1588" s="6">
        <v>7.98</v>
      </c>
      <c r="D1588" s="6">
        <v>8.24</v>
      </c>
      <c r="E1588" s="6">
        <v>8.46</v>
      </c>
      <c r="F1588" s="6">
        <v>9.02</v>
      </c>
      <c r="G1588" s="6">
        <v>9.29</v>
      </c>
      <c r="H1588" s="6">
        <v>9.39</v>
      </c>
      <c r="I1588" s="6">
        <v>9.37</v>
      </c>
      <c r="J1588" s="6">
        <v>9.37</v>
      </c>
      <c r="K1588" s="6">
        <v>9.39</v>
      </c>
      <c r="L1588" s="6">
        <v>9.41</v>
      </c>
      <c r="M1588" s="6">
        <v>9.43</v>
      </c>
    </row>
    <row r="1589">
      <c r="A1589" s="146">
        <v>41877.0</v>
      </c>
      <c r="B1589" s="6">
        <v>7.54</v>
      </c>
      <c r="C1589" s="6">
        <v>7.9</v>
      </c>
      <c r="D1589" s="6">
        <v>8.18</v>
      </c>
      <c r="E1589" s="6">
        <v>8.4</v>
      </c>
      <c r="F1589" s="6">
        <v>8.95</v>
      </c>
      <c r="G1589" s="6">
        <v>9.24</v>
      </c>
      <c r="H1589" s="6">
        <v>9.39</v>
      </c>
      <c r="I1589" s="6">
        <v>9.39</v>
      </c>
      <c r="J1589" s="6">
        <v>9.39</v>
      </c>
      <c r="K1589" s="6">
        <v>9.4</v>
      </c>
      <c r="L1589" s="6">
        <v>9.4</v>
      </c>
      <c r="M1589" s="6">
        <v>9.41</v>
      </c>
    </row>
    <row r="1590">
      <c r="A1590" s="146">
        <v>41876.0</v>
      </c>
      <c r="B1590" s="6">
        <v>7.5</v>
      </c>
      <c r="C1590" s="6">
        <v>7.84</v>
      </c>
      <c r="D1590" s="6">
        <v>8.12</v>
      </c>
      <c r="E1590" s="6">
        <v>8.35</v>
      </c>
      <c r="F1590" s="6">
        <v>8.92</v>
      </c>
      <c r="G1590" s="6">
        <v>9.24</v>
      </c>
      <c r="H1590" s="6">
        <v>9.42</v>
      </c>
      <c r="I1590" s="6">
        <v>9.41</v>
      </c>
      <c r="J1590" s="6">
        <v>9.38</v>
      </c>
      <c r="K1590" s="6">
        <v>9.37</v>
      </c>
      <c r="L1590" s="6">
        <v>9.37</v>
      </c>
      <c r="M1590" s="6">
        <v>9.38</v>
      </c>
    </row>
    <row r="1591">
      <c r="A1591" s="146">
        <v>41873.0</v>
      </c>
      <c r="B1591" s="6">
        <v>7.62</v>
      </c>
      <c r="C1591" s="6">
        <v>7.93</v>
      </c>
      <c r="D1591" s="6">
        <v>8.19</v>
      </c>
      <c r="E1591" s="6">
        <v>8.41</v>
      </c>
      <c r="F1591" s="6">
        <v>9.0</v>
      </c>
      <c r="G1591" s="6">
        <v>9.31</v>
      </c>
      <c r="H1591" s="6">
        <v>9.45</v>
      </c>
      <c r="I1591" s="6">
        <v>9.41</v>
      </c>
      <c r="J1591" s="6">
        <v>9.38</v>
      </c>
      <c r="K1591" s="6">
        <v>9.37</v>
      </c>
      <c r="L1591" s="6">
        <v>9.38</v>
      </c>
      <c r="M1591" s="6">
        <v>9.39</v>
      </c>
    </row>
    <row r="1592">
      <c r="A1592" s="146">
        <v>41872.0</v>
      </c>
      <c r="B1592" s="6">
        <v>7.96</v>
      </c>
      <c r="C1592" s="6">
        <v>8.16</v>
      </c>
      <c r="D1592" s="6">
        <v>8.33</v>
      </c>
      <c r="E1592" s="6">
        <v>8.47</v>
      </c>
      <c r="F1592" s="6">
        <v>8.9</v>
      </c>
      <c r="G1592" s="6">
        <v>9.17</v>
      </c>
      <c r="H1592" s="6">
        <v>9.34</v>
      </c>
      <c r="I1592" s="6">
        <v>9.34</v>
      </c>
      <c r="J1592" s="6">
        <v>9.35</v>
      </c>
      <c r="K1592" s="6">
        <v>9.35</v>
      </c>
      <c r="L1592" s="6">
        <v>9.37</v>
      </c>
      <c r="M1592" s="6">
        <v>9.38</v>
      </c>
    </row>
    <row r="1593">
      <c r="A1593" s="146">
        <v>41871.0</v>
      </c>
      <c r="B1593" s="6">
        <v>7.97</v>
      </c>
      <c r="C1593" s="6">
        <v>8.12</v>
      </c>
      <c r="D1593" s="6">
        <v>8.27</v>
      </c>
      <c r="E1593" s="6">
        <v>8.42</v>
      </c>
      <c r="F1593" s="6">
        <v>8.94</v>
      </c>
      <c r="G1593" s="6">
        <v>9.27</v>
      </c>
      <c r="H1593" s="6">
        <v>9.43</v>
      </c>
      <c r="I1593" s="6">
        <v>9.4</v>
      </c>
      <c r="J1593" s="6">
        <v>9.39</v>
      </c>
      <c r="K1593" s="6">
        <v>9.38</v>
      </c>
      <c r="L1593" s="6">
        <v>9.39</v>
      </c>
      <c r="M1593" s="6">
        <v>9.39</v>
      </c>
    </row>
    <row r="1594">
      <c r="A1594" s="146">
        <v>41870.0</v>
      </c>
      <c r="B1594" s="6">
        <v>8.14</v>
      </c>
      <c r="C1594" s="6">
        <v>8.24</v>
      </c>
      <c r="D1594" s="6">
        <v>8.35</v>
      </c>
      <c r="E1594" s="6">
        <v>8.47</v>
      </c>
      <c r="F1594" s="6">
        <v>9.01</v>
      </c>
      <c r="G1594" s="6">
        <v>9.37</v>
      </c>
      <c r="H1594" s="6">
        <v>9.49</v>
      </c>
      <c r="I1594" s="6">
        <v>9.41</v>
      </c>
      <c r="J1594" s="6">
        <v>9.38</v>
      </c>
      <c r="K1594" s="6">
        <v>9.39</v>
      </c>
      <c r="L1594" s="6">
        <v>9.42</v>
      </c>
      <c r="M1594" s="6">
        <v>9.45</v>
      </c>
    </row>
    <row r="1595">
      <c r="A1595" s="146">
        <v>41869.0</v>
      </c>
      <c r="B1595" s="6">
        <v>7.97</v>
      </c>
      <c r="C1595" s="6">
        <v>8.12</v>
      </c>
      <c r="D1595" s="6">
        <v>8.28</v>
      </c>
      <c r="E1595" s="6">
        <v>8.44</v>
      </c>
      <c r="F1595" s="6">
        <v>9.02</v>
      </c>
      <c r="G1595" s="6">
        <v>9.27</v>
      </c>
      <c r="H1595" s="6">
        <v>9.37</v>
      </c>
      <c r="I1595" s="6">
        <v>9.35</v>
      </c>
      <c r="J1595" s="6">
        <v>9.35</v>
      </c>
      <c r="K1595" s="6">
        <v>9.35</v>
      </c>
      <c r="L1595" s="6">
        <v>9.36</v>
      </c>
      <c r="M1595" s="6">
        <v>9.38</v>
      </c>
    </row>
    <row r="1596">
      <c r="A1596" s="146">
        <v>41866.0</v>
      </c>
      <c r="B1596" s="6">
        <v>8.12</v>
      </c>
      <c r="C1596" s="6">
        <v>8.25</v>
      </c>
      <c r="D1596" s="6">
        <v>8.37</v>
      </c>
      <c r="E1596" s="6">
        <v>8.5</v>
      </c>
      <c r="F1596" s="6">
        <v>8.97</v>
      </c>
      <c r="G1596" s="6">
        <v>9.19</v>
      </c>
      <c r="H1596" s="6">
        <v>9.27</v>
      </c>
      <c r="I1596" s="6">
        <v>9.24</v>
      </c>
      <c r="J1596" s="6">
        <v>9.25</v>
      </c>
      <c r="K1596" s="6">
        <v>9.29</v>
      </c>
      <c r="L1596" s="6">
        <v>9.33</v>
      </c>
      <c r="M1596" s="6">
        <v>9.38</v>
      </c>
    </row>
    <row r="1597">
      <c r="A1597" s="146">
        <v>41865.0</v>
      </c>
      <c r="B1597" s="6">
        <v>7.84</v>
      </c>
      <c r="C1597" s="6">
        <v>8.09</v>
      </c>
      <c r="D1597" s="6">
        <v>8.31</v>
      </c>
      <c r="E1597" s="6">
        <v>8.5</v>
      </c>
      <c r="F1597" s="6">
        <v>9.04</v>
      </c>
      <c r="G1597" s="6">
        <v>9.28</v>
      </c>
      <c r="H1597" s="6">
        <v>9.39</v>
      </c>
      <c r="I1597" s="6">
        <v>9.37</v>
      </c>
      <c r="J1597" s="6">
        <v>9.38</v>
      </c>
      <c r="K1597" s="6">
        <v>9.41</v>
      </c>
      <c r="L1597" s="6">
        <v>9.43</v>
      </c>
      <c r="M1597" s="6">
        <v>9.46</v>
      </c>
    </row>
    <row r="1598">
      <c r="A1598" s="146">
        <v>41864.0</v>
      </c>
      <c r="B1598" s="6">
        <v>7.91</v>
      </c>
      <c r="C1598" s="6">
        <v>8.16</v>
      </c>
      <c r="D1598" s="6">
        <v>8.37</v>
      </c>
      <c r="E1598" s="6">
        <v>8.55</v>
      </c>
      <c r="F1598" s="6">
        <v>9.06</v>
      </c>
      <c r="G1598" s="6">
        <v>9.35</v>
      </c>
      <c r="H1598" s="6">
        <v>9.5</v>
      </c>
      <c r="I1598" s="6">
        <v>9.48</v>
      </c>
      <c r="J1598" s="6">
        <v>9.47</v>
      </c>
      <c r="K1598" s="6">
        <v>9.5</v>
      </c>
      <c r="L1598" s="6">
        <v>9.53</v>
      </c>
      <c r="M1598" s="6">
        <v>9.57</v>
      </c>
    </row>
    <row r="1599">
      <c r="A1599" s="146">
        <v>41863.0</v>
      </c>
      <c r="B1599" s="6">
        <v>7.73</v>
      </c>
      <c r="C1599" s="6">
        <v>8.05</v>
      </c>
      <c r="D1599" s="6">
        <v>8.31</v>
      </c>
      <c r="E1599" s="6">
        <v>8.53</v>
      </c>
      <c r="F1599" s="6">
        <v>9.11</v>
      </c>
      <c r="G1599" s="6">
        <v>9.36</v>
      </c>
      <c r="H1599" s="6">
        <v>9.44</v>
      </c>
      <c r="I1599" s="6">
        <v>9.42</v>
      </c>
      <c r="J1599" s="6">
        <v>9.46</v>
      </c>
      <c r="K1599" s="6">
        <v>9.52</v>
      </c>
      <c r="L1599" s="6">
        <v>9.56</v>
      </c>
      <c r="M1599" s="6">
        <v>9.59</v>
      </c>
    </row>
    <row r="1600">
      <c r="A1600" s="146">
        <v>41862.0</v>
      </c>
      <c r="B1600" s="6">
        <v>7.77</v>
      </c>
      <c r="C1600" s="6">
        <v>8.12</v>
      </c>
      <c r="D1600" s="6">
        <v>8.4</v>
      </c>
      <c r="E1600" s="6">
        <v>8.63</v>
      </c>
      <c r="F1600" s="6">
        <v>9.22</v>
      </c>
      <c r="G1600" s="6">
        <v>9.46</v>
      </c>
      <c r="H1600" s="6">
        <v>9.57</v>
      </c>
      <c r="I1600" s="6">
        <v>9.55</v>
      </c>
      <c r="J1600" s="6">
        <v>9.52</v>
      </c>
      <c r="K1600" s="6">
        <v>9.57</v>
      </c>
      <c r="L1600" s="6">
        <v>9.64</v>
      </c>
      <c r="M1600" s="6">
        <v>9.7</v>
      </c>
    </row>
    <row r="1601">
      <c r="A1601" s="146">
        <v>41859.0</v>
      </c>
      <c r="B1601" s="6">
        <v>7.85</v>
      </c>
      <c r="C1601" s="6">
        <v>8.11</v>
      </c>
      <c r="D1601" s="6">
        <v>8.37</v>
      </c>
      <c r="E1601" s="6">
        <v>8.61</v>
      </c>
      <c r="F1601" s="6">
        <v>9.39</v>
      </c>
      <c r="G1601" s="6">
        <v>9.74</v>
      </c>
      <c r="H1601" s="6">
        <v>9.91</v>
      </c>
      <c r="I1601" s="6">
        <v>9.87</v>
      </c>
      <c r="J1601" s="6">
        <v>9.82</v>
      </c>
      <c r="K1601" s="6">
        <v>9.82</v>
      </c>
      <c r="L1601" s="6">
        <v>9.86</v>
      </c>
      <c r="M1601" s="6">
        <v>9.91</v>
      </c>
    </row>
    <row r="1602">
      <c r="A1602" s="146">
        <v>41858.0</v>
      </c>
      <c r="B1602" s="6">
        <v>8.14</v>
      </c>
      <c r="C1602" s="6">
        <v>8.41</v>
      </c>
      <c r="D1602" s="6">
        <v>8.64</v>
      </c>
      <c r="E1602" s="6">
        <v>8.84</v>
      </c>
      <c r="F1602" s="6">
        <v>9.45</v>
      </c>
      <c r="G1602" s="6">
        <v>9.79</v>
      </c>
      <c r="H1602" s="6">
        <v>9.95</v>
      </c>
      <c r="I1602" s="6">
        <v>9.89</v>
      </c>
      <c r="J1602" s="6">
        <v>9.81</v>
      </c>
      <c r="K1602" s="6">
        <v>9.81</v>
      </c>
      <c r="L1602" s="6">
        <v>9.85</v>
      </c>
      <c r="M1602" s="6">
        <v>9.92</v>
      </c>
    </row>
    <row r="1603">
      <c r="A1603" s="146">
        <v>41857.0</v>
      </c>
      <c r="B1603" s="6">
        <v>8.13</v>
      </c>
      <c r="C1603" s="6">
        <v>8.41</v>
      </c>
      <c r="D1603" s="6">
        <v>8.66</v>
      </c>
      <c r="E1603" s="6">
        <v>8.88</v>
      </c>
      <c r="F1603" s="6">
        <v>9.5</v>
      </c>
      <c r="G1603" s="6">
        <v>9.77</v>
      </c>
      <c r="H1603" s="6">
        <v>9.89</v>
      </c>
      <c r="I1603" s="6">
        <v>9.88</v>
      </c>
      <c r="J1603" s="6">
        <v>9.85</v>
      </c>
      <c r="K1603" s="6">
        <v>9.85</v>
      </c>
      <c r="L1603" s="6">
        <v>9.87</v>
      </c>
      <c r="M1603" s="6">
        <v>9.91</v>
      </c>
    </row>
    <row r="1604">
      <c r="A1604" s="146">
        <v>41856.0</v>
      </c>
      <c r="B1604" s="6">
        <v>8.1</v>
      </c>
      <c r="C1604" s="6">
        <v>8.43</v>
      </c>
      <c r="D1604" s="6">
        <v>8.69</v>
      </c>
      <c r="E1604" s="6">
        <v>8.89</v>
      </c>
      <c r="F1604" s="6">
        <v>9.36</v>
      </c>
      <c r="G1604" s="6">
        <v>9.59</v>
      </c>
      <c r="H1604" s="6">
        <v>9.73</v>
      </c>
      <c r="I1604" s="6">
        <v>9.74</v>
      </c>
      <c r="J1604" s="6">
        <v>9.7</v>
      </c>
      <c r="K1604" s="6">
        <v>9.68</v>
      </c>
      <c r="L1604" s="6">
        <v>9.7</v>
      </c>
      <c r="M1604" s="6">
        <v>9.74</v>
      </c>
    </row>
    <row r="1605">
      <c r="A1605" s="146">
        <v>41855.0</v>
      </c>
      <c r="B1605" s="6">
        <v>8.18</v>
      </c>
      <c r="C1605" s="6">
        <v>8.42</v>
      </c>
      <c r="D1605" s="6">
        <v>8.63</v>
      </c>
      <c r="E1605" s="6">
        <v>8.82</v>
      </c>
      <c r="F1605" s="6">
        <v>9.34</v>
      </c>
      <c r="G1605" s="6">
        <v>9.56</v>
      </c>
      <c r="H1605" s="6">
        <v>9.68</v>
      </c>
      <c r="I1605" s="6">
        <v>9.67</v>
      </c>
      <c r="J1605" s="6">
        <v>9.65</v>
      </c>
      <c r="K1605" s="6">
        <v>9.64</v>
      </c>
      <c r="L1605" s="6">
        <v>9.65</v>
      </c>
      <c r="M1605" s="6">
        <v>9.68</v>
      </c>
    </row>
    <row r="1606">
      <c r="A1606" s="146">
        <v>41852.0</v>
      </c>
      <c r="B1606" s="6">
        <v>8.15</v>
      </c>
      <c r="C1606" s="6">
        <v>8.33</v>
      </c>
      <c r="D1606" s="6">
        <v>8.51</v>
      </c>
      <c r="E1606" s="6">
        <v>8.69</v>
      </c>
      <c r="F1606" s="6">
        <v>9.29</v>
      </c>
      <c r="G1606" s="6">
        <v>9.51</v>
      </c>
      <c r="H1606" s="6">
        <v>9.62</v>
      </c>
      <c r="I1606" s="6">
        <v>9.61</v>
      </c>
      <c r="J1606" s="6">
        <v>9.57</v>
      </c>
      <c r="K1606" s="6">
        <v>9.57</v>
      </c>
      <c r="L1606" s="6">
        <v>9.58</v>
      </c>
      <c r="M1606" s="6">
        <v>9.61</v>
      </c>
    </row>
    <row r="1607">
      <c r="A1607" s="146">
        <v>41851.0</v>
      </c>
      <c r="B1607" s="6">
        <v>8.33</v>
      </c>
      <c r="C1607" s="6">
        <v>8.49</v>
      </c>
      <c r="D1607" s="6">
        <v>8.63</v>
      </c>
      <c r="E1607" s="6">
        <v>8.76</v>
      </c>
      <c r="F1607" s="6">
        <v>9.2</v>
      </c>
      <c r="G1607" s="6">
        <v>9.43</v>
      </c>
      <c r="H1607" s="6">
        <v>9.53</v>
      </c>
      <c r="I1607" s="6">
        <v>9.5</v>
      </c>
      <c r="J1607" s="6">
        <v>9.46</v>
      </c>
      <c r="K1607" s="6">
        <v>9.46</v>
      </c>
      <c r="L1607" s="6">
        <v>9.49</v>
      </c>
      <c r="M1607" s="6">
        <v>9.54</v>
      </c>
    </row>
    <row r="1608">
      <c r="A1608" s="146">
        <v>41850.0</v>
      </c>
      <c r="B1608" s="6">
        <v>8.5</v>
      </c>
      <c r="C1608" s="6">
        <v>8.6</v>
      </c>
      <c r="D1608" s="6">
        <v>8.69</v>
      </c>
      <c r="E1608" s="6">
        <v>8.8</v>
      </c>
      <c r="F1608" s="6">
        <v>9.18</v>
      </c>
      <c r="G1608" s="6">
        <v>9.38</v>
      </c>
      <c r="H1608" s="6">
        <v>9.47</v>
      </c>
      <c r="I1608" s="6">
        <v>9.44</v>
      </c>
      <c r="J1608" s="6">
        <v>9.39</v>
      </c>
      <c r="K1608" s="6">
        <v>9.41</v>
      </c>
      <c r="L1608" s="6">
        <v>9.46</v>
      </c>
      <c r="M1608" s="6">
        <v>9.53</v>
      </c>
    </row>
    <row r="1609">
      <c r="A1609" s="146">
        <v>41849.0</v>
      </c>
      <c r="B1609" s="6">
        <v>8.36</v>
      </c>
      <c r="C1609" s="6">
        <v>8.65</v>
      </c>
      <c r="D1609" s="6">
        <v>8.86</v>
      </c>
      <c r="E1609" s="6">
        <v>9.01</v>
      </c>
      <c r="F1609" s="6">
        <v>9.34</v>
      </c>
      <c r="G1609" s="6">
        <v>9.46</v>
      </c>
      <c r="H1609" s="6">
        <v>9.52</v>
      </c>
      <c r="I1609" s="6">
        <v>9.5</v>
      </c>
      <c r="J1609" s="6">
        <v>9.48</v>
      </c>
      <c r="K1609" s="6">
        <v>9.49</v>
      </c>
      <c r="L1609" s="6">
        <v>9.51</v>
      </c>
      <c r="M1609" s="6">
        <v>9.54</v>
      </c>
    </row>
    <row r="1610">
      <c r="A1610" s="146">
        <v>41848.0</v>
      </c>
      <c r="B1610" s="6">
        <v>8.15</v>
      </c>
      <c r="C1610" s="6">
        <v>8.48</v>
      </c>
      <c r="D1610" s="6">
        <v>8.69</v>
      </c>
      <c r="E1610" s="6">
        <v>8.83</v>
      </c>
      <c r="F1610" s="6">
        <v>9.1</v>
      </c>
      <c r="G1610" s="6">
        <v>9.26</v>
      </c>
      <c r="H1610" s="6">
        <v>9.31</v>
      </c>
      <c r="I1610" s="6">
        <v>9.3</v>
      </c>
      <c r="J1610" s="6">
        <v>9.32</v>
      </c>
      <c r="K1610" s="6">
        <v>9.37</v>
      </c>
      <c r="L1610" s="6">
        <v>9.39</v>
      </c>
      <c r="M1610" s="6">
        <v>9.39</v>
      </c>
    </row>
    <row r="1611">
      <c r="A1611" s="146">
        <v>41845.0</v>
      </c>
      <c r="B1611" s="6">
        <v>7.93</v>
      </c>
      <c r="C1611" s="6">
        <v>8.35</v>
      </c>
      <c r="D1611" s="6">
        <v>8.62</v>
      </c>
      <c r="E1611" s="6">
        <v>8.8</v>
      </c>
      <c r="F1611" s="6">
        <v>9.06</v>
      </c>
      <c r="G1611" s="6">
        <v>9.12</v>
      </c>
      <c r="H1611" s="6">
        <v>9.14</v>
      </c>
      <c r="I1611" s="6">
        <v>9.16</v>
      </c>
      <c r="J1611" s="6">
        <v>9.23</v>
      </c>
      <c r="K1611" s="6">
        <v>9.29</v>
      </c>
      <c r="L1611" s="6">
        <v>9.31</v>
      </c>
      <c r="M1611" s="6">
        <v>9.29</v>
      </c>
    </row>
    <row r="1612">
      <c r="A1612" s="146">
        <v>41844.0</v>
      </c>
      <c r="B1612" s="6">
        <v>7.86</v>
      </c>
      <c r="C1612" s="6">
        <v>8.12</v>
      </c>
      <c r="D1612" s="6">
        <v>8.3</v>
      </c>
      <c r="E1612" s="6">
        <v>8.44</v>
      </c>
      <c r="F1612" s="6">
        <v>8.72</v>
      </c>
      <c r="G1612" s="6">
        <v>8.84</v>
      </c>
      <c r="H1612" s="6">
        <v>8.94</v>
      </c>
      <c r="I1612" s="6">
        <v>9.01</v>
      </c>
      <c r="J1612" s="6">
        <v>9.1</v>
      </c>
      <c r="K1612" s="6">
        <v>9.16</v>
      </c>
      <c r="L1612" s="6">
        <v>9.17</v>
      </c>
      <c r="M1612" s="6">
        <v>9.15</v>
      </c>
    </row>
    <row r="1613">
      <c r="A1613" s="146">
        <v>41843.0</v>
      </c>
      <c r="B1613" s="6">
        <v>7.98</v>
      </c>
      <c r="C1613" s="6">
        <v>8.19</v>
      </c>
      <c r="D1613" s="6">
        <v>8.35</v>
      </c>
      <c r="E1613" s="6">
        <v>8.46</v>
      </c>
      <c r="F1613" s="6">
        <v>8.68</v>
      </c>
      <c r="G1613" s="6">
        <v>8.77</v>
      </c>
      <c r="H1613" s="6">
        <v>8.87</v>
      </c>
      <c r="I1613" s="6">
        <v>8.96</v>
      </c>
      <c r="J1613" s="6">
        <v>9.06</v>
      </c>
      <c r="K1613" s="6">
        <v>9.13</v>
      </c>
      <c r="L1613" s="6">
        <v>9.15</v>
      </c>
      <c r="M1613" s="6">
        <v>9.13</v>
      </c>
    </row>
    <row r="1614">
      <c r="A1614" s="146">
        <v>41842.0</v>
      </c>
      <c r="B1614" s="6">
        <v>7.93</v>
      </c>
      <c r="C1614" s="6">
        <v>8.23</v>
      </c>
      <c r="D1614" s="6">
        <v>8.43</v>
      </c>
      <c r="E1614" s="6">
        <v>8.56</v>
      </c>
      <c r="F1614" s="6">
        <v>8.78</v>
      </c>
      <c r="G1614" s="6">
        <v>8.86</v>
      </c>
      <c r="H1614" s="6">
        <v>8.94</v>
      </c>
      <c r="I1614" s="6">
        <v>9.01</v>
      </c>
      <c r="J1614" s="6">
        <v>9.11</v>
      </c>
      <c r="K1614" s="6">
        <v>9.19</v>
      </c>
      <c r="L1614" s="6">
        <v>9.2</v>
      </c>
      <c r="M1614" s="6">
        <v>9.17</v>
      </c>
    </row>
    <row r="1615">
      <c r="A1615" s="146">
        <v>41841.0</v>
      </c>
      <c r="B1615" s="6">
        <v>8.14</v>
      </c>
      <c r="C1615" s="6">
        <v>8.31</v>
      </c>
      <c r="D1615" s="6">
        <v>8.45</v>
      </c>
      <c r="E1615" s="6">
        <v>8.58</v>
      </c>
      <c r="F1615" s="6">
        <v>8.88</v>
      </c>
      <c r="G1615" s="6">
        <v>8.97</v>
      </c>
      <c r="H1615" s="6">
        <v>9.02</v>
      </c>
      <c r="I1615" s="6">
        <v>9.09</v>
      </c>
      <c r="J1615" s="6">
        <v>9.23</v>
      </c>
      <c r="K1615" s="6">
        <v>9.33</v>
      </c>
      <c r="L1615" s="6">
        <v>9.35</v>
      </c>
      <c r="M1615" s="6">
        <v>9.33</v>
      </c>
    </row>
    <row r="1616">
      <c r="A1616" s="146">
        <v>41838.0</v>
      </c>
      <c r="B1616" s="6">
        <v>7.95</v>
      </c>
      <c r="C1616" s="6">
        <v>8.11</v>
      </c>
      <c r="D1616" s="6">
        <v>8.24</v>
      </c>
      <c r="E1616" s="6">
        <v>8.32</v>
      </c>
      <c r="F1616" s="6">
        <v>8.54</v>
      </c>
      <c r="G1616" s="6">
        <v>8.73</v>
      </c>
      <c r="H1616" s="6">
        <v>8.89</v>
      </c>
      <c r="I1616" s="6">
        <v>8.94</v>
      </c>
      <c r="J1616" s="6">
        <v>9.01</v>
      </c>
      <c r="K1616" s="6">
        <v>9.06</v>
      </c>
      <c r="L1616" s="6">
        <v>9.07</v>
      </c>
      <c r="M1616" s="6">
        <v>9.07</v>
      </c>
    </row>
    <row r="1617">
      <c r="A1617" s="146">
        <v>41837.0</v>
      </c>
      <c r="B1617" s="6">
        <v>7.91</v>
      </c>
      <c r="C1617" s="6">
        <v>8.14</v>
      </c>
      <c r="D1617" s="6">
        <v>8.3</v>
      </c>
      <c r="E1617" s="6">
        <v>8.39</v>
      </c>
      <c r="F1617" s="6">
        <v>8.54</v>
      </c>
      <c r="G1617" s="6">
        <v>8.7</v>
      </c>
      <c r="H1617" s="6">
        <v>8.87</v>
      </c>
      <c r="I1617" s="6">
        <v>8.95</v>
      </c>
      <c r="J1617" s="6">
        <v>9.03</v>
      </c>
      <c r="K1617" s="6">
        <v>9.07</v>
      </c>
      <c r="L1617" s="6">
        <v>9.07</v>
      </c>
      <c r="M1617" s="6">
        <v>9.05</v>
      </c>
    </row>
    <row r="1618">
      <c r="A1618" s="146">
        <v>41836.0</v>
      </c>
      <c r="B1618" s="6">
        <v>7.87</v>
      </c>
      <c r="C1618" s="6">
        <v>8.02</v>
      </c>
      <c r="D1618" s="6">
        <v>8.12</v>
      </c>
      <c r="E1618" s="6">
        <v>8.18</v>
      </c>
      <c r="F1618" s="6">
        <v>8.27</v>
      </c>
      <c r="G1618" s="6">
        <v>8.37</v>
      </c>
      <c r="H1618" s="6">
        <v>8.52</v>
      </c>
      <c r="I1618" s="6">
        <v>8.63</v>
      </c>
      <c r="J1618" s="6">
        <v>8.76</v>
      </c>
      <c r="K1618" s="6">
        <v>8.85</v>
      </c>
      <c r="L1618" s="6">
        <v>8.87</v>
      </c>
      <c r="M1618" s="6">
        <v>8.85</v>
      </c>
    </row>
    <row r="1619">
      <c r="A1619" s="146">
        <v>41835.0</v>
      </c>
      <c r="B1619" s="6">
        <v>7.66</v>
      </c>
      <c r="C1619" s="6">
        <v>7.9</v>
      </c>
      <c r="D1619" s="6">
        <v>8.05</v>
      </c>
      <c r="E1619" s="6">
        <v>8.14</v>
      </c>
      <c r="F1619" s="6">
        <v>8.27</v>
      </c>
      <c r="G1619" s="6">
        <v>8.35</v>
      </c>
      <c r="H1619" s="6">
        <v>8.47</v>
      </c>
      <c r="I1619" s="6">
        <v>8.58</v>
      </c>
      <c r="J1619" s="6">
        <v>8.7</v>
      </c>
      <c r="K1619" s="6">
        <v>8.78</v>
      </c>
      <c r="L1619" s="6">
        <v>8.78</v>
      </c>
      <c r="M1619" s="6">
        <v>8.74</v>
      </c>
    </row>
    <row r="1620">
      <c r="A1620" s="146">
        <v>41834.0</v>
      </c>
      <c r="B1620" s="6">
        <v>7.55</v>
      </c>
      <c r="C1620" s="6">
        <v>7.81</v>
      </c>
      <c r="D1620" s="6">
        <v>7.97</v>
      </c>
      <c r="E1620" s="6">
        <v>8.08</v>
      </c>
      <c r="F1620" s="6">
        <v>8.26</v>
      </c>
      <c r="G1620" s="6">
        <v>8.37</v>
      </c>
      <c r="H1620" s="6">
        <v>8.49</v>
      </c>
      <c r="I1620" s="6">
        <v>8.58</v>
      </c>
      <c r="J1620" s="6">
        <v>8.69</v>
      </c>
      <c r="K1620" s="6">
        <v>8.76</v>
      </c>
      <c r="L1620" s="6">
        <v>8.77</v>
      </c>
      <c r="M1620" s="6">
        <v>8.72</v>
      </c>
    </row>
    <row r="1621">
      <c r="A1621" s="146">
        <v>41831.0</v>
      </c>
      <c r="B1621" s="6">
        <v>7.51</v>
      </c>
      <c r="C1621" s="6">
        <v>7.83</v>
      </c>
      <c r="D1621" s="6">
        <v>8.0</v>
      </c>
      <c r="E1621" s="6">
        <v>8.09</v>
      </c>
      <c r="F1621" s="6">
        <v>8.2</v>
      </c>
      <c r="G1621" s="6">
        <v>8.31</v>
      </c>
      <c r="H1621" s="6">
        <v>8.46</v>
      </c>
      <c r="I1621" s="6">
        <v>8.56</v>
      </c>
      <c r="J1621" s="6">
        <v>8.66</v>
      </c>
      <c r="K1621" s="6">
        <v>8.7</v>
      </c>
      <c r="L1621" s="6">
        <v>8.69</v>
      </c>
      <c r="M1621" s="6">
        <v>8.64</v>
      </c>
    </row>
    <row r="1622">
      <c r="A1622" s="146">
        <v>41830.0</v>
      </c>
      <c r="B1622" s="6">
        <v>7.42</v>
      </c>
      <c r="C1622" s="6">
        <v>7.71</v>
      </c>
      <c r="D1622" s="6">
        <v>7.88</v>
      </c>
      <c r="E1622" s="6">
        <v>8.0</v>
      </c>
      <c r="F1622" s="6">
        <v>8.19</v>
      </c>
      <c r="G1622" s="6">
        <v>8.29</v>
      </c>
      <c r="H1622" s="6">
        <v>8.42</v>
      </c>
      <c r="I1622" s="6">
        <v>8.51</v>
      </c>
      <c r="J1622" s="6">
        <v>8.61</v>
      </c>
      <c r="K1622" s="6">
        <v>8.67</v>
      </c>
      <c r="L1622" s="6">
        <v>8.66</v>
      </c>
      <c r="M1622" s="6">
        <v>8.62</v>
      </c>
    </row>
    <row r="1623">
      <c r="A1623" s="146">
        <v>41829.0</v>
      </c>
      <c r="B1623" s="6">
        <v>7.26</v>
      </c>
      <c r="C1623" s="6">
        <v>7.61</v>
      </c>
      <c r="D1623" s="6">
        <v>7.83</v>
      </c>
      <c r="E1623" s="6">
        <v>7.96</v>
      </c>
      <c r="F1623" s="6">
        <v>8.16</v>
      </c>
      <c r="G1623" s="6">
        <v>8.24</v>
      </c>
      <c r="H1623" s="6">
        <v>8.34</v>
      </c>
      <c r="I1623" s="6">
        <v>8.42</v>
      </c>
      <c r="J1623" s="6">
        <v>8.52</v>
      </c>
      <c r="K1623" s="6">
        <v>8.59</v>
      </c>
      <c r="L1623" s="6">
        <v>8.59</v>
      </c>
      <c r="M1623" s="6">
        <v>8.55</v>
      </c>
    </row>
    <row r="1624">
      <c r="A1624" s="146">
        <v>41828.0</v>
      </c>
      <c r="B1624" s="6">
        <v>7.2</v>
      </c>
      <c r="C1624" s="6">
        <v>7.52</v>
      </c>
      <c r="D1624" s="6">
        <v>7.74</v>
      </c>
      <c r="E1624" s="6">
        <v>7.87</v>
      </c>
      <c r="F1624" s="6">
        <v>8.08</v>
      </c>
      <c r="G1624" s="6">
        <v>8.18</v>
      </c>
      <c r="H1624" s="6">
        <v>8.29</v>
      </c>
      <c r="I1624" s="6">
        <v>8.39</v>
      </c>
      <c r="J1624" s="6">
        <v>8.5</v>
      </c>
      <c r="K1624" s="6">
        <v>8.57</v>
      </c>
      <c r="L1624" s="6">
        <v>8.58</v>
      </c>
      <c r="M1624" s="6">
        <v>8.55</v>
      </c>
    </row>
    <row r="1625">
      <c r="A1625" s="146">
        <v>41827.0</v>
      </c>
      <c r="B1625" s="6">
        <v>7.27</v>
      </c>
      <c r="C1625" s="6">
        <v>7.58</v>
      </c>
      <c r="D1625" s="6">
        <v>7.81</v>
      </c>
      <c r="E1625" s="6">
        <v>7.96</v>
      </c>
      <c r="F1625" s="6">
        <v>8.15</v>
      </c>
      <c r="G1625" s="6">
        <v>8.22</v>
      </c>
      <c r="H1625" s="6">
        <v>8.31</v>
      </c>
      <c r="I1625" s="6">
        <v>8.42</v>
      </c>
      <c r="J1625" s="6">
        <v>8.55</v>
      </c>
      <c r="K1625" s="6">
        <v>8.62</v>
      </c>
      <c r="L1625" s="6">
        <v>8.63</v>
      </c>
      <c r="M1625" s="6">
        <v>8.61</v>
      </c>
    </row>
    <row r="1626">
      <c r="A1626" s="146">
        <v>41824.0</v>
      </c>
      <c r="B1626" s="6">
        <v>7.33</v>
      </c>
      <c r="C1626" s="6">
        <v>7.58</v>
      </c>
      <c r="D1626" s="6">
        <v>7.79</v>
      </c>
      <c r="E1626" s="6">
        <v>7.93</v>
      </c>
      <c r="F1626" s="6">
        <v>8.17</v>
      </c>
      <c r="G1626" s="6">
        <v>8.21</v>
      </c>
      <c r="H1626" s="6">
        <v>8.27</v>
      </c>
      <c r="I1626" s="6">
        <v>8.38</v>
      </c>
      <c r="J1626" s="6">
        <v>8.56</v>
      </c>
      <c r="K1626" s="6">
        <v>8.7</v>
      </c>
      <c r="L1626" s="6">
        <v>8.74</v>
      </c>
      <c r="M1626" s="6">
        <v>8.75</v>
      </c>
    </row>
    <row r="1627">
      <c r="A1627" s="146">
        <v>41823.0</v>
      </c>
      <c r="B1627" s="6">
        <v>7.43</v>
      </c>
      <c r="C1627" s="6">
        <v>7.61</v>
      </c>
      <c r="D1627" s="6">
        <v>7.76</v>
      </c>
      <c r="E1627" s="6">
        <v>7.87</v>
      </c>
      <c r="F1627" s="6">
        <v>8.11</v>
      </c>
      <c r="G1627" s="6">
        <v>8.19</v>
      </c>
      <c r="H1627" s="6">
        <v>8.29</v>
      </c>
      <c r="I1627" s="6">
        <v>8.39</v>
      </c>
      <c r="J1627" s="6">
        <v>8.53</v>
      </c>
      <c r="K1627" s="6">
        <v>8.65</v>
      </c>
      <c r="L1627" s="6">
        <v>8.7</v>
      </c>
      <c r="M1627" s="6">
        <v>8.74</v>
      </c>
    </row>
    <row r="1628">
      <c r="A1628" s="146">
        <v>41822.0</v>
      </c>
      <c r="B1628" s="6">
        <v>7.54</v>
      </c>
      <c r="C1628" s="6">
        <v>7.65</v>
      </c>
      <c r="D1628" s="6">
        <v>7.75</v>
      </c>
      <c r="E1628" s="6">
        <v>7.83</v>
      </c>
      <c r="F1628" s="6">
        <v>8.05</v>
      </c>
      <c r="G1628" s="6">
        <v>8.19</v>
      </c>
      <c r="H1628" s="6">
        <v>8.3</v>
      </c>
      <c r="I1628" s="6">
        <v>8.37</v>
      </c>
      <c r="J1628" s="6">
        <v>8.49</v>
      </c>
      <c r="K1628" s="6">
        <v>8.62</v>
      </c>
      <c r="L1628" s="6">
        <v>8.68</v>
      </c>
      <c r="M1628" s="6">
        <v>8.73</v>
      </c>
    </row>
    <row r="1629">
      <c r="A1629" s="146">
        <v>41821.0</v>
      </c>
      <c r="B1629" s="6">
        <v>7.64</v>
      </c>
      <c r="C1629" s="6">
        <v>7.74</v>
      </c>
      <c r="D1629" s="6">
        <v>7.83</v>
      </c>
      <c r="E1629" s="6">
        <v>7.92</v>
      </c>
      <c r="F1629" s="6">
        <v>8.17</v>
      </c>
      <c r="G1629" s="6">
        <v>8.25</v>
      </c>
      <c r="H1629" s="6">
        <v>8.27</v>
      </c>
      <c r="I1629" s="6">
        <v>8.34</v>
      </c>
      <c r="J1629" s="6">
        <v>8.54</v>
      </c>
      <c r="K1629" s="6">
        <v>8.72</v>
      </c>
      <c r="L1629" s="6">
        <v>8.78</v>
      </c>
      <c r="M1629" s="6">
        <v>8.81</v>
      </c>
    </row>
    <row r="1630">
      <c r="A1630" s="146">
        <v>41820.0</v>
      </c>
      <c r="B1630" s="6">
        <v>7.65</v>
      </c>
      <c r="C1630" s="6">
        <v>7.75</v>
      </c>
      <c r="D1630" s="6">
        <v>7.83</v>
      </c>
      <c r="E1630" s="6">
        <v>7.89</v>
      </c>
      <c r="F1630" s="6">
        <v>8.06</v>
      </c>
      <c r="G1630" s="6">
        <v>8.15</v>
      </c>
      <c r="H1630" s="6">
        <v>8.24</v>
      </c>
      <c r="I1630" s="6">
        <v>8.32</v>
      </c>
      <c r="J1630" s="6">
        <v>8.48</v>
      </c>
      <c r="K1630" s="6">
        <v>8.62</v>
      </c>
      <c r="L1630" s="6">
        <v>8.69</v>
      </c>
      <c r="M1630" s="6">
        <v>8.74</v>
      </c>
    </row>
    <row r="1631">
      <c r="A1631" s="146">
        <v>41817.0</v>
      </c>
      <c r="B1631" s="6">
        <v>7.71</v>
      </c>
      <c r="C1631" s="6">
        <v>7.75</v>
      </c>
      <c r="D1631" s="6">
        <v>7.8</v>
      </c>
      <c r="E1631" s="6">
        <v>7.85</v>
      </c>
      <c r="F1631" s="6">
        <v>8.02</v>
      </c>
      <c r="G1631" s="6">
        <v>8.12</v>
      </c>
      <c r="H1631" s="6">
        <v>8.2</v>
      </c>
      <c r="I1631" s="6">
        <v>8.28</v>
      </c>
      <c r="J1631" s="6">
        <v>8.44</v>
      </c>
      <c r="K1631" s="6">
        <v>8.59</v>
      </c>
      <c r="L1631" s="6">
        <v>8.66</v>
      </c>
      <c r="M1631" s="6">
        <v>8.7</v>
      </c>
    </row>
    <row r="1632">
      <c r="A1632" s="146">
        <v>41816.0</v>
      </c>
      <c r="B1632" s="6">
        <v>7.64</v>
      </c>
      <c r="C1632" s="6">
        <v>7.7</v>
      </c>
      <c r="D1632" s="6">
        <v>7.76</v>
      </c>
      <c r="E1632" s="6">
        <v>7.83</v>
      </c>
      <c r="F1632" s="6">
        <v>8.04</v>
      </c>
      <c r="G1632" s="6">
        <v>8.12</v>
      </c>
      <c r="H1632" s="6">
        <v>8.2</v>
      </c>
      <c r="I1632" s="6">
        <v>8.28</v>
      </c>
      <c r="J1632" s="6">
        <v>8.44</v>
      </c>
      <c r="K1632" s="6">
        <v>8.58</v>
      </c>
      <c r="L1632" s="6">
        <v>8.65</v>
      </c>
      <c r="M1632" s="6">
        <v>8.69</v>
      </c>
    </row>
    <row r="1633">
      <c r="A1633" s="146">
        <v>41815.0</v>
      </c>
      <c r="B1633" s="6">
        <v>7.64</v>
      </c>
      <c r="C1633" s="6">
        <v>7.68</v>
      </c>
      <c r="D1633" s="6">
        <v>7.72</v>
      </c>
      <c r="E1633" s="6">
        <v>7.76</v>
      </c>
      <c r="F1633" s="6">
        <v>7.98</v>
      </c>
      <c r="G1633" s="6">
        <v>8.16</v>
      </c>
      <c r="H1633" s="6">
        <v>8.28</v>
      </c>
      <c r="I1633" s="6">
        <v>8.32</v>
      </c>
      <c r="J1633" s="6">
        <v>8.44</v>
      </c>
      <c r="K1633" s="6">
        <v>8.57</v>
      </c>
      <c r="L1633" s="6">
        <v>8.64</v>
      </c>
      <c r="M1633" s="6">
        <v>8.71</v>
      </c>
    </row>
    <row r="1634">
      <c r="A1634" s="146">
        <v>41814.0</v>
      </c>
      <c r="B1634" s="6">
        <v>7.72</v>
      </c>
      <c r="C1634" s="6">
        <v>7.75</v>
      </c>
      <c r="D1634" s="6">
        <v>7.78</v>
      </c>
      <c r="E1634" s="6">
        <v>7.82</v>
      </c>
      <c r="F1634" s="6">
        <v>8.01</v>
      </c>
      <c r="G1634" s="6">
        <v>8.2</v>
      </c>
      <c r="H1634" s="6">
        <v>8.32</v>
      </c>
      <c r="I1634" s="6">
        <v>8.36</v>
      </c>
      <c r="J1634" s="6">
        <v>8.48</v>
      </c>
      <c r="K1634" s="6">
        <v>8.61</v>
      </c>
      <c r="L1634" s="6">
        <v>8.69</v>
      </c>
      <c r="M1634" s="6">
        <v>8.75</v>
      </c>
    </row>
    <row r="1635">
      <c r="A1635" s="146">
        <v>41813.0</v>
      </c>
      <c r="B1635" s="6">
        <v>7.79</v>
      </c>
      <c r="C1635" s="6">
        <v>7.84</v>
      </c>
      <c r="D1635" s="6">
        <v>7.89</v>
      </c>
      <c r="E1635" s="6">
        <v>7.94</v>
      </c>
      <c r="F1635" s="6">
        <v>8.11</v>
      </c>
      <c r="G1635" s="6">
        <v>8.23</v>
      </c>
      <c r="H1635" s="6">
        <v>8.34</v>
      </c>
      <c r="I1635" s="6">
        <v>8.41</v>
      </c>
      <c r="J1635" s="6">
        <v>8.55</v>
      </c>
      <c r="K1635" s="6">
        <v>8.72</v>
      </c>
      <c r="L1635" s="6">
        <v>8.8</v>
      </c>
      <c r="M1635" s="6">
        <v>8.85</v>
      </c>
    </row>
    <row r="1636">
      <c r="A1636" s="146">
        <v>41810.0</v>
      </c>
      <c r="B1636" s="6">
        <v>7.75</v>
      </c>
      <c r="C1636" s="6">
        <v>7.8</v>
      </c>
      <c r="D1636" s="6">
        <v>7.87</v>
      </c>
      <c r="E1636" s="6">
        <v>7.93</v>
      </c>
      <c r="F1636" s="6">
        <v>8.16</v>
      </c>
      <c r="G1636" s="6">
        <v>8.3</v>
      </c>
      <c r="H1636" s="6">
        <v>8.41</v>
      </c>
      <c r="I1636" s="6">
        <v>8.47</v>
      </c>
      <c r="J1636" s="6">
        <v>8.61</v>
      </c>
      <c r="K1636" s="6">
        <v>8.76</v>
      </c>
      <c r="L1636" s="6">
        <v>8.83</v>
      </c>
      <c r="M1636" s="6">
        <v>8.87</v>
      </c>
    </row>
    <row r="1637">
      <c r="A1637" s="146">
        <v>41809.0</v>
      </c>
      <c r="B1637" s="6">
        <v>7.77</v>
      </c>
      <c r="C1637" s="6">
        <v>7.83</v>
      </c>
      <c r="D1637" s="6">
        <v>7.88</v>
      </c>
      <c r="E1637" s="6">
        <v>7.93</v>
      </c>
      <c r="F1637" s="6">
        <v>8.1</v>
      </c>
      <c r="G1637" s="6">
        <v>8.2</v>
      </c>
      <c r="H1637" s="6">
        <v>8.32</v>
      </c>
      <c r="I1637" s="6">
        <v>8.42</v>
      </c>
      <c r="J1637" s="6">
        <v>8.58</v>
      </c>
      <c r="K1637" s="6">
        <v>8.73</v>
      </c>
      <c r="L1637" s="6">
        <v>8.8</v>
      </c>
      <c r="M1637" s="6">
        <v>8.83</v>
      </c>
    </row>
    <row r="1638">
      <c r="A1638" s="146">
        <v>41808.0</v>
      </c>
      <c r="B1638" s="6">
        <v>7.77</v>
      </c>
      <c r="C1638" s="6">
        <v>7.84</v>
      </c>
      <c r="D1638" s="6">
        <v>7.9</v>
      </c>
      <c r="E1638" s="6">
        <v>7.96</v>
      </c>
      <c r="F1638" s="6">
        <v>8.16</v>
      </c>
      <c r="G1638" s="6">
        <v>8.28</v>
      </c>
      <c r="H1638" s="6">
        <v>8.4</v>
      </c>
      <c r="I1638" s="6">
        <v>8.49</v>
      </c>
      <c r="J1638" s="6">
        <v>8.64</v>
      </c>
      <c r="K1638" s="6">
        <v>8.78</v>
      </c>
      <c r="L1638" s="6">
        <v>8.83</v>
      </c>
      <c r="M1638" s="6">
        <v>8.86</v>
      </c>
    </row>
    <row r="1639">
      <c r="A1639" s="146">
        <v>41807.0</v>
      </c>
      <c r="B1639" s="6">
        <v>7.78</v>
      </c>
      <c r="C1639" s="6">
        <v>7.85</v>
      </c>
      <c r="D1639" s="6">
        <v>7.91</v>
      </c>
      <c r="E1639" s="6">
        <v>7.98</v>
      </c>
      <c r="F1639" s="6">
        <v>8.17</v>
      </c>
      <c r="G1639" s="6">
        <v>8.28</v>
      </c>
      <c r="H1639" s="6">
        <v>8.4</v>
      </c>
      <c r="I1639" s="6">
        <v>8.52</v>
      </c>
      <c r="J1639" s="6">
        <v>8.71</v>
      </c>
      <c r="K1639" s="6">
        <v>8.87</v>
      </c>
      <c r="L1639" s="6">
        <v>8.91</v>
      </c>
      <c r="M1639" s="6">
        <v>8.9</v>
      </c>
    </row>
    <row r="1640">
      <c r="A1640" s="146">
        <v>41806.0</v>
      </c>
      <c r="B1640" s="6">
        <v>7.66</v>
      </c>
      <c r="C1640" s="6">
        <v>7.78</v>
      </c>
      <c r="D1640" s="6">
        <v>7.89</v>
      </c>
      <c r="E1640" s="6">
        <v>7.97</v>
      </c>
      <c r="F1640" s="6">
        <v>8.21</v>
      </c>
      <c r="G1640" s="6">
        <v>8.32</v>
      </c>
      <c r="H1640" s="6">
        <v>8.42</v>
      </c>
      <c r="I1640" s="6">
        <v>8.5</v>
      </c>
      <c r="J1640" s="6">
        <v>8.67</v>
      </c>
      <c r="K1640" s="6">
        <v>8.81</v>
      </c>
      <c r="L1640" s="6">
        <v>8.84</v>
      </c>
      <c r="M1640" s="6">
        <v>8.83</v>
      </c>
    </row>
    <row r="1641">
      <c r="A1641" s="146">
        <v>41801.0</v>
      </c>
      <c r="B1641" s="6">
        <v>7.73</v>
      </c>
      <c r="C1641" s="6">
        <v>7.74</v>
      </c>
      <c r="D1641" s="6">
        <v>7.77</v>
      </c>
      <c r="E1641" s="6">
        <v>7.82</v>
      </c>
      <c r="F1641" s="6">
        <v>8.07</v>
      </c>
      <c r="G1641" s="6">
        <v>8.2</v>
      </c>
      <c r="H1641" s="6">
        <v>8.33</v>
      </c>
      <c r="I1641" s="6">
        <v>8.41</v>
      </c>
      <c r="J1641" s="6">
        <v>8.54</v>
      </c>
      <c r="K1641" s="6">
        <v>8.64</v>
      </c>
      <c r="L1641" s="6">
        <v>8.68</v>
      </c>
      <c r="M1641" s="6">
        <v>8.68</v>
      </c>
    </row>
    <row r="1642">
      <c r="A1642" s="146">
        <v>41800.0</v>
      </c>
      <c r="B1642" s="6">
        <v>7.53</v>
      </c>
      <c r="C1642" s="6">
        <v>7.62</v>
      </c>
      <c r="D1642" s="6">
        <v>7.71</v>
      </c>
      <c r="E1642" s="6">
        <v>7.8</v>
      </c>
      <c r="F1642" s="6">
        <v>8.07</v>
      </c>
      <c r="G1642" s="6">
        <v>8.2</v>
      </c>
      <c r="H1642" s="6">
        <v>8.27</v>
      </c>
      <c r="I1642" s="6">
        <v>8.32</v>
      </c>
      <c r="J1642" s="6">
        <v>8.48</v>
      </c>
      <c r="K1642" s="6">
        <v>8.62</v>
      </c>
      <c r="L1642" s="6">
        <v>8.65</v>
      </c>
      <c r="M1642" s="6">
        <v>8.62</v>
      </c>
    </row>
    <row r="1643">
      <c r="A1643" s="146">
        <v>41799.0</v>
      </c>
      <c r="B1643" s="6">
        <v>7.35</v>
      </c>
      <c r="C1643" s="6">
        <v>7.57</v>
      </c>
      <c r="D1643" s="6">
        <v>7.74</v>
      </c>
      <c r="E1643" s="6">
        <v>7.87</v>
      </c>
      <c r="F1643" s="6">
        <v>8.14</v>
      </c>
      <c r="G1643" s="6">
        <v>8.19</v>
      </c>
      <c r="H1643" s="6">
        <v>8.22</v>
      </c>
      <c r="I1643" s="6">
        <v>8.3</v>
      </c>
      <c r="J1643" s="6">
        <v>8.44</v>
      </c>
      <c r="K1643" s="6">
        <v>8.53</v>
      </c>
      <c r="L1643" s="6">
        <v>8.53</v>
      </c>
      <c r="M1643" s="6">
        <v>8.49</v>
      </c>
    </row>
    <row r="1644">
      <c r="A1644" s="146">
        <v>41796.0</v>
      </c>
      <c r="B1644" s="6">
        <v>7.3</v>
      </c>
      <c r="C1644" s="6">
        <v>7.51</v>
      </c>
      <c r="D1644" s="6">
        <v>7.67</v>
      </c>
      <c r="E1644" s="6">
        <v>7.8</v>
      </c>
      <c r="F1644" s="6">
        <v>8.08</v>
      </c>
      <c r="G1644" s="6">
        <v>8.18</v>
      </c>
      <c r="H1644" s="6">
        <v>8.23</v>
      </c>
      <c r="I1644" s="6">
        <v>8.26</v>
      </c>
      <c r="J1644" s="6">
        <v>8.37</v>
      </c>
      <c r="K1644" s="6">
        <v>8.49</v>
      </c>
      <c r="L1644" s="6">
        <v>8.54</v>
      </c>
      <c r="M1644" s="6">
        <v>8.52</v>
      </c>
    </row>
    <row r="1645">
      <c r="A1645" s="146">
        <v>41795.0</v>
      </c>
      <c r="B1645" s="6">
        <v>7.39</v>
      </c>
      <c r="C1645" s="6">
        <v>7.71</v>
      </c>
      <c r="D1645" s="6">
        <v>7.9</v>
      </c>
      <c r="E1645" s="6">
        <v>8.01</v>
      </c>
      <c r="F1645" s="6">
        <v>8.19</v>
      </c>
      <c r="G1645" s="6">
        <v>8.25</v>
      </c>
      <c r="H1645" s="6">
        <v>8.34</v>
      </c>
      <c r="I1645" s="6">
        <v>8.43</v>
      </c>
      <c r="J1645" s="6">
        <v>8.53</v>
      </c>
      <c r="K1645" s="6">
        <v>8.59</v>
      </c>
      <c r="L1645" s="6">
        <v>8.59</v>
      </c>
      <c r="M1645" s="6">
        <v>8.57</v>
      </c>
    </row>
    <row r="1646">
      <c r="A1646" s="146">
        <v>41794.0</v>
      </c>
      <c r="B1646" s="6">
        <v>7.33</v>
      </c>
      <c r="C1646" s="6">
        <v>7.73</v>
      </c>
      <c r="D1646" s="6">
        <v>7.94</v>
      </c>
      <c r="E1646" s="6">
        <v>8.05</v>
      </c>
      <c r="F1646" s="6">
        <v>8.23</v>
      </c>
      <c r="G1646" s="6">
        <v>8.32</v>
      </c>
      <c r="H1646" s="6">
        <v>8.42</v>
      </c>
      <c r="I1646" s="6">
        <v>8.5</v>
      </c>
      <c r="J1646" s="6">
        <v>8.6</v>
      </c>
      <c r="K1646" s="6">
        <v>8.67</v>
      </c>
      <c r="L1646" s="6">
        <v>8.67</v>
      </c>
      <c r="M1646" s="6">
        <v>8.63</v>
      </c>
    </row>
    <row r="1647">
      <c r="A1647" s="146">
        <v>41793.0</v>
      </c>
      <c r="B1647" s="6">
        <v>7.31</v>
      </c>
      <c r="C1647" s="6">
        <v>7.67</v>
      </c>
      <c r="D1647" s="6">
        <v>7.88</v>
      </c>
      <c r="E1647" s="6">
        <v>8.01</v>
      </c>
      <c r="F1647" s="6">
        <v>8.22</v>
      </c>
      <c r="G1647" s="6">
        <v>8.33</v>
      </c>
      <c r="H1647" s="6">
        <v>8.44</v>
      </c>
      <c r="I1647" s="6">
        <v>8.51</v>
      </c>
      <c r="J1647" s="6">
        <v>8.61</v>
      </c>
      <c r="K1647" s="6">
        <v>8.7</v>
      </c>
      <c r="L1647" s="6">
        <v>8.72</v>
      </c>
      <c r="M1647" s="6">
        <v>8.7</v>
      </c>
    </row>
    <row r="1648">
      <c r="A1648" s="146">
        <v>41792.0</v>
      </c>
      <c r="B1648" s="6">
        <v>6.96</v>
      </c>
      <c r="C1648" s="6">
        <v>7.5</v>
      </c>
      <c r="D1648" s="6">
        <v>7.82</v>
      </c>
      <c r="E1648" s="6">
        <v>8.01</v>
      </c>
      <c r="F1648" s="6">
        <v>8.27</v>
      </c>
      <c r="G1648" s="6">
        <v>8.34</v>
      </c>
      <c r="H1648" s="6">
        <v>8.41</v>
      </c>
      <c r="I1648" s="6">
        <v>8.49</v>
      </c>
      <c r="J1648" s="6">
        <v>8.61</v>
      </c>
      <c r="K1648" s="6">
        <v>8.69</v>
      </c>
      <c r="L1648" s="6">
        <v>8.68</v>
      </c>
      <c r="M1648" s="6">
        <v>8.63</v>
      </c>
    </row>
    <row r="1649">
      <c r="A1649" s="146">
        <v>41789.0</v>
      </c>
      <c r="B1649" s="6">
        <v>7.18</v>
      </c>
      <c r="C1649" s="6">
        <v>7.53</v>
      </c>
      <c r="D1649" s="6">
        <v>7.77</v>
      </c>
      <c r="E1649" s="6">
        <v>7.93</v>
      </c>
      <c r="F1649" s="6">
        <v>8.22</v>
      </c>
      <c r="G1649" s="6">
        <v>8.33</v>
      </c>
      <c r="H1649" s="6">
        <v>8.41</v>
      </c>
      <c r="I1649" s="6">
        <v>8.51</v>
      </c>
      <c r="J1649" s="6">
        <v>8.7</v>
      </c>
      <c r="K1649" s="6">
        <v>8.84</v>
      </c>
      <c r="L1649" s="6">
        <v>8.86</v>
      </c>
      <c r="M1649" s="6">
        <v>8.8</v>
      </c>
    </row>
    <row r="1650">
      <c r="A1650" s="146">
        <v>41788.0</v>
      </c>
      <c r="B1650" s="6">
        <v>7.04</v>
      </c>
      <c r="C1650" s="6">
        <v>7.4</v>
      </c>
      <c r="D1650" s="6">
        <v>7.66</v>
      </c>
      <c r="E1650" s="6">
        <v>7.84</v>
      </c>
      <c r="F1650" s="6">
        <v>8.22</v>
      </c>
      <c r="G1650" s="6">
        <v>8.39</v>
      </c>
      <c r="H1650" s="6">
        <v>8.52</v>
      </c>
      <c r="I1650" s="6">
        <v>8.6</v>
      </c>
      <c r="J1650" s="6">
        <v>8.73</v>
      </c>
      <c r="K1650" s="6">
        <v>8.83</v>
      </c>
      <c r="L1650" s="6">
        <v>8.85</v>
      </c>
      <c r="M1650" s="6">
        <v>8.84</v>
      </c>
    </row>
    <row r="1651">
      <c r="A1651" s="146">
        <v>41787.0</v>
      </c>
      <c r="B1651" s="6">
        <v>6.89</v>
      </c>
      <c r="C1651" s="6">
        <v>7.41</v>
      </c>
      <c r="D1651" s="6">
        <v>7.75</v>
      </c>
      <c r="E1651" s="6">
        <v>7.97</v>
      </c>
      <c r="F1651" s="6">
        <v>8.33</v>
      </c>
      <c r="G1651" s="6">
        <v>8.44</v>
      </c>
      <c r="H1651" s="6">
        <v>8.59</v>
      </c>
      <c r="I1651" s="6">
        <v>8.73</v>
      </c>
      <c r="J1651" s="6">
        <v>8.86</v>
      </c>
      <c r="K1651" s="6">
        <v>8.91</v>
      </c>
      <c r="L1651" s="6">
        <v>8.9</v>
      </c>
      <c r="M1651" s="6">
        <v>8.86</v>
      </c>
    </row>
    <row r="1652">
      <c r="A1652" s="146">
        <v>41786.0</v>
      </c>
      <c r="B1652" s="6">
        <v>7.16</v>
      </c>
      <c r="C1652" s="6">
        <v>7.71</v>
      </c>
      <c r="D1652" s="6">
        <v>7.98</v>
      </c>
      <c r="E1652" s="6">
        <v>8.12</v>
      </c>
      <c r="F1652" s="6">
        <v>8.31</v>
      </c>
      <c r="G1652" s="6">
        <v>8.45</v>
      </c>
      <c r="H1652" s="6">
        <v>8.63</v>
      </c>
      <c r="I1652" s="6">
        <v>8.74</v>
      </c>
      <c r="J1652" s="6">
        <v>8.83</v>
      </c>
      <c r="K1652" s="6">
        <v>8.86</v>
      </c>
      <c r="L1652" s="6">
        <v>8.84</v>
      </c>
      <c r="M1652" s="6">
        <v>8.8</v>
      </c>
    </row>
    <row r="1653">
      <c r="A1653" s="146">
        <v>41785.0</v>
      </c>
      <c r="B1653" s="6">
        <v>6.48</v>
      </c>
      <c r="C1653" s="6">
        <v>7.17</v>
      </c>
      <c r="D1653" s="6">
        <v>7.58</v>
      </c>
      <c r="E1653" s="6">
        <v>7.82</v>
      </c>
      <c r="F1653" s="6">
        <v>8.15</v>
      </c>
      <c r="G1653" s="6">
        <v>8.28</v>
      </c>
      <c r="H1653" s="6">
        <v>8.45</v>
      </c>
      <c r="I1653" s="6">
        <v>8.57</v>
      </c>
      <c r="J1653" s="6">
        <v>8.67</v>
      </c>
      <c r="K1653" s="6">
        <v>8.72</v>
      </c>
      <c r="L1653" s="6">
        <v>8.72</v>
      </c>
      <c r="M1653" s="6">
        <v>8.7</v>
      </c>
    </row>
    <row r="1654">
      <c r="A1654" s="146">
        <v>41782.0</v>
      </c>
      <c r="B1654" s="6">
        <v>6.53</v>
      </c>
      <c r="C1654" s="6">
        <v>7.26</v>
      </c>
      <c r="D1654" s="6">
        <v>7.69</v>
      </c>
      <c r="E1654" s="6">
        <v>7.94</v>
      </c>
      <c r="F1654" s="6">
        <v>8.25</v>
      </c>
      <c r="G1654" s="6">
        <v>8.35</v>
      </c>
      <c r="H1654" s="6">
        <v>8.49</v>
      </c>
      <c r="I1654" s="6">
        <v>8.61</v>
      </c>
      <c r="J1654" s="6">
        <v>8.73</v>
      </c>
      <c r="K1654" s="6">
        <v>8.79</v>
      </c>
      <c r="L1654" s="6">
        <v>8.79</v>
      </c>
      <c r="M1654" s="6">
        <v>8.75</v>
      </c>
    </row>
    <row r="1655">
      <c r="A1655" s="146">
        <v>41781.0</v>
      </c>
      <c r="B1655" s="6">
        <v>6.82</v>
      </c>
      <c r="C1655" s="6">
        <v>7.44</v>
      </c>
      <c r="D1655" s="6">
        <v>7.8</v>
      </c>
      <c r="E1655" s="6">
        <v>8.0</v>
      </c>
      <c r="F1655" s="6">
        <v>8.27</v>
      </c>
      <c r="G1655" s="6">
        <v>8.4</v>
      </c>
      <c r="H1655" s="6">
        <v>8.57</v>
      </c>
      <c r="I1655" s="6">
        <v>8.71</v>
      </c>
      <c r="J1655" s="6">
        <v>8.84</v>
      </c>
      <c r="K1655" s="6">
        <v>8.9</v>
      </c>
      <c r="L1655" s="6">
        <v>8.89</v>
      </c>
      <c r="M1655" s="6">
        <v>8.85</v>
      </c>
    </row>
    <row r="1656">
      <c r="A1656" s="146">
        <v>41780.0</v>
      </c>
      <c r="B1656" s="6">
        <v>6.76</v>
      </c>
      <c r="C1656" s="6">
        <v>7.39</v>
      </c>
      <c r="D1656" s="6">
        <v>7.78</v>
      </c>
      <c r="E1656" s="6">
        <v>8.01</v>
      </c>
      <c r="F1656" s="6">
        <v>8.35</v>
      </c>
      <c r="G1656" s="6">
        <v>8.46</v>
      </c>
      <c r="H1656" s="6">
        <v>8.57</v>
      </c>
      <c r="I1656" s="6">
        <v>8.66</v>
      </c>
      <c r="J1656" s="6">
        <v>8.78</v>
      </c>
      <c r="K1656" s="6">
        <v>8.85</v>
      </c>
      <c r="L1656" s="6">
        <v>8.85</v>
      </c>
      <c r="M1656" s="6">
        <v>8.8</v>
      </c>
    </row>
    <row r="1657">
      <c r="A1657" s="146">
        <v>41779.0</v>
      </c>
      <c r="B1657" s="6">
        <v>7.14</v>
      </c>
      <c r="C1657" s="6">
        <v>7.61</v>
      </c>
      <c r="D1657" s="6">
        <v>7.9</v>
      </c>
      <c r="E1657" s="6">
        <v>8.07</v>
      </c>
      <c r="F1657" s="6">
        <v>8.33</v>
      </c>
      <c r="G1657" s="6">
        <v>8.5</v>
      </c>
      <c r="H1657" s="6">
        <v>8.71</v>
      </c>
      <c r="I1657" s="6">
        <v>8.82</v>
      </c>
      <c r="J1657" s="6">
        <v>8.9</v>
      </c>
      <c r="K1657" s="6">
        <v>8.92</v>
      </c>
      <c r="L1657" s="6">
        <v>8.9</v>
      </c>
      <c r="M1657" s="6">
        <v>8.86</v>
      </c>
    </row>
    <row r="1658">
      <c r="A1658" s="146">
        <v>41778.0</v>
      </c>
      <c r="B1658" s="6">
        <v>6.88</v>
      </c>
      <c r="C1658" s="6">
        <v>7.36</v>
      </c>
      <c r="D1658" s="6">
        <v>7.69</v>
      </c>
      <c r="E1658" s="6">
        <v>7.93</v>
      </c>
      <c r="F1658" s="6">
        <v>8.38</v>
      </c>
      <c r="G1658" s="6">
        <v>8.59</v>
      </c>
      <c r="H1658" s="6">
        <v>8.79</v>
      </c>
      <c r="I1658" s="6">
        <v>8.88</v>
      </c>
      <c r="J1658" s="6">
        <v>8.95</v>
      </c>
      <c r="K1658" s="6">
        <v>8.98</v>
      </c>
      <c r="L1658" s="6">
        <v>8.97</v>
      </c>
      <c r="M1658" s="6">
        <v>8.95</v>
      </c>
    </row>
    <row r="1659">
      <c r="A1659" s="146">
        <v>41775.0</v>
      </c>
      <c r="B1659" s="6">
        <v>6.89</v>
      </c>
      <c r="C1659" s="6">
        <v>7.39</v>
      </c>
      <c r="D1659" s="6">
        <v>7.75</v>
      </c>
      <c r="E1659" s="6">
        <v>7.99</v>
      </c>
      <c r="F1659" s="6">
        <v>8.45</v>
      </c>
      <c r="G1659" s="6">
        <v>8.65</v>
      </c>
      <c r="H1659" s="6">
        <v>8.84</v>
      </c>
      <c r="I1659" s="6">
        <v>8.94</v>
      </c>
      <c r="J1659" s="6">
        <v>9.0</v>
      </c>
      <c r="K1659" s="6">
        <v>9.01</v>
      </c>
      <c r="L1659" s="6">
        <v>8.99</v>
      </c>
      <c r="M1659" s="6">
        <v>8.96</v>
      </c>
    </row>
    <row r="1660">
      <c r="A1660" s="146">
        <v>41774.0</v>
      </c>
      <c r="B1660" s="6">
        <v>6.98</v>
      </c>
      <c r="C1660" s="6">
        <v>7.39</v>
      </c>
      <c r="D1660" s="6">
        <v>7.7</v>
      </c>
      <c r="E1660" s="6">
        <v>7.93</v>
      </c>
      <c r="F1660" s="6">
        <v>8.38</v>
      </c>
      <c r="G1660" s="6">
        <v>8.58</v>
      </c>
      <c r="H1660" s="6">
        <v>8.78</v>
      </c>
      <c r="I1660" s="6">
        <v>8.89</v>
      </c>
      <c r="J1660" s="6">
        <v>9.0</v>
      </c>
      <c r="K1660" s="6">
        <v>9.04</v>
      </c>
      <c r="L1660" s="6">
        <v>9.02</v>
      </c>
      <c r="M1660" s="6">
        <v>8.98</v>
      </c>
    </row>
    <row r="1661">
      <c r="A1661" s="146">
        <v>41773.0</v>
      </c>
      <c r="B1661" s="6">
        <v>7.36</v>
      </c>
      <c r="C1661" s="6">
        <v>7.61</v>
      </c>
      <c r="D1661" s="6">
        <v>7.82</v>
      </c>
      <c r="E1661" s="6">
        <v>7.98</v>
      </c>
      <c r="F1661" s="6">
        <v>8.38</v>
      </c>
      <c r="G1661" s="6">
        <v>8.58</v>
      </c>
      <c r="H1661" s="6">
        <v>8.78</v>
      </c>
      <c r="I1661" s="6">
        <v>8.92</v>
      </c>
      <c r="J1661" s="6">
        <v>9.05</v>
      </c>
      <c r="K1661" s="6">
        <v>9.11</v>
      </c>
      <c r="L1661" s="6">
        <v>9.12</v>
      </c>
      <c r="M1661" s="6">
        <v>9.12</v>
      </c>
    </row>
    <row r="1662">
      <c r="A1662" s="146">
        <v>41772.0</v>
      </c>
      <c r="B1662" s="6">
        <v>7.53</v>
      </c>
      <c r="C1662" s="6">
        <v>7.64</v>
      </c>
      <c r="D1662" s="6">
        <v>7.75</v>
      </c>
      <c r="E1662" s="6">
        <v>7.87</v>
      </c>
      <c r="F1662" s="6">
        <v>8.34</v>
      </c>
      <c r="G1662" s="6">
        <v>8.59</v>
      </c>
      <c r="H1662" s="6">
        <v>8.79</v>
      </c>
      <c r="I1662" s="6">
        <v>8.9</v>
      </c>
      <c r="J1662" s="6">
        <v>9.04</v>
      </c>
      <c r="K1662" s="6">
        <v>9.16</v>
      </c>
      <c r="L1662" s="6">
        <v>9.21</v>
      </c>
      <c r="M1662" s="6">
        <v>9.24</v>
      </c>
    </row>
    <row r="1663">
      <c r="A1663" s="146">
        <v>41771.0</v>
      </c>
      <c r="B1663" s="6">
        <v>7.41</v>
      </c>
      <c r="C1663" s="6">
        <v>7.67</v>
      </c>
      <c r="D1663" s="6">
        <v>7.88</v>
      </c>
      <c r="E1663" s="6">
        <v>8.04</v>
      </c>
      <c r="F1663" s="6">
        <v>8.43</v>
      </c>
      <c r="G1663" s="6">
        <v>8.62</v>
      </c>
      <c r="H1663" s="6">
        <v>8.82</v>
      </c>
      <c r="I1663" s="6">
        <v>8.94</v>
      </c>
      <c r="J1663" s="6">
        <v>9.08</v>
      </c>
      <c r="K1663" s="6">
        <v>9.18</v>
      </c>
      <c r="L1663" s="6">
        <v>9.23</v>
      </c>
      <c r="M1663" s="6">
        <v>9.24</v>
      </c>
    </row>
    <row r="1664">
      <c r="A1664" s="146">
        <v>41767.0</v>
      </c>
      <c r="B1664" s="6">
        <v>7.31</v>
      </c>
      <c r="C1664" s="6">
        <v>7.59</v>
      </c>
      <c r="D1664" s="6">
        <v>7.82</v>
      </c>
      <c r="E1664" s="6">
        <v>7.98</v>
      </c>
      <c r="F1664" s="6">
        <v>8.34</v>
      </c>
      <c r="G1664" s="6">
        <v>8.57</v>
      </c>
      <c r="H1664" s="6">
        <v>8.81</v>
      </c>
      <c r="I1664" s="6">
        <v>8.96</v>
      </c>
      <c r="J1664" s="6">
        <v>9.14</v>
      </c>
      <c r="K1664" s="6">
        <v>9.27</v>
      </c>
      <c r="L1664" s="6">
        <v>9.31</v>
      </c>
      <c r="M1664" s="6">
        <v>9.33</v>
      </c>
    </row>
    <row r="1665">
      <c r="A1665" s="146">
        <v>41766.0</v>
      </c>
      <c r="B1665" s="6">
        <v>7.23</v>
      </c>
      <c r="C1665" s="6">
        <v>7.4</v>
      </c>
      <c r="D1665" s="6">
        <v>7.58</v>
      </c>
      <c r="E1665" s="6">
        <v>7.77</v>
      </c>
      <c r="F1665" s="6">
        <v>8.43</v>
      </c>
      <c r="G1665" s="6">
        <v>8.76</v>
      </c>
      <c r="H1665" s="6">
        <v>9.01</v>
      </c>
      <c r="I1665" s="6">
        <v>9.09</v>
      </c>
      <c r="J1665" s="6">
        <v>9.16</v>
      </c>
      <c r="K1665" s="6">
        <v>9.29</v>
      </c>
      <c r="L1665" s="6">
        <v>9.41</v>
      </c>
      <c r="M1665" s="6">
        <v>9.54</v>
      </c>
    </row>
    <row r="1666">
      <c r="A1666" s="146">
        <v>41765.0</v>
      </c>
      <c r="B1666" s="6">
        <v>7.07</v>
      </c>
      <c r="C1666" s="6">
        <v>7.27</v>
      </c>
      <c r="D1666" s="6">
        <v>7.49</v>
      </c>
      <c r="E1666" s="6">
        <v>7.74</v>
      </c>
      <c r="F1666" s="6">
        <v>8.58</v>
      </c>
      <c r="G1666" s="6">
        <v>8.93</v>
      </c>
      <c r="H1666" s="6">
        <v>9.2</v>
      </c>
      <c r="I1666" s="6">
        <v>9.34</v>
      </c>
      <c r="J1666" s="6">
        <v>9.49</v>
      </c>
      <c r="K1666" s="6">
        <v>9.63</v>
      </c>
      <c r="L1666" s="6">
        <v>9.7</v>
      </c>
      <c r="M1666" s="6">
        <v>9.76</v>
      </c>
    </row>
    <row r="1667">
      <c r="A1667" s="146">
        <v>41764.0</v>
      </c>
      <c r="B1667" s="6">
        <v>7.25</v>
      </c>
      <c r="C1667" s="6">
        <v>7.46</v>
      </c>
      <c r="D1667" s="6">
        <v>7.66</v>
      </c>
      <c r="E1667" s="6">
        <v>7.88</v>
      </c>
      <c r="F1667" s="6">
        <v>8.62</v>
      </c>
      <c r="G1667" s="6">
        <v>8.97</v>
      </c>
      <c r="H1667" s="6">
        <v>9.29</v>
      </c>
      <c r="I1667" s="6">
        <v>9.46</v>
      </c>
      <c r="J1667" s="6">
        <v>9.65</v>
      </c>
      <c r="K1667" s="6">
        <v>9.78</v>
      </c>
      <c r="L1667" s="6">
        <v>9.84</v>
      </c>
      <c r="M1667" s="6">
        <v>9.91</v>
      </c>
    </row>
    <row r="1668">
      <c r="A1668" s="146">
        <v>41761.0</v>
      </c>
      <c r="B1668" s="6">
        <v>7.06</v>
      </c>
      <c r="C1668" s="6">
        <v>7.32</v>
      </c>
      <c r="D1668" s="6">
        <v>7.57</v>
      </c>
      <c r="E1668" s="6">
        <v>7.83</v>
      </c>
      <c r="F1668" s="6">
        <v>8.66</v>
      </c>
      <c r="G1668" s="6">
        <v>9.01</v>
      </c>
      <c r="H1668" s="6">
        <v>9.3</v>
      </c>
      <c r="I1668" s="6">
        <v>9.45</v>
      </c>
      <c r="J1668" s="6">
        <v>9.62</v>
      </c>
      <c r="K1668" s="6">
        <v>9.74</v>
      </c>
      <c r="L1668" s="6">
        <v>9.79</v>
      </c>
      <c r="M1668" s="6">
        <v>9.83</v>
      </c>
    </row>
    <row r="1669">
      <c r="A1669" s="146">
        <v>41759.0</v>
      </c>
      <c r="B1669" s="6">
        <v>6.81</v>
      </c>
      <c r="C1669" s="6">
        <v>7.08</v>
      </c>
      <c r="D1669" s="6">
        <v>7.35</v>
      </c>
      <c r="E1669" s="6">
        <v>7.63</v>
      </c>
      <c r="F1669" s="6">
        <v>8.56</v>
      </c>
      <c r="G1669" s="6">
        <v>8.95</v>
      </c>
      <c r="H1669" s="6">
        <v>9.27</v>
      </c>
      <c r="I1669" s="6">
        <v>9.42</v>
      </c>
      <c r="J1669" s="6">
        <v>9.58</v>
      </c>
      <c r="K1669" s="6">
        <v>9.69</v>
      </c>
      <c r="L1669" s="6">
        <v>9.74</v>
      </c>
      <c r="M1669" s="6">
        <v>9.77</v>
      </c>
    </row>
    <row r="1670">
      <c r="A1670" s="146">
        <v>41758.0</v>
      </c>
      <c r="B1670" s="6">
        <v>6.81</v>
      </c>
      <c r="C1670" s="6">
        <v>7.03</v>
      </c>
      <c r="D1670" s="6">
        <v>7.26</v>
      </c>
      <c r="E1670" s="6">
        <v>7.53</v>
      </c>
      <c r="F1670" s="6">
        <v>8.49</v>
      </c>
      <c r="G1670" s="6">
        <v>8.98</v>
      </c>
      <c r="H1670" s="6">
        <v>9.34</v>
      </c>
      <c r="I1670" s="6">
        <v>9.46</v>
      </c>
      <c r="J1670" s="6">
        <v>9.56</v>
      </c>
      <c r="K1670" s="6">
        <v>9.67</v>
      </c>
      <c r="L1670" s="6">
        <v>9.74</v>
      </c>
      <c r="M1670" s="6">
        <v>9.81</v>
      </c>
    </row>
    <row r="1671">
      <c r="A1671" s="146">
        <v>41757.0</v>
      </c>
      <c r="B1671" s="6">
        <v>7.18</v>
      </c>
      <c r="C1671" s="6">
        <v>7.33</v>
      </c>
      <c r="D1671" s="6">
        <v>7.5</v>
      </c>
      <c r="E1671" s="6">
        <v>7.7</v>
      </c>
      <c r="F1671" s="6">
        <v>8.5</v>
      </c>
      <c r="G1671" s="6">
        <v>9.0</v>
      </c>
      <c r="H1671" s="6">
        <v>9.4</v>
      </c>
      <c r="I1671" s="6">
        <v>9.51</v>
      </c>
      <c r="J1671" s="6">
        <v>9.64</v>
      </c>
      <c r="K1671" s="6">
        <v>9.77</v>
      </c>
      <c r="L1671" s="6">
        <v>9.86</v>
      </c>
      <c r="M1671" s="6">
        <v>9.95</v>
      </c>
    </row>
    <row r="1672">
      <c r="A1672" s="146">
        <v>41754.0</v>
      </c>
      <c r="B1672" s="6">
        <v>7.25</v>
      </c>
      <c r="C1672" s="6">
        <v>7.38</v>
      </c>
      <c r="D1672" s="6">
        <v>7.52</v>
      </c>
      <c r="E1672" s="6">
        <v>7.7</v>
      </c>
      <c r="F1672" s="6">
        <v>8.42</v>
      </c>
      <c r="G1672" s="6">
        <v>8.92</v>
      </c>
      <c r="H1672" s="6">
        <v>9.34</v>
      </c>
      <c r="I1672" s="6">
        <v>9.5</v>
      </c>
      <c r="J1672" s="6">
        <v>9.69</v>
      </c>
      <c r="K1672" s="6">
        <v>9.84</v>
      </c>
      <c r="L1672" s="6">
        <v>9.91</v>
      </c>
      <c r="M1672" s="6">
        <v>9.98</v>
      </c>
    </row>
    <row r="1673">
      <c r="A1673" s="146">
        <v>41753.0</v>
      </c>
      <c r="B1673" s="6">
        <v>6.86</v>
      </c>
      <c r="C1673" s="6">
        <v>7.07</v>
      </c>
      <c r="D1673" s="6">
        <v>7.28</v>
      </c>
      <c r="E1673" s="6">
        <v>7.48</v>
      </c>
      <c r="F1673" s="6">
        <v>8.15</v>
      </c>
      <c r="G1673" s="6">
        <v>8.53</v>
      </c>
      <c r="H1673" s="6">
        <v>8.95</v>
      </c>
      <c r="I1673" s="6">
        <v>9.17</v>
      </c>
      <c r="J1673" s="6">
        <v>9.37</v>
      </c>
      <c r="K1673" s="6">
        <v>9.52</v>
      </c>
      <c r="L1673" s="6">
        <v>9.59</v>
      </c>
      <c r="M1673" s="6">
        <v>9.64</v>
      </c>
    </row>
    <row r="1674">
      <c r="A1674" s="146">
        <v>41752.0</v>
      </c>
      <c r="B1674" s="6">
        <v>6.86</v>
      </c>
      <c r="C1674" s="6">
        <v>7.06</v>
      </c>
      <c r="D1674" s="6">
        <v>7.25</v>
      </c>
      <c r="E1674" s="6">
        <v>7.43</v>
      </c>
      <c r="F1674" s="6">
        <v>8.03</v>
      </c>
      <c r="G1674" s="6">
        <v>8.38</v>
      </c>
      <c r="H1674" s="6">
        <v>8.78</v>
      </c>
      <c r="I1674" s="6">
        <v>9.0</v>
      </c>
      <c r="J1674" s="6">
        <v>9.23</v>
      </c>
      <c r="K1674" s="6">
        <v>9.39</v>
      </c>
      <c r="L1674" s="6">
        <v>9.45</v>
      </c>
      <c r="M1674" s="6">
        <v>9.5</v>
      </c>
    </row>
    <row r="1675">
      <c r="A1675" s="146">
        <v>41751.0</v>
      </c>
      <c r="B1675" s="6">
        <v>6.6</v>
      </c>
      <c r="C1675" s="6">
        <v>6.89</v>
      </c>
      <c r="D1675" s="6">
        <v>7.15</v>
      </c>
      <c r="E1675" s="6">
        <v>7.38</v>
      </c>
      <c r="F1675" s="6">
        <v>8.01</v>
      </c>
      <c r="G1675" s="6">
        <v>8.3</v>
      </c>
      <c r="H1675" s="6">
        <v>8.67</v>
      </c>
      <c r="I1675" s="6">
        <v>8.94</v>
      </c>
      <c r="J1675" s="6">
        <v>9.2</v>
      </c>
      <c r="K1675" s="6">
        <v>9.34</v>
      </c>
      <c r="L1675" s="6">
        <v>9.37</v>
      </c>
      <c r="M1675" s="6">
        <v>9.39</v>
      </c>
    </row>
    <row r="1676">
      <c r="A1676" s="146">
        <v>41750.0</v>
      </c>
      <c r="B1676" s="6">
        <v>6.72</v>
      </c>
      <c r="C1676" s="6">
        <v>6.97</v>
      </c>
      <c r="D1676" s="6">
        <v>7.19</v>
      </c>
      <c r="E1676" s="6">
        <v>7.39</v>
      </c>
      <c r="F1676" s="6">
        <v>7.95</v>
      </c>
      <c r="G1676" s="6">
        <v>8.26</v>
      </c>
      <c r="H1676" s="6">
        <v>8.63</v>
      </c>
      <c r="I1676" s="6">
        <v>8.88</v>
      </c>
      <c r="J1676" s="6">
        <v>9.13</v>
      </c>
      <c r="K1676" s="6">
        <v>9.27</v>
      </c>
      <c r="L1676" s="6">
        <v>9.32</v>
      </c>
      <c r="M1676" s="6">
        <v>9.38</v>
      </c>
    </row>
    <row r="1677">
      <c r="A1677" s="146">
        <v>41747.0</v>
      </c>
      <c r="B1677" s="6">
        <v>6.58</v>
      </c>
      <c r="C1677" s="6">
        <v>6.89</v>
      </c>
      <c r="D1677" s="6">
        <v>7.16</v>
      </c>
      <c r="E1677" s="6">
        <v>7.38</v>
      </c>
      <c r="F1677" s="6">
        <v>7.95</v>
      </c>
      <c r="G1677" s="6">
        <v>8.22</v>
      </c>
      <c r="H1677" s="6">
        <v>8.59</v>
      </c>
      <c r="I1677" s="6">
        <v>8.86</v>
      </c>
      <c r="J1677" s="6">
        <v>9.07</v>
      </c>
      <c r="K1677" s="6">
        <v>9.21</v>
      </c>
      <c r="L1677" s="6">
        <v>9.26</v>
      </c>
      <c r="M1677" s="6">
        <v>9.32</v>
      </c>
    </row>
    <row r="1678">
      <c r="A1678" s="146">
        <v>41746.0</v>
      </c>
      <c r="B1678" s="6">
        <v>6.68</v>
      </c>
      <c r="C1678" s="6">
        <v>6.95</v>
      </c>
      <c r="D1678" s="6">
        <v>7.19</v>
      </c>
      <c r="E1678" s="6">
        <v>7.42</v>
      </c>
      <c r="F1678" s="6">
        <v>8.05</v>
      </c>
      <c r="G1678" s="6">
        <v>8.33</v>
      </c>
      <c r="H1678" s="6">
        <v>8.7</v>
      </c>
      <c r="I1678" s="6">
        <v>8.96</v>
      </c>
      <c r="J1678" s="6">
        <v>9.22</v>
      </c>
      <c r="K1678" s="6">
        <v>9.38</v>
      </c>
      <c r="L1678" s="6">
        <v>9.43</v>
      </c>
      <c r="M1678" s="6">
        <v>9.47</v>
      </c>
    </row>
    <row r="1679">
      <c r="A1679" s="146">
        <v>41745.0</v>
      </c>
      <c r="B1679" s="6">
        <v>6.61</v>
      </c>
      <c r="C1679" s="6">
        <v>6.97</v>
      </c>
      <c r="D1679" s="6">
        <v>7.25</v>
      </c>
      <c r="E1679" s="6">
        <v>7.48</v>
      </c>
      <c r="F1679" s="6">
        <v>8.02</v>
      </c>
      <c r="G1679" s="6">
        <v>8.31</v>
      </c>
      <c r="H1679" s="6">
        <v>8.72</v>
      </c>
      <c r="I1679" s="6">
        <v>9.01</v>
      </c>
      <c r="J1679" s="6">
        <v>9.28</v>
      </c>
      <c r="K1679" s="6">
        <v>9.41</v>
      </c>
      <c r="L1679" s="6">
        <v>9.42</v>
      </c>
      <c r="M1679" s="6">
        <v>9.42</v>
      </c>
    </row>
    <row r="1680">
      <c r="A1680" s="146">
        <v>41744.0</v>
      </c>
      <c r="B1680" s="6">
        <v>6.39</v>
      </c>
      <c r="C1680" s="6">
        <v>6.88</v>
      </c>
      <c r="D1680" s="6">
        <v>7.26</v>
      </c>
      <c r="E1680" s="6">
        <v>7.55</v>
      </c>
      <c r="F1680" s="6">
        <v>8.14</v>
      </c>
      <c r="G1680" s="6">
        <v>8.38</v>
      </c>
      <c r="H1680" s="6">
        <v>8.7</v>
      </c>
      <c r="I1680" s="6">
        <v>9.0</v>
      </c>
      <c r="J1680" s="6">
        <v>9.3</v>
      </c>
      <c r="K1680" s="6">
        <v>9.42</v>
      </c>
      <c r="L1680" s="6">
        <v>9.39</v>
      </c>
      <c r="M1680" s="6">
        <v>9.35</v>
      </c>
    </row>
    <row r="1681">
      <c r="A1681" s="146">
        <v>41743.0</v>
      </c>
      <c r="B1681" s="6">
        <v>6.53</v>
      </c>
      <c r="C1681" s="6">
        <v>6.92</v>
      </c>
      <c r="D1681" s="6">
        <v>7.24</v>
      </c>
      <c r="E1681" s="6">
        <v>7.49</v>
      </c>
      <c r="F1681" s="6">
        <v>8.02</v>
      </c>
      <c r="G1681" s="6">
        <v>8.24</v>
      </c>
      <c r="H1681" s="6">
        <v>8.57</v>
      </c>
      <c r="I1681" s="6">
        <v>8.85</v>
      </c>
      <c r="J1681" s="6">
        <v>9.13</v>
      </c>
      <c r="K1681" s="6">
        <v>9.27</v>
      </c>
      <c r="L1681" s="6">
        <v>9.28</v>
      </c>
      <c r="M1681" s="6">
        <v>9.26</v>
      </c>
    </row>
    <row r="1682">
      <c r="A1682" s="146">
        <v>41740.0</v>
      </c>
      <c r="B1682" s="6">
        <v>6.63</v>
      </c>
      <c r="C1682" s="6">
        <v>6.93</v>
      </c>
      <c r="D1682" s="6">
        <v>7.17</v>
      </c>
      <c r="E1682" s="6">
        <v>7.37</v>
      </c>
      <c r="F1682" s="6">
        <v>7.84</v>
      </c>
      <c r="G1682" s="6">
        <v>8.09</v>
      </c>
      <c r="H1682" s="6">
        <v>8.48</v>
      </c>
      <c r="I1682" s="6">
        <v>8.76</v>
      </c>
      <c r="J1682" s="6">
        <v>9.02</v>
      </c>
      <c r="K1682" s="6">
        <v>9.16</v>
      </c>
      <c r="L1682" s="6">
        <v>9.19</v>
      </c>
      <c r="M1682" s="6">
        <v>9.21</v>
      </c>
    </row>
    <row r="1683">
      <c r="A1683" s="146">
        <v>41739.0</v>
      </c>
      <c r="B1683" s="6">
        <v>6.59</v>
      </c>
      <c r="C1683" s="6">
        <v>6.92</v>
      </c>
      <c r="D1683" s="6">
        <v>7.17</v>
      </c>
      <c r="E1683" s="6">
        <v>7.36</v>
      </c>
      <c r="F1683" s="6">
        <v>7.77</v>
      </c>
      <c r="G1683" s="6">
        <v>8.03</v>
      </c>
      <c r="H1683" s="6">
        <v>8.43</v>
      </c>
      <c r="I1683" s="6">
        <v>8.73</v>
      </c>
      <c r="J1683" s="6">
        <v>8.97</v>
      </c>
      <c r="K1683" s="6">
        <v>9.1</v>
      </c>
      <c r="L1683" s="6">
        <v>9.13</v>
      </c>
      <c r="M1683" s="6">
        <v>9.13</v>
      </c>
    </row>
    <row r="1684">
      <c r="A1684" s="146">
        <v>41738.0</v>
      </c>
      <c r="B1684" s="6">
        <v>6.42</v>
      </c>
      <c r="C1684" s="6">
        <v>6.87</v>
      </c>
      <c r="D1684" s="6">
        <v>7.2</v>
      </c>
      <c r="E1684" s="6">
        <v>7.44</v>
      </c>
      <c r="F1684" s="6">
        <v>7.9</v>
      </c>
      <c r="G1684" s="6">
        <v>8.12</v>
      </c>
      <c r="H1684" s="6">
        <v>8.45</v>
      </c>
      <c r="I1684" s="6">
        <v>8.71</v>
      </c>
      <c r="J1684" s="6">
        <v>8.95</v>
      </c>
      <c r="K1684" s="6">
        <v>9.07</v>
      </c>
      <c r="L1684" s="6">
        <v>9.07</v>
      </c>
      <c r="M1684" s="6">
        <v>9.04</v>
      </c>
    </row>
    <row r="1685">
      <c r="A1685" s="146">
        <v>41737.0</v>
      </c>
      <c r="B1685" s="6">
        <v>6.09</v>
      </c>
      <c r="C1685" s="6">
        <v>6.68</v>
      </c>
      <c r="D1685" s="6">
        <v>7.1</v>
      </c>
      <c r="E1685" s="6">
        <v>7.39</v>
      </c>
      <c r="F1685" s="6">
        <v>7.93</v>
      </c>
      <c r="G1685" s="6">
        <v>8.12</v>
      </c>
      <c r="H1685" s="6">
        <v>8.45</v>
      </c>
      <c r="I1685" s="6">
        <v>8.73</v>
      </c>
      <c r="J1685" s="6">
        <v>8.96</v>
      </c>
      <c r="K1685" s="6">
        <v>9.05</v>
      </c>
      <c r="L1685" s="6">
        <v>9.03</v>
      </c>
      <c r="M1685" s="6">
        <v>8.99</v>
      </c>
    </row>
    <row r="1686">
      <c r="A1686" s="146">
        <v>41736.0</v>
      </c>
      <c r="B1686" s="6">
        <v>6.14</v>
      </c>
      <c r="C1686" s="6">
        <v>6.69</v>
      </c>
      <c r="D1686" s="6">
        <v>7.11</v>
      </c>
      <c r="E1686" s="6">
        <v>7.42</v>
      </c>
      <c r="F1686" s="6">
        <v>8.01</v>
      </c>
      <c r="G1686" s="6">
        <v>8.21</v>
      </c>
      <c r="H1686" s="6">
        <v>8.52</v>
      </c>
      <c r="I1686" s="6">
        <v>8.81</v>
      </c>
      <c r="J1686" s="6">
        <v>9.08</v>
      </c>
      <c r="K1686" s="6">
        <v>9.19</v>
      </c>
      <c r="L1686" s="6">
        <v>9.17</v>
      </c>
      <c r="M1686" s="6">
        <v>9.11</v>
      </c>
    </row>
    <row r="1687">
      <c r="A1687" s="146">
        <v>41733.0</v>
      </c>
      <c r="B1687" s="6">
        <v>5.91</v>
      </c>
      <c r="C1687" s="6">
        <v>6.52</v>
      </c>
      <c r="D1687" s="6">
        <v>6.97</v>
      </c>
      <c r="E1687" s="6">
        <v>7.31</v>
      </c>
      <c r="F1687" s="6">
        <v>7.98</v>
      </c>
      <c r="G1687" s="6">
        <v>8.19</v>
      </c>
      <c r="H1687" s="6">
        <v>8.46</v>
      </c>
      <c r="I1687" s="6">
        <v>8.69</v>
      </c>
      <c r="J1687" s="6">
        <v>8.89</v>
      </c>
      <c r="K1687" s="6">
        <v>8.99</v>
      </c>
      <c r="L1687" s="6">
        <v>8.98</v>
      </c>
      <c r="M1687" s="6">
        <v>8.95</v>
      </c>
    </row>
    <row r="1688">
      <c r="A1688" s="146">
        <v>41732.0</v>
      </c>
      <c r="B1688" s="6">
        <v>6.18</v>
      </c>
      <c r="C1688" s="6">
        <v>6.69</v>
      </c>
      <c r="D1688" s="6">
        <v>7.09</v>
      </c>
      <c r="E1688" s="6">
        <v>7.39</v>
      </c>
      <c r="F1688" s="6">
        <v>8.02</v>
      </c>
      <c r="G1688" s="6">
        <v>8.25</v>
      </c>
      <c r="H1688" s="6">
        <v>8.54</v>
      </c>
      <c r="I1688" s="6">
        <v>8.79</v>
      </c>
      <c r="J1688" s="6">
        <v>9.01</v>
      </c>
      <c r="K1688" s="6">
        <v>9.12</v>
      </c>
      <c r="L1688" s="6">
        <v>9.12</v>
      </c>
      <c r="M1688" s="6">
        <v>9.08</v>
      </c>
    </row>
    <row r="1689">
      <c r="A1689" s="146">
        <v>41731.0</v>
      </c>
      <c r="B1689" s="6">
        <v>6.18</v>
      </c>
      <c r="C1689" s="6">
        <v>6.62</v>
      </c>
      <c r="D1689" s="6">
        <v>6.98</v>
      </c>
      <c r="E1689" s="6">
        <v>7.28</v>
      </c>
      <c r="F1689" s="6">
        <v>7.99</v>
      </c>
      <c r="G1689" s="6">
        <v>8.25</v>
      </c>
      <c r="H1689" s="6">
        <v>8.55</v>
      </c>
      <c r="I1689" s="6">
        <v>8.8</v>
      </c>
      <c r="J1689" s="6">
        <v>9.05</v>
      </c>
      <c r="K1689" s="6">
        <v>9.16</v>
      </c>
      <c r="L1689" s="6">
        <v>9.16</v>
      </c>
      <c r="M1689" s="6">
        <v>9.12</v>
      </c>
    </row>
    <row r="1690">
      <c r="A1690" s="146">
        <v>41730.0</v>
      </c>
      <c r="B1690" s="6">
        <v>6.54</v>
      </c>
      <c r="C1690" s="6">
        <v>6.82</v>
      </c>
      <c r="D1690" s="6">
        <v>7.08</v>
      </c>
      <c r="E1690" s="6">
        <v>7.32</v>
      </c>
      <c r="F1690" s="6">
        <v>7.97</v>
      </c>
      <c r="G1690" s="6">
        <v>8.22</v>
      </c>
      <c r="H1690" s="6">
        <v>8.5</v>
      </c>
      <c r="I1690" s="6">
        <v>8.71</v>
      </c>
      <c r="J1690" s="6">
        <v>8.92</v>
      </c>
      <c r="K1690" s="6">
        <v>9.05</v>
      </c>
      <c r="L1690" s="6">
        <v>9.09</v>
      </c>
      <c r="M1690" s="6">
        <v>9.1</v>
      </c>
    </row>
    <row r="1691">
      <c r="A1691" s="146">
        <v>41729.0</v>
      </c>
      <c r="B1691" s="6">
        <v>6.3</v>
      </c>
      <c r="C1691" s="6">
        <v>6.63</v>
      </c>
      <c r="D1691" s="6">
        <v>6.93</v>
      </c>
      <c r="E1691" s="6">
        <v>7.18</v>
      </c>
      <c r="F1691" s="6">
        <v>7.84</v>
      </c>
      <c r="G1691" s="6">
        <v>8.11</v>
      </c>
      <c r="H1691" s="6">
        <v>8.45</v>
      </c>
      <c r="I1691" s="6">
        <v>8.7</v>
      </c>
      <c r="J1691" s="6">
        <v>8.92</v>
      </c>
      <c r="K1691" s="6">
        <v>9.04</v>
      </c>
      <c r="L1691" s="6">
        <v>9.07</v>
      </c>
      <c r="M1691" s="6">
        <v>9.09</v>
      </c>
    </row>
    <row r="1692">
      <c r="A1692" s="146">
        <v>41726.0</v>
      </c>
      <c r="B1692" s="6">
        <v>6.36</v>
      </c>
      <c r="C1692" s="6">
        <v>6.74</v>
      </c>
      <c r="D1692" s="6">
        <v>7.07</v>
      </c>
      <c r="E1692" s="6">
        <v>7.36</v>
      </c>
      <c r="F1692" s="6">
        <v>8.11</v>
      </c>
      <c r="G1692" s="6">
        <v>8.41</v>
      </c>
      <c r="H1692" s="6">
        <v>8.77</v>
      </c>
      <c r="I1692" s="6">
        <v>9.01</v>
      </c>
      <c r="J1692" s="6">
        <v>9.2</v>
      </c>
      <c r="K1692" s="6">
        <v>9.28</v>
      </c>
      <c r="L1692" s="6">
        <v>9.29</v>
      </c>
      <c r="M1692" s="6">
        <v>9.3</v>
      </c>
    </row>
    <row r="1693">
      <c r="A1693" s="146">
        <v>41725.0</v>
      </c>
      <c r="B1693" s="6">
        <v>6.59</v>
      </c>
      <c r="C1693" s="6">
        <v>6.91</v>
      </c>
      <c r="D1693" s="6">
        <v>7.19</v>
      </c>
      <c r="E1693" s="6">
        <v>7.44</v>
      </c>
      <c r="F1693" s="6">
        <v>8.13</v>
      </c>
      <c r="G1693" s="6">
        <v>8.46</v>
      </c>
      <c r="H1693" s="6">
        <v>8.8</v>
      </c>
      <c r="I1693" s="6">
        <v>9.01</v>
      </c>
      <c r="J1693" s="6">
        <v>9.21</v>
      </c>
      <c r="K1693" s="6">
        <v>9.3</v>
      </c>
      <c r="L1693" s="6">
        <v>9.31</v>
      </c>
      <c r="M1693" s="6">
        <v>9.33</v>
      </c>
    </row>
    <row r="1694">
      <c r="A1694" s="146">
        <v>41724.0</v>
      </c>
      <c r="B1694" s="6">
        <v>6.35</v>
      </c>
      <c r="C1694" s="6">
        <v>6.67</v>
      </c>
      <c r="D1694" s="6">
        <v>6.97</v>
      </c>
      <c r="E1694" s="6">
        <v>7.25</v>
      </c>
      <c r="F1694" s="6">
        <v>8.05</v>
      </c>
      <c r="G1694" s="6">
        <v>8.42</v>
      </c>
      <c r="H1694" s="6">
        <v>8.79</v>
      </c>
      <c r="I1694" s="6">
        <v>8.98</v>
      </c>
      <c r="J1694" s="6">
        <v>9.13</v>
      </c>
      <c r="K1694" s="6">
        <v>9.21</v>
      </c>
      <c r="L1694" s="6">
        <v>9.23</v>
      </c>
      <c r="M1694" s="6">
        <v>9.25</v>
      </c>
    </row>
    <row r="1695">
      <c r="A1695" s="146">
        <v>41723.0</v>
      </c>
      <c r="B1695" s="6">
        <v>6.61</v>
      </c>
      <c r="C1695" s="6">
        <v>6.93</v>
      </c>
      <c r="D1695" s="6">
        <v>7.21</v>
      </c>
      <c r="E1695" s="6">
        <v>7.45</v>
      </c>
      <c r="F1695" s="6">
        <v>8.15</v>
      </c>
      <c r="G1695" s="6">
        <v>8.54</v>
      </c>
      <c r="H1695" s="6">
        <v>8.87</v>
      </c>
      <c r="I1695" s="6">
        <v>9.02</v>
      </c>
      <c r="J1695" s="6">
        <v>9.2</v>
      </c>
      <c r="K1695" s="6">
        <v>9.3</v>
      </c>
      <c r="L1695" s="6">
        <v>9.33</v>
      </c>
      <c r="M1695" s="6">
        <v>9.35</v>
      </c>
    </row>
    <row r="1696">
      <c r="A1696" s="146">
        <v>41722.0</v>
      </c>
      <c r="B1696" s="6">
        <v>6.91</v>
      </c>
      <c r="C1696" s="6">
        <v>7.12</v>
      </c>
      <c r="D1696" s="6">
        <v>7.32</v>
      </c>
      <c r="E1696" s="6">
        <v>7.54</v>
      </c>
      <c r="F1696" s="6">
        <v>8.3</v>
      </c>
      <c r="G1696" s="6">
        <v>8.71</v>
      </c>
      <c r="H1696" s="6">
        <v>9.1</v>
      </c>
      <c r="I1696" s="6">
        <v>9.26</v>
      </c>
      <c r="J1696" s="6">
        <v>9.39</v>
      </c>
      <c r="K1696" s="6">
        <v>9.49</v>
      </c>
      <c r="L1696" s="6">
        <v>9.56</v>
      </c>
      <c r="M1696" s="6">
        <v>9.63</v>
      </c>
    </row>
    <row r="1697">
      <c r="A1697" s="146">
        <v>41719.0</v>
      </c>
      <c r="B1697" s="6">
        <v>6.79</v>
      </c>
      <c r="C1697" s="6">
        <v>7.11</v>
      </c>
      <c r="D1697" s="6">
        <v>7.4</v>
      </c>
      <c r="E1697" s="6">
        <v>7.67</v>
      </c>
      <c r="F1697" s="6">
        <v>8.47</v>
      </c>
      <c r="G1697" s="6">
        <v>8.84</v>
      </c>
      <c r="H1697" s="6">
        <v>9.19</v>
      </c>
      <c r="I1697" s="6">
        <v>9.36</v>
      </c>
      <c r="J1697" s="6">
        <v>9.48</v>
      </c>
      <c r="K1697" s="6">
        <v>9.58</v>
      </c>
      <c r="L1697" s="6">
        <v>9.65</v>
      </c>
      <c r="M1697" s="6">
        <v>9.73</v>
      </c>
    </row>
    <row r="1698">
      <c r="A1698" s="146">
        <v>41718.0</v>
      </c>
      <c r="B1698" s="6">
        <v>6.82</v>
      </c>
      <c r="C1698" s="6">
        <v>7.18</v>
      </c>
      <c r="D1698" s="6">
        <v>7.47</v>
      </c>
      <c r="E1698" s="6">
        <v>7.7</v>
      </c>
      <c r="F1698" s="6">
        <v>8.34</v>
      </c>
      <c r="G1698" s="6">
        <v>8.73</v>
      </c>
      <c r="H1698" s="6">
        <v>9.09</v>
      </c>
      <c r="I1698" s="6">
        <v>9.23</v>
      </c>
      <c r="J1698" s="6">
        <v>9.34</v>
      </c>
      <c r="K1698" s="6">
        <v>9.44</v>
      </c>
      <c r="L1698" s="6">
        <v>9.51</v>
      </c>
      <c r="M1698" s="6">
        <v>9.59</v>
      </c>
    </row>
    <row r="1699">
      <c r="A1699" s="146">
        <v>41717.0</v>
      </c>
      <c r="B1699" s="6">
        <v>6.16</v>
      </c>
      <c r="C1699" s="6">
        <v>6.62</v>
      </c>
      <c r="D1699" s="6">
        <v>6.99</v>
      </c>
      <c r="E1699" s="6">
        <v>7.29</v>
      </c>
      <c r="F1699" s="6">
        <v>8.11</v>
      </c>
      <c r="G1699" s="6">
        <v>8.6</v>
      </c>
      <c r="H1699" s="6">
        <v>9.0</v>
      </c>
      <c r="I1699" s="6">
        <v>9.12</v>
      </c>
      <c r="J1699" s="6">
        <v>9.23</v>
      </c>
      <c r="K1699" s="6">
        <v>9.34</v>
      </c>
      <c r="L1699" s="6">
        <v>9.41</v>
      </c>
      <c r="M1699" s="6">
        <v>9.47</v>
      </c>
    </row>
    <row r="1700">
      <c r="A1700" s="146">
        <v>41716.0</v>
      </c>
      <c r="B1700" s="6">
        <v>5.88</v>
      </c>
      <c r="C1700" s="6">
        <v>6.55</v>
      </c>
      <c r="D1700" s="6">
        <v>7.06</v>
      </c>
      <c r="E1700" s="6">
        <v>7.44</v>
      </c>
      <c r="F1700" s="6">
        <v>8.27</v>
      </c>
      <c r="G1700" s="6">
        <v>8.73</v>
      </c>
      <c r="H1700" s="6">
        <v>9.12</v>
      </c>
      <c r="I1700" s="6">
        <v>9.26</v>
      </c>
      <c r="J1700" s="6">
        <v>9.33</v>
      </c>
      <c r="K1700" s="6">
        <v>9.37</v>
      </c>
      <c r="L1700" s="6">
        <v>9.4</v>
      </c>
      <c r="M1700" s="6">
        <v>9.44</v>
      </c>
    </row>
    <row r="1701">
      <c r="A1701" s="146">
        <v>41715.0</v>
      </c>
      <c r="B1701" s="6">
        <v>6.1</v>
      </c>
      <c r="C1701" s="6">
        <v>6.67</v>
      </c>
      <c r="D1701" s="6">
        <v>7.15</v>
      </c>
      <c r="E1701" s="6">
        <v>7.53</v>
      </c>
      <c r="F1701" s="6">
        <v>8.46</v>
      </c>
      <c r="G1701" s="6">
        <v>8.91</v>
      </c>
      <c r="H1701" s="6">
        <v>9.25</v>
      </c>
      <c r="I1701" s="6">
        <v>9.35</v>
      </c>
      <c r="J1701" s="6">
        <v>9.39</v>
      </c>
      <c r="K1701" s="6">
        <v>9.46</v>
      </c>
      <c r="L1701" s="6">
        <v>9.52</v>
      </c>
      <c r="M1701" s="6">
        <v>9.55</v>
      </c>
    </row>
    <row r="1702">
      <c r="A1702" s="146">
        <v>41712.0</v>
      </c>
      <c r="B1702" s="6">
        <v>7.1</v>
      </c>
      <c r="C1702" s="6">
        <v>7.41</v>
      </c>
      <c r="D1702" s="6">
        <v>7.71</v>
      </c>
      <c r="E1702" s="6">
        <v>7.99</v>
      </c>
      <c r="F1702" s="6">
        <v>8.93</v>
      </c>
      <c r="G1702" s="6">
        <v>9.42</v>
      </c>
      <c r="H1702" s="6">
        <v>9.74</v>
      </c>
      <c r="I1702" s="6">
        <v>9.77</v>
      </c>
      <c r="J1702" s="6">
        <v>9.75</v>
      </c>
      <c r="K1702" s="6">
        <v>9.79</v>
      </c>
      <c r="L1702" s="6">
        <v>9.85</v>
      </c>
      <c r="M1702" s="6">
        <v>9.94</v>
      </c>
    </row>
    <row r="1703">
      <c r="A1703" s="146">
        <v>41711.0</v>
      </c>
      <c r="B1703" s="6">
        <v>6.66</v>
      </c>
      <c r="C1703" s="6">
        <v>6.92</v>
      </c>
      <c r="D1703" s="6">
        <v>7.17</v>
      </c>
      <c r="E1703" s="6">
        <v>7.44</v>
      </c>
      <c r="F1703" s="6">
        <v>8.36</v>
      </c>
      <c r="G1703" s="6">
        <v>8.92</v>
      </c>
      <c r="H1703" s="6">
        <v>9.37</v>
      </c>
      <c r="I1703" s="6">
        <v>9.47</v>
      </c>
      <c r="J1703" s="6">
        <v>9.51</v>
      </c>
      <c r="K1703" s="6">
        <v>9.58</v>
      </c>
      <c r="L1703" s="6">
        <v>9.64</v>
      </c>
      <c r="M1703" s="6">
        <v>9.71</v>
      </c>
    </row>
    <row r="1704">
      <c r="A1704" s="146">
        <v>41710.0</v>
      </c>
      <c r="B1704" s="6">
        <v>6.69</v>
      </c>
      <c r="C1704" s="6">
        <v>7.13</v>
      </c>
      <c r="D1704" s="6">
        <v>7.5</v>
      </c>
      <c r="E1704" s="6">
        <v>7.81</v>
      </c>
      <c r="F1704" s="6">
        <v>8.63</v>
      </c>
      <c r="G1704" s="6">
        <v>9.03</v>
      </c>
      <c r="H1704" s="6">
        <v>9.34</v>
      </c>
      <c r="I1704" s="6">
        <v>9.41</v>
      </c>
      <c r="J1704" s="6">
        <v>9.43</v>
      </c>
      <c r="K1704" s="6">
        <v>9.48</v>
      </c>
      <c r="L1704" s="6">
        <v>9.51</v>
      </c>
      <c r="M1704" s="6">
        <v>9.54</v>
      </c>
    </row>
    <row r="1705">
      <c r="A1705" s="146">
        <v>41709.0</v>
      </c>
      <c r="B1705" s="6">
        <v>6.49</v>
      </c>
      <c r="C1705" s="6">
        <v>6.78</v>
      </c>
      <c r="D1705" s="6">
        <v>7.05</v>
      </c>
      <c r="E1705" s="6">
        <v>7.3</v>
      </c>
      <c r="F1705" s="6">
        <v>8.1</v>
      </c>
      <c r="G1705" s="6">
        <v>8.57</v>
      </c>
      <c r="H1705" s="6">
        <v>8.9</v>
      </c>
      <c r="I1705" s="6">
        <v>8.95</v>
      </c>
      <c r="J1705" s="6">
        <v>8.98</v>
      </c>
      <c r="K1705" s="6">
        <v>9.05</v>
      </c>
      <c r="L1705" s="6">
        <v>9.1</v>
      </c>
      <c r="M1705" s="6">
        <v>9.14</v>
      </c>
    </row>
    <row r="1706">
      <c r="A1706" s="146">
        <v>41705.0</v>
      </c>
      <c r="B1706" s="6">
        <v>6.7</v>
      </c>
      <c r="C1706" s="6">
        <v>6.84</v>
      </c>
      <c r="D1706" s="6">
        <v>7.0</v>
      </c>
      <c r="E1706" s="6">
        <v>7.17</v>
      </c>
      <c r="F1706" s="6">
        <v>7.83</v>
      </c>
      <c r="G1706" s="6">
        <v>8.25</v>
      </c>
      <c r="H1706" s="6">
        <v>8.59</v>
      </c>
      <c r="I1706" s="6">
        <v>8.71</v>
      </c>
      <c r="J1706" s="6">
        <v>8.84</v>
      </c>
      <c r="K1706" s="6">
        <v>9.01</v>
      </c>
      <c r="L1706" s="6">
        <v>9.1</v>
      </c>
      <c r="M1706" s="6">
        <v>9.16</v>
      </c>
    </row>
    <row r="1707">
      <c r="A1707" s="146">
        <v>41704.0</v>
      </c>
      <c r="B1707" s="6">
        <v>6.9</v>
      </c>
      <c r="C1707" s="6">
        <v>7.01</v>
      </c>
      <c r="D1707" s="6">
        <v>7.12</v>
      </c>
      <c r="E1707" s="6">
        <v>7.25</v>
      </c>
      <c r="F1707" s="6">
        <v>7.75</v>
      </c>
      <c r="G1707" s="6">
        <v>8.13</v>
      </c>
      <c r="H1707" s="6">
        <v>8.51</v>
      </c>
      <c r="I1707" s="6">
        <v>8.68</v>
      </c>
      <c r="J1707" s="6">
        <v>8.82</v>
      </c>
      <c r="K1707" s="6">
        <v>9.0</v>
      </c>
      <c r="L1707" s="6">
        <v>9.11</v>
      </c>
      <c r="M1707" s="6">
        <v>9.22</v>
      </c>
    </row>
    <row r="1708">
      <c r="A1708" s="146">
        <v>41703.0</v>
      </c>
      <c r="B1708" s="6">
        <v>6.84</v>
      </c>
      <c r="C1708" s="6">
        <v>6.94</v>
      </c>
      <c r="D1708" s="6">
        <v>7.04</v>
      </c>
      <c r="E1708" s="6">
        <v>7.14</v>
      </c>
      <c r="F1708" s="6">
        <v>7.57</v>
      </c>
      <c r="G1708" s="6">
        <v>7.92</v>
      </c>
      <c r="H1708" s="6">
        <v>8.36</v>
      </c>
      <c r="I1708" s="6">
        <v>8.56</v>
      </c>
      <c r="J1708" s="6">
        <v>8.7</v>
      </c>
      <c r="K1708" s="6">
        <v>8.89</v>
      </c>
      <c r="L1708" s="6">
        <v>9.02</v>
      </c>
      <c r="M1708" s="6">
        <v>9.16</v>
      </c>
    </row>
    <row r="1709">
      <c r="A1709" s="146">
        <v>41702.0</v>
      </c>
      <c r="B1709" s="6">
        <v>6.73</v>
      </c>
      <c r="C1709" s="6">
        <v>6.76</v>
      </c>
      <c r="D1709" s="6">
        <v>6.81</v>
      </c>
      <c r="E1709" s="6">
        <v>6.9</v>
      </c>
      <c r="F1709" s="6">
        <v>7.42</v>
      </c>
      <c r="G1709" s="6">
        <v>7.89</v>
      </c>
      <c r="H1709" s="6">
        <v>8.39</v>
      </c>
      <c r="I1709" s="6">
        <v>8.59</v>
      </c>
      <c r="J1709" s="6">
        <v>8.75</v>
      </c>
      <c r="K1709" s="6">
        <v>8.95</v>
      </c>
      <c r="L1709" s="6">
        <v>9.09</v>
      </c>
      <c r="M1709" s="6">
        <v>9.25</v>
      </c>
    </row>
    <row r="1710">
      <c r="A1710" s="146">
        <v>41701.0</v>
      </c>
      <c r="B1710" s="6">
        <v>7.01</v>
      </c>
      <c r="C1710" s="6">
        <v>7.02</v>
      </c>
      <c r="D1710" s="6">
        <v>7.04</v>
      </c>
      <c r="E1710" s="6">
        <v>7.1</v>
      </c>
      <c r="F1710" s="6">
        <v>7.54</v>
      </c>
      <c r="G1710" s="6">
        <v>7.97</v>
      </c>
      <c r="H1710" s="6">
        <v>8.48</v>
      </c>
      <c r="I1710" s="6">
        <v>8.72</v>
      </c>
      <c r="J1710" s="6">
        <v>8.92</v>
      </c>
      <c r="K1710" s="6">
        <v>9.12</v>
      </c>
      <c r="L1710" s="6">
        <v>9.25</v>
      </c>
      <c r="M1710" s="6">
        <v>9.4</v>
      </c>
    </row>
    <row r="1711">
      <c r="A1711" s="146">
        <v>41698.0</v>
      </c>
      <c r="B1711" s="6">
        <v>5.76</v>
      </c>
      <c r="C1711" s="6">
        <v>5.97</v>
      </c>
      <c r="D1711" s="6">
        <v>6.17</v>
      </c>
      <c r="E1711" s="6">
        <v>6.35</v>
      </c>
      <c r="F1711" s="6">
        <v>7.0</v>
      </c>
      <c r="G1711" s="6">
        <v>7.5</v>
      </c>
      <c r="H1711" s="6">
        <v>8.03</v>
      </c>
      <c r="I1711" s="6">
        <v>8.27</v>
      </c>
      <c r="J1711" s="6">
        <v>8.47</v>
      </c>
      <c r="K1711" s="6">
        <v>8.66</v>
      </c>
      <c r="L1711" s="6">
        <v>8.77</v>
      </c>
      <c r="M1711" s="6">
        <v>8.87</v>
      </c>
    </row>
    <row r="1712">
      <c r="A1712" s="146">
        <v>41697.0</v>
      </c>
      <c r="B1712" s="6">
        <v>5.77</v>
      </c>
      <c r="C1712" s="6">
        <v>5.98</v>
      </c>
      <c r="D1712" s="6">
        <v>6.19</v>
      </c>
      <c r="E1712" s="6">
        <v>6.38</v>
      </c>
      <c r="F1712" s="6">
        <v>7.03</v>
      </c>
      <c r="G1712" s="6">
        <v>7.52</v>
      </c>
      <c r="H1712" s="6">
        <v>8.06</v>
      </c>
      <c r="I1712" s="6">
        <v>8.32</v>
      </c>
      <c r="J1712" s="6">
        <v>8.53</v>
      </c>
      <c r="K1712" s="6">
        <v>8.72</v>
      </c>
      <c r="L1712" s="6">
        <v>8.81</v>
      </c>
      <c r="M1712" s="6">
        <v>8.89</v>
      </c>
    </row>
    <row r="1713">
      <c r="A1713" s="146">
        <v>41696.0</v>
      </c>
      <c r="B1713" s="6">
        <v>5.75</v>
      </c>
      <c r="C1713" s="6">
        <v>5.96</v>
      </c>
      <c r="D1713" s="6">
        <v>6.16</v>
      </c>
      <c r="E1713" s="6">
        <v>6.35</v>
      </c>
      <c r="F1713" s="6">
        <v>7.01</v>
      </c>
      <c r="G1713" s="6">
        <v>7.51</v>
      </c>
      <c r="H1713" s="6">
        <v>8.04</v>
      </c>
      <c r="I1713" s="6">
        <v>8.29</v>
      </c>
      <c r="J1713" s="6">
        <v>8.49</v>
      </c>
      <c r="K1713" s="6">
        <v>8.68</v>
      </c>
      <c r="L1713" s="6">
        <v>8.78</v>
      </c>
      <c r="M1713" s="6">
        <v>8.86</v>
      </c>
    </row>
    <row r="1714">
      <c r="A1714" s="146">
        <v>41695.0</v>
      </c>
      <c r="B1714" s="6">
        <v>5.91</v>
      </c>
      <c r="C1714" s="6">
        <v>6.06</v>
      </c>
      <c r="D1714" s="6">
        <v>6.2</v>
      </c>
      <c r="E1714" s="6">
        <v>6.34</v>
      </c>
      <c r="F1714" s="6">
        <v>6.9</v>
      </c>
      <c r="G1714" s="6">
        <v>7.39</v>
      </c>
      <c r="H1714" s="6">
        <v>7.96</v>
      </c>
      <c r="I1714" s="6">
        <v>8.23</v>
      </c>
      <c r="J1714" s="6">
        <v>8.43</v>
      </c>
      <c r="K1714" s="6">
        <v>8.61</v>
      </c>
      <c r="L1714" s="6">
        <v>8.72</v>
      </c>
      <c r="M1714" s="6">
        <v>8.83</v>
      </c>
    </row>
    <row r="1715">
      <c r="A1715" s="146">
        <v>41694.0</v>
      </c>
      <c r="B1715" s="6">
        <v>5.88</v>
      </c>
      <c r="C1715" s="6">
        <v>6.06</v>
      </c>
      <c r="D1715" s="6">
        <v>6.23</v>
      </c>
      <c r="E1715" s="6">
        <v>6.38</v>
      </c>
      <c r="F1715" s="6">
        <v>6.93</v>
      </c>
      <c r="G1715" s="6">
        <v>7.38</v>
      </c>
      <c r="H1715" s="6">
        <v>7.93</v>
      </c>
      <c r="I1715" s="6">
        <v>8.21</v>
      </c>
      <c r="J1715" s="6">
        <v>8.41</v>
      </c>
      <c r="K1715" s="6">
        <v>8.59</v>
      </c>
      <c r="L1715" s="6">
        <v>8.71</v>
      </c>
      <c r="M1715" s="6">
        <v>8.84</v>
      </c>
    </row>
    <row r="1716">
      <c r="A1716" s="146">
        <v>41691.0</v>
      </c>
      <c r="B1716" s="6">
        <v>6.01</v>
      </c>
      <c r="C1716" s="6">
        <v>6.13</v>
      </c>
      <c r="D1716" s="6">
        <v>6.25</v>
      </c>
      <c r="E1716" s="6">
        <v>6.37</v>
      </c>
      <c r="F1716" s="6">
        <v>6.89</v>
      </c>
      <c r="G1716" s="6">
        <v>7.39</v>
      </c>
      <c r="H1716" s="6">
        <v>7.98</v>
      </c>
      <c r="I1716" s="6">
        <v>8.26</v>
      </c>
      <c r="J1716" s="6">
        <v>8.49</v>
      </c>
      <c r="K1716" s="6">
        <v>8.69</v>
      </c>
      <c r="L1716" s="6">
        <v>8.81</v>
      </c>
      <c r="M1716" s="6">
        <v>8.94</v>
      </c>
    </row>
    <row r="1717">
      <c r="A1717" s="146">
        <v>41690.0</v>
      </c>
      <c r="B1717" s="6">
        <v>5.86</v>
      </c>
      <c r="C1717" s="6">
        <v>6.05</v>
      </c>
      <c r="D1717" s="6">
        <v>6.23</v>
      </c>
      <c r="E1717" s="6">
        <v>6.39</v>
      </c>
      <c r="F1717" s="6">
        <v>6.98</v>
      </c>
      <c r="G1717" s="6">
        <v>7.45</v>
      </c>
      <c r="H1717" s="6">
        <v>8.02</v>
      </c>
      <c r="I1717" s="6">
        <v>8.31</v>
      </c>
      <c r="J1717" s="6">
        <v>8.55</v>
      </c>
      <c r="K1717" s="6">
        <v>8.74</v>
      </c>
      <c r="L1717" s="6">
        <v>8.83</v>
      </c>
      <c r="M1717" s="6">
        <v>8.93</v>
      </c>
    </row>
    <row r="1718">
      <c r="A1718" s="146">
        <v>41689.0</v>
      </c>
      <c r="B1718" s="6">
        <v>6.13</v>
      </c>
      <c r="C1718" s="6">
        <v>6.26</v>
      </c>
      <c r="D1718" s="6">
        <v>6.38</v>
      </c>
      <c r="E1718" s="6">
        <v>6.49</v>
      </c>
      <c r="F1718" s="6">
        <v>6.94</v>
      </c>
      <c r="G1718" s="6">
        <v>7.39</v>
      </c>
      <c r="H1718" s="6">
        <v>7.97</v>
      </c>
      <c r="I1718" s="6">
        <v>8.29</v>
      </c>
      <c r="J1718" s="6">
        <v>8.55</v>
      </c>
      <c r="K1718" s="6">
        <v>8.77</v>
      </c>
      <c r="L1718" s="6">
        <v>8.89</v>
      </c>
      <c r="M1718" s="6">
        <v>9.0</v>
      </c>
    </row>
    <row r="1719">
      <c r="A1719" s="146">
        <v>41688.0</v>
      </c>
      <c r="B1719" s="6">
        <v>6.07</v>
      </c>
      <c r="C1719" s="6">
        <v>6.14</v>
      </c>
      <c r="D1719" s="6">
        <v>6.21</v>
      </c>
      <c r="E1719" s="6">
        <v>6.3</v>
      </c>
      <c r="F1719" s="6">
        <v>6.72</v>
      </c>
      <c r="G1719" s="6">
        <v>7.2</v>
      </c>
      <c r="H1719" s="6">
        <v>7.79</v>
      </c>
      <c r="I1719" s="6">
        <v>8.11</v>
      </c>
      <c r="J1719" s="6">
        <v>8.39</v>
      </c>
      <c r="K1719" s="6">
        <v>8.64</v>
      </c>
      <c r="L1719" s="6">
        <v>8.77</v>
      </c>
      <c r="M1719" s="6">
        <v>8.91</v>
      </c>
    </row>
    <row r="1720">
      <c r="A1720" s="146">
        <v>41687.0</v>
      </c>
      <c r="B1720" s="6">
        <v>5.98</v>
      </c>
      <c r="C1720" s="6">
        <v>6.07</v>
      </c>
      <c r="D1720" s="6">
        <v>6.16</v>
      </c>
      <c r="E1720" s="6">
        <v>6.26</v>
      </c>
      <c r="F1720" s="6">
        <v>6.71</v>
      </c>
      <c r="G1720" s="6">
        <v>7.17</v>
      </c>
      <c r="H1720" s="6">
        <v>7.74</v>
      </c>
      <c r="I1720" s="6">
        <v>8.04</v>
      </c>
      <c r="J1720" s="6">
        <v>8.31</v>
      </c>
      <c r="K1720" s="6">
        <v>8.56</v>
      </c>
      <c r="L1720" s="6">
        <v>8.69</v>
      </c>
      <c r="M1720" s="6">
        <v>8.83</v>
      </c>
    </row>
    <row r="1721">
      <c r="A1721" s="146">
        <v>41684.0</v>
      </c>
      <c r="B1721" s="6">
        <v>6.02</v>
      </c>
      <c r="C1721" s="6">
        <v>6.17</v>
      </c>
      <c r="D1721" s="6">
        <v>6.3</v>
      </c>
      <c r="E1721" s="6">
        <v>6.42</v>
      </c>
      <c r="F1721" s="6">
        <v>6.85</v>
      </c>
      <c r="G1721" s="6">
        <v>7.2</v>
      </c>
      <c r="H1721" s="6">
        <v>7.71</v>
      </c>
      <c r="I1721" s="6">
        <v>8.02</v>
      </c>
      <c r="J1721" s="6">
        <v>8.3</v>
      </c>
      <c r="K1721" s="6">
        <v>8.55</v>
      </c>
      <c r="L1721" s="6">
        <v>8.69</v>
      </c>
      <c r="M1721" s="6">
        <v>8.83</v>
      </c>
    </row>
    <row r="1722">
      <c r="A1722" s="146">
        <v>41683.0</v>
      </c>
      <c r="B1722" s="6">
        <v>6.08</v>
      </c>
      <c r="C1722" s="6">
        <v>6.17</v>
      </c>
      <c r="D1722" s="6">
        <v>6.25</v>
      </c>
      <c r="E1722" s="6">
        <v>6.34</v>
      </c>
      <c r="F1722" s="6">
        <v>6.76</v>
      </c>
      <c r="G1722" s="6">
        <v>7.19</v>
      </c>
      <c r="H1722" s="6">
        <v>7.73</v>
      </c>
      <c r="I1722" s="6">
        <v>8.02</v>
      </c>
      <c r="J1722" s="6">
        <v>8.3</v>
      </c>
      <c r="K1722" s="6">
        <v>8.57</v>
      </c>
      <c r="L1722" s="6">
        <v>8.72</v>
      </c>
      <c r="M1722" s="6">
        <v>8.86</v>
      </c>
    </row>
    <row r="1723">
      <c r="A1723" s="146">
        <v>41682.0</v>
      </c>
      <c r="B1723" s="6">
        <v>6.08</v>
      </c>
      <c r="C1723" s="6">
        <v>6.15</v>
      </c>
      <c r="D1723" s="6">
        <v>6.21</v>
      </c>
      <c r="E1723" s="6">
        <v>6.29</v>
      </c>
      <c r="F1723" s="6">
        <v>6.66</v>
      </c>
      <c r="G1723" s="6">
        <v>7.08</v>
      </c>
      <c r="H1723" s="6">
        <v>7.63</v>
      </c>
      <c r="I1723" s="6">
        <v>7.94</v>
      </c>
      <c r="J1723" s="6">
        <v>8.22</v>
      </c>
      <c r="K1723" s="6">
        <v>8.49</v>
      </c>
      <c r="L1723" s="6">
        <v>8.63</v>
      </c>
      <c r="M1723" s="6">
        <v>8.78</v>
      </c>
    </row>
    <row r="1724">
      <c r="A1724" s="146">
        <v>41681.0</v>
      </c>
      <c r="B1724" s="6">
        <v>6.0</v>
      </c>
      <c r="C1724" s="6">
        <v>6.09</v>
      </c>
      <c r="D1724" s="6">
        <v>6.18</v>
      </c>
      <c r="E1724" s="6">
        <v>6.28</v>
      </c>
      <c r="F1724" s="6">
        <v>6.73</v>
      </c>
      <c r="G1724" s="6">
        <v>7.14</v>
      </c>
      <c r="H1724" s="6">
        <v>7.66</v>
      </c>
      <c r="I1724" s="6">
        <v>7.96</v>
      </c>
      <c r="J1724" s="6">
        <v>8.25</v>
      </c>
      <c r="K1724" s="6">
        <v>8.52</v>
      </c>
      <c r="L1724" s="6">
        <v>8.66</v>
      </c>
      <c r="M1724" s="6">
        <v>8.78</v>
      </c>
    </row>
    <row r="1725">
      <c r="A1725" s="146">
        <v>41680.0</v>
      </c>
      <c r="B1725" s="6">
        <v>6.01</v>
      </c>
      <c r="C1725" s="6">
        <v>6.08</v>
      </c>
      <c r="D1725" s="6">
        <v>6.16</v>
      </c>
      <c r="E1725" s="6">
        <v>6.25</v>
      </c>
      <c r="F1725" s="6">
        <v>6.68</v>
      </c>
      <c r="G1725" s="6">
        <v>7.12</v>
      </c>
      <c r="H1725" s="6">
        <v>7.66</v>
      </c>
      <c r="I1725" s="6">
        <v>7.94</v>
      </c>
      <c r="J1725" s="6">
        <v>8.21</v>
      </c>
      <c r="K1725" s="6">
        <v>8.47</v>
      </c>
      <c r="L1725" s="6">
        <v>8.61</v>
      </c>
      <c r="M1725" s="6">
        <v>8.75</v>
      </c>
    </row>
    <row r="1726">
      <c r="A1726" s="146">
        <v>41677.0</v>
      </c>
      <c r="B1726" s="6">
        <v>5.98</v>
      </c>
      <c r="C1726" s="6">
        <v>6.08</v>
      </c>
      <c r="D1726" s="6">
        <v>6.18</v>
      </c>
      <c r="E1726" s="6">
        <v>6.27</v>
      </c>
      <c r="F1726" s="6">
        <v>6.69</v>
      </c>
      <c r="G1726" s="6">
        <v>7.14</v>
      </c>
      <c r="H1726" s="6">
        <v>7.67</v>
      </c>
      <c r="I1726" s="6">
        <v>7.94</v>
      </c>
      <c r="J1726" s="6">
        <v>8.21</v>
      </c>
      <c r="K1726" s="6">
        <v>8.46</v>
      </c>
      <c r="L1726" s="6">
        <v>8.6</v>
      </c>
      <c r="M1726" s="6">
        <v>8.73</v>
      </c>
    </row>
    <row r="1727">
      <c r="A1727" s="146">
        <v>41676.0</v>
      </c>
      <c r="B1727" s="6">
        <v>6.08</v>
      </c>
      <c r="C1727" s="6">
        <v>6.17</v>
      </c>
      <c r="D1727" s="6">
        <v>6.26</v>
      </c>
      <c r="E1727" s="6">
        <v>6.35</v>
      </c>
      <c r="F1727" s="6">
        <v>6.75</v>
      </c>
      <c r="G1727" s="6">
        <v>7.15</v>
      </c>
      <c r="H1727" s="6">
        <v>7.65</v>
      </c>
      <c r="I1727" s="6">
        <v>7.94</v>
      </c>
      <c r="J1727" s="6">
        <v>8.23</v>
      </c>
      <c r="K1727" s="6">
        <v>8.48</v>
      </c>
      <c r="L1727" s="6">
        <v>8.61</v>
      </c>
      <c r="M1727" s="6">
        <v>8.73</v>
      </c>
    </row>
    <row r="1728">
      <c r="A1728" s="146">
        <v>41675.0</v>
      </c>
      <c r="B1728" s="6">
        <v>6.0</v>
      </c>
      <c r="C1728" s="6">
        <v>6.13</v>
      </c>
      <c r="D1728" s="6">
        <v>6.24</v>
      </c>
      <c r="E1728" s="6">
        <v>6.36</v>
      </c>
      <c r="F1728" s="6">
        <v>6.78</v>
      </c>
      <c r="G1728" s="6">
        <v>7.17</v>
      </c>
      <c r="H1728" s="6">
        <v>7.67</v>
      </c>
      <c r="I1728" s="6">
        <v>7.95</v>
      </c>
      <c r="J1728" s="6">
        <v>8.2</v>
      </c>
      <c r="K1728" s="6">
        <v>8.45</v>
      </c>
      <c r="L1728" s="6">
        <v>8.58</v>
      </c>
      <c r="M1728" s="6">
        <v>8.7</v>
      </c>
    </row>
    <row r="1729">
      <c r="A1729" s="146">
        <v>41674.0</v>
      </c>
      <c r="B1729" s="6">
        <v>6.02</v>
      </c>
      <c r="C1729" s="6">
        <v>6.17</v>
      </c>
      <c r="D1729" s="6">
        <v>6.3</v>
      </c>
      <c r="E1729" s="6">
        <v>6.44</v>
      </c>
      <c r="F1729" s="6">
        <v>6.9</v>
      </c>
      <c r="G1729" s="6">
        <v>7.28</v>
      </c>
      <c r="H1729" s="6">
        <v>7.77</v>
      </c>
      <c r="I1729" s="6">
        <v>8.05</v>
      </c>
      <c r="J1729" s="6">
        <v>8.28</v>
      </c>
      <c r="K1729" s="6">
        <v>8.51</v>
      </c>
      <c r="L1729" s="6">
        <v>8.64</v>
      </c>
      <c r="M1729" s="6">
        <v>8.76</v>
      </c>
    </row>
    <row r="1730">
      <c r="A1730" s="146">
        <v>41673.0</v>
      </c>
      <c r="B1730" s="6">
        <v>6.08</v>
      </c>
      <c r="C1730" s="6">
        <v>6.23</v>
      </c>
      <c r="D1730" s="6">
        <v>6.38</v>
      </c>
      <c r="E1730" s="6">
        <v>6.52</v>
      </c>
      <c r="F1730" s="6">
        <v>7.01</v>
      </c>
      <c r="G1730" s="6">
        <v>7.39</v>
      </c>
      <c r="H1730" s="6">
        <v>7.88</v>
      </c>
      <c r="I1730" s="6">
        <v>8.16</v>
      </c>
      <c r="J1730" s="6">
        <v>8.39</v>
      </c>
      <c r="K1730" s="6">
        <v>8.61</v>
      </c>
      <c r="L1730" s="6">
        <v>8.74</v>
      </c>
      <c r="M1730" s="6">
        <v>8.87</v>
      </c>
    </row>
    <row r="1731">
      <c r="A1731" s="146">
        <v>41670.0</v>
      </c>
      <c r="B1731" s="6">
        <v>6.22</v>
      </c>
      <c r="C1731" s="6">
        <v>6.34</v>
      </c>
      <c r="D1731" s="6">
        <v>6.45</v>
      </c>
      <c r="E1731" s="6">
        <v>6.54</v>
      </c>
      <c r="F1731" s="6">
        <v>6.93</v>
      </c>
      <c r="G1731" s="6">
        <v>7.36</v>
      </c>
      <c r="H1731" s="6">
        <v>7.98</v>
      </c>
      <c r="I1731" s="6">
        <v>8.31</v>
      </c>
      <c r="J1731" s="6">
        <v>8.54</v>
      </c>
      <c r="K1731" s="6">
        <v>8.75</v>
      </c>
      <c r="L1731" s="6">
        <v>8.89</v>
      </c>
      <c r="M1731" s="6">
        <v>9.07</v>
      </c>
    </row>
    <row r="1732">
      <c r="A1732" s="146">
        <v>41669.0</v>
      </c>
      <c r="B1732" s="6">
        <v>6.38</v>
      </c>
      <c r="C1732" s="6">
        <v>6.46</v>
      </c>
      <c r="D1732" s="6">
        <v>6.53</v>
      </c>
      <c r="E1732" s="6">
        <v>6.6</v>
      </c>
      <c r="F1732" s="6">
        <v>6.9</v>
      </c>
      <c r="G1732" s="6">
        <v>7.32</v>
      </c>
      <c r="H1732" s="6">
        <v>7.92</v>
      </c>
      <c r="I1732" s="6">
        <v>8.25</v>
      </c>
      <c r="J1732" s="6">
        <v>8.5</v>
      </c>
      <c r="K1732" s="6">
        <v>8.76</v>
      </c>
      <c r="L1732" s="6">
        <v>8.94</v>
      </c>
      <c r="M1732" s="6">
        <v>9.17</v>
      </c>
    </row>
    <row r="1733">
      <c r="A1733" s="146">
        <v>41668.0</v>
      </c>
      <c r="B1733" s="6">
        <v>6.16</v>
      </c>
      <c r="C1733" s="6">
        <v>6.22</v>
      </c>
      <c r="D1733" s="6">
        <v>6.27</v>
      </c>
      <c r="E1733" s="6">
        <v>6.33</v>
      </c>
      <c r="F1733" s="6">
        <v>6.69</v>
      </c>
      <c r="G1733" s="6">
        <v>7.15</v>
      </c>
      <c r="H1733" s="6">
        <v>7.78</v>
      </c>
      <c r="I1733" s="6">
        <v>8.13</v>
      </c>
      <c r="J1733" s="6">
        <v>8.44</v>
      </c>
      <c r="K1733" s="6">
        <v>8.75</v>
      </c>
      <c r="L1733" s="6">
        <v>8.95</v>
      </c>
      <c r="M1733" s="6">
        <v>9.18</v>
      </c>
    </row>
    <row r="1734">
      <c r="A1734" s="146">
        <v>41667.0</v>
      </c>
      <c r="B1734" s="6">
        <v>6.06</v>
      </c>
      <c r="C1734" s="6">
        <v>6.12</v>
      </c>
      <c r="D1734" s="6">
        <v>6.17</v>
      </c>
      <c r="E1734" s="6">
        <v>6.23</v>
      </c>
      <c r="F1734" s="6">
        <v>6.54</v>
      </c>
      <c r="G1734" s="6">
        <v>6.97</v>
      </c>
      <c r="H1734" s="6">
        <v>7.59</v>
      </c>
      <c r="I1734" s="6">
        <v>7.97</v>
      </c>
      <c r="J1734" s="6">
        <v>8.34</v>
      </c>
      <c r="K1734" s="6">
        <v>8.7</v>
      </c>
      <c r="L1734" s="6">
        <v>8.91</v>
      </c>
      <c r="M1734" s="6">
        <v>9.14</v>
      </c>
    </row>
    <row r="1735">
      <c r="A1735" s="146">
        <v>41666.0</v>
      </c>
      <c r="B1735" s="6">
        <v>6.02</v>
      </c>
      <c r="C1735" s="6">
        <v>6.1</v>
      </c>
      <c r="D1735" s="6">
        <v>6.17</v>
      </c>
      <c r="E1735" s="6">
        <v>6.25</v>
      </c>
      <c r="F1735" s="6">
        <v>6.61</v>
      </c>
      <c r="G1735" s="6">
        <v>7.02</v>
      </c>
      <c r="H1735" s="6">
        <v>7.62</v>
      </c>
      <c r="I1735" s="6">
        <v>7.99</v>
      </c>
      <c r="J1735" s="6">
        <v>8.35</v>
      </c>
      <c r="K1735" s="6">
        <v>8.7</v>
      </c>
      <c r="L1735" s="6">
        <v>8.91</v>
      </c>
      <c r="M1735" s="6">
        <v>9.14</v>
      </c>
    </row>
    <row r="1736">
      <c r="A1736" s="146">
        <v>41663.0</v>
      </c>
      <c r="B1736" s="6">
        <v>6.08</v>
      </c>
      <c r="C1736" s="6">
        <v>6.14</v>
      </c>
      <c r="D1736" s="6">
        <v>6.18</v>
      </c>
      <c r="E1736" s="6">
        <v>6.23</v>
      </c>
      <c r="F1736" s="6">
        <v>6.5</v>
      </c>
      <c r="G1736" s="6">
        <v>6.89</v>
      </c>
      <c r="H1736" s="6">
        <v>7.5</v>
      </c>
      <c r="I1736" s="6">
        <v>7.92</v>
      </c>
      <c r="J1736" s="6">
        <v>8.3</v>
      </c>
      <c r="K1736" s="6">
        <v>8.67</v>
      </c>
      <c r="L1736" s="6">
        <v>8.87</v>
      </c>
      <c r="M1736" s="6">
        <v>9.1</v>
      </c>
    </row>
    <row r="1737">
      <c r="A1737" s="146">
        <v>41662.0</v>
      </c>
      <c r="B1737" s="6">
        <v>5.93</v>
      </c>
      <c r="C1737" s="6">
        <v>6.0</v>
      </c>
      <c r="D1737" s="6">
        <v>6.06</v>
      </c>
      <c r="E1737" s="6">
        <v>6.13</v>
      </c>
      <c r="F1737" s="6">
        <v>6.45</v>
      </c>
      <c r="G1737" s="6">
        <v>6.84</v>
      </c>
      <c r="H1737" s="6">
        <v>7.43</v>
      </c>
      <c r="I1737" s="6">
        <v>7.82</v>
      </c>
      <c r="J1737" s="6">
        <v>8.2</v>
      </c>
      <c r="K1737" s="6">
        <v>8.56</v>
      </c>
      <c r="L1737" s="6">
        <v>8.77</v>
      </c>
      <c r="M1737" s="6">
        <v>8.98</v>
      </c>
    </row>
    <row r="1738">
      <c r="A1738" s="146">
        <v>41661.0</v>
      </c>
      <c r="B1738" s="6">
        <v>5.91</v>
      </c>
      <c r="C1738" s="6">
        <v>5.99</v>
      </c>
      <c r="D1738" s="6">
        <v>6.06</v>
      </c>
      <c r="E1738" s="6">
        <v>6.13</v>
      </c>
      <c r="F1738" s="6">
        <v>6.45</v>
      </c>
      <c r="G1738" s="6">
        <v>6.83</v>
      </c>
      <c r="H1738" s="6">
        <v>7.4</v>
      </c>
      <c r="I1738" s="6">
        <v>7.78</v>
      </c>
      <c r="J1738" s="6">
        <v>8.16</v>
      </c>
      <c r="K1738" s="6">
        <v>8.53</v>
      </c>
      <c r="L1738" s="6">
        <v>8.73</v>
      </c>
      <c r="M1738" s="6">
        <v>8.95</v>
      </c>
    </row>
    <row r="1739">
      <c r="A1739" s="146">
        <v>41660.0</v>
      </c>
      <c r="B1739" s="6">
        <v>5.93</v>
      </c>
      <c r="C1739" s="6">
        <v>6.0</v>
      </c>
      <c r="D1739" s="6">
        <v>6.06</v>
      </c>
      <c r="E1739" s="6">
        <v>6.12</v>
      </c>
      <c r="F1739" s="6">
        <v>6.43</v>
      </c>
      <c r="G1739" s="6">
        <v>6.83</v>
      </c>
      <c r="H1739" s="6">
        <v>7.41</v>
      </c>
      <c r="I1739" s="6">
        <v>7.77</v>
      </c>
      <c r="J1739" s="6">
        <v>8.14</v>
      </c>
      <c r="K1739" s="6">
        <v>8.51</v>
      </c>
      <c r="L1739" s="6">
        <v>8.72</v>
      </c>
      <c r="M1739" s="6">
        <v>8.93</v>
      </c>
    </row>
    <row r="1740">
      <c r="A1740" s="146">
        <v>41659.0</v>
      </c>
      <c r="B1740" s="6">
        <v>5.82</v>
      </c>
      <c r="C1740" s="6">
        <v>5.92</v>
      </c>
      <c r="D1740" s="6">
        <v>6.0</v>
      </c>
      <c r="E1740" s="6">
        <v>6.08</v>
      </c>
      <c r="F1740" s="6">
        <v>6.43</v>
      </c>
      <c r="G1740" s="6">
        <v>6.79</v>
      </c>
      <c r="H1740" s="6">
        <v>7.35</v>
      </c>
      <c r="I1740" s="6">
        <v>7.74</v>
      </c>
      <c r="J1740" s="6">
        <v>8.14</v>
      </c>
      <c r="K1740" s="6">
        <v>8.51</v>
      </c>
      <c r="L1740" s="6">
        <v>8.7</v>
      </c>
      <c r="M1740" s="6">
        <v>8.9</v>
      </c>
    </row>
    <row r="1741">
      <c r="A1741" s="146">
        <v>41656.0</v>
      </c>
      <c r="B1741" s="6">
        <v>5.84</v>
      </c>
      <c r="C1741" s="6">
        <v>5.94</v>
      </c>
      <c r="D1741" s="6">
        <v>6.03</v>
      </c>
      <c r="E1741" s="6">
        <v>6.12</v>
      </c>
      <c r="F1741" s="6">
        <v>6.47</v>
      </c>
      <c r="G1741" s="6">
        <v>6.8</v>
      </c>
      <c r="H1741" s="6">
        <v>7.32</v>
      </c>
      <c r="I1741" s="6">
        <v>7.71</v>
      </c>
      <c r="J1741" s="6">
        <v>8.12</v>
      </c>
      <c r="K1741" s="6">
        <v>8.5</v>
      </c>
      <c r="L1741" s="6">
        <v>8.69</v>
      </c>
      <c r="M1741" s="6">
        <v>8.88</v>
      </c>
    </row>
    <row r="1742">
      <c r="A1742" s="146">
        <v>41655.0</v>
      </c>
      <c r="B1742" s="6">
        <v>5.78</v>
      </c>
      <c r="C1742" s="6">
        <v>5.89</v>
      </c>
      <c r="D1742" s="6">
        <v>5.99</v>
      </c>
      <c r="E1742" s="6">
        <v>6.09</v>
      </c>
      <c r="F1742" s="6">
        <v>6.45</v>
      </c>
      <c r="G1742" s="6">
        <v>6.79</v>
      </c>
      <c r="H1742" s="6">
        <v>7.32</v>
      </c>
      <c r="I1742" s="6">
        <v>7.71</v>
      </c>
      <c r="J1742" s="6">
        <v>8.11</v>
      </c>
      <c r="K1742" s="6">
        <v>8.47</v>
      </c>
      <c r="L1742" s="6">
        <v>8.66</v>
      </c>
      <c r="M1742" s="6">
        <v>8.85</v>
      </c>
    </row>
    <row r="1743">
      <c r="A1743" s="146">
        <v>41654.0</v>
      </c>
      <c r="B1743" s="6">
        <v>5.78</v>
      </c>
      <c r="C1743" s="6">
        <v>5.88</v>
      </c>
      <c r="D1743" s="6">
        <v>5.97</v>
      </c>
      <c r="E1743" s="6">
        <v>6.05</v>
      </c>
      <c r="F1743" s="6">
        <v>6.41</v>
      </c>
      <c r="G1743" s="6">
        <v>6.77</v>
      </c>
      <c r="H1743" s="6">
        <v>7.32</v>
      </c>
      <c r="I1743" s="6">
        <v>7.7</v>
      </c>
      <c r="J1743" s="6">
        <v>8.09</v>
      </c>
      <c r="K1743" s="6">
        <v>8.44</v>
      </c>
      <c r="L1743" s="6">
        <v>8.62</v>
      </c>
      <c r="M1743" s="6">
        <v>8.81</v>
      </c>
    </row>
    <row r="1744">
      <c r="A1744" s="146">
        <v>41653.0</v>
      </c>
      <c r="B1744" s="6">
        <v>5.78</v>
      </c>
      <c r="C1744" s="6">
        <v>5.88</v>
      </c>
      <c r="D1744" s="6">
        <v>5.96</v>
      </c>
      <c r="E1744" s="6">
        <v>6.05</v>
      </c>
      <c r="F1744" s="6">
        <v>6.39</v>
      </c>
      <c r="G1744" s="6">
        <v>6.75</v>
      </c>
      <c r="H1744" s="6">
        <v>7.3</v>
      </c>
      <c r="I1744" s="6">
        <v>7.67</v>
      </c>
      <c r="J1744" s="6">
        <v>8.05</v>
      </c>
      <c r="K1744" s="6">
        <v>8.4</v>
      </c>
      <c r="L1744" s="6">
        <v>8.58</v>
      </c>
      <c r="M1744" s="6">
        <v>8.79</v>
      </c>
    </row>
    <row r="1745">
      <c r="A1745" s="146">
        <v>41652.0</v>
      </c>
      <c r="B1745" s="6">
        <v>5.81</v>
      </c>
      <c r="C1745" s="6">
        <v>5.9</v>
      </c>
      <c r="D1745" s="6">
        <v>5.99</v>
      </c>
      <c r="E1745" s="6">
        <v>6.07</v>
      </c>
      <c r="F1745" s="6">
        <v>6.41</v>
      </c>
      <c r="G1745" s="6">
        <v>6.76</v>
      </c>
      <c r="H1745" s="6">
        <v>7.29</v>
      </c>
      <c r="I1745" s="6">
        <v>7.66</v>
      </c>
      <c r="J1745" s="6">
        <v>8.03</v>
      </c>
      <c r="K1745" s="6">
        <v>8.38</v>
      </c>
      <c r="L1745" s="6">
        <v>8.57</v>
      </c>
      <c r="M1745" s="6">
        <v>8.77</v>
      </c>
    </row>
    <row r="1746">
      <c r="A1746" s="146">
        <v>41649.0</v>
      </c>
      <c r="B1746" s="6">
        <v>5.7</v>
      </c>
      <c r="C1746" s="6">
        <v>5.81</v>
      </c>
      <c r="D1746" s="6">
        <v>5.92</v>
      </c>
      <c r="E1746" s="6">
        <v>6.02</v>
      </c>
      <c r="F1746" s="6">
        <v>6.43</v>
      </c>
      <c r="G1746" s="6">
        <v>6.78</v>
      </c>
      <c r="H1746" s="6">
        <v>7.31</v>
      </c>
      <c r="I1746" s="6">
        <v>7.67</v>
      </c>
      <c r="J1746" s="6">
        <v>8.03</v>
      </c>
      <c r="K1746" s="6">
        <v>8.36</v>
      </c>
      <c r="L1746" s="6">
        <v>8.54</v>
      </c>
      <c r="M1746" s="6">
        <v>8.74</v>
      </c>
    </row>
    <row r="1747">
      <c r="A1747" s="146">
        <v>41648.0</v>
      </c>
      <c r="B1747" s="6">
        <v>5.78</v>
      </c>
      <c r="C1747" s="6">
        <v>5.87</v>
      </c>
      <c r="D1747" s="6">
        <v>5.97</v>
      </c>
      <c r="E1747" s="6">
        <v>6.07</v>
      </c>
      <c r="F1747" s="6">
        <v>6.45</v>
      </c>
      <c r="G1747" s="6">
        <v>6.79</v>
      </c>
      <c r="H1747" s="6">
        <v>7.29</v>
      </c>
      <c r="I1747" s="6">
        <v>7.65</v>
      </c>
      <c r="J1747" s="6">
        <v>8.02</v>
      </c>
      <c r="K1747" s="6">
        <v>8.36</v>
      </c>
      <c r="L1747" s="6">
        <v>8.54</v>
      </c>
      <c r="M1747" s="6">
        <v>8.74</v>
      </c>
    </row>
    <row r="1748">
      <c r="A1748" s="146">
        <v>41647.0</v>
      </c>
      <c r="B1748" s="6">
        <v>5.92</v>
      </c>
      <c r="C1748" s="6">
        <v>6.01</v>
      </c>
      <c r="D1748" s="6">
        <v>6.1</v>
      </c>
      <c r="E1748" s="6">
        <v>6.19</v>
      </c>
      <c r="F1748" s="6">
        <v>6.49</v>
      </c>
      <c r="G1748" s="6">
        <v>6.75</v>
      </c>
      <c r="H1748" s="6">
        <v>7.19</v>
      </c>
      <c r="I1748" s="6">
        <v>7.54</v>
      </c>
      <c r="J1748" s="6">
        <v>7.94</v>
      </c>
      <c r="K1748" s="6">
        <v>8.34</v>
      </c>
      <c r="L1748" s="6">
        <v>8.54</v>
      </c>
      <c r="M1748" s="6">
        <v>8.74</v>
      </c>
    </row>
    <row r="1749">
      <c r="A1749" s="146">
        <v>41645.0</v>
      </c>
      <c r="B1749" s="6">
        <v>5.92</v>
      </c>
      <c r="C1749" s="6">
        <v>6.02</v>
      </c>
      <c r="D1749" s="6">
        <v>6.1</v>
      </c>
      <c r="E1749" s="6">
        <v>6.19</v>
      </c>
      <c r="F1749" s="6">
        <v>6.5</v>
      </c>
      <c r="G1749" s="6">
        <v>6.77</v>
      </c>
      <c r="H1749" s="6">
        <v>7.21</v>
      </c>
      <c r="I1749" s="6">
        <v>7.55</v>
      </c>
      <c r="J1749" s="6">
        <v>7.91</v>
      </c>
      <c r="K1749" s="6">
        <v>8.29</v>
      </c>
      <c r="L1749" s="6">
        <v>8.5</v>
      </c>
      <c r="M1749" s="6">
        <v>8.72</v>
      </c>
    </row>
    <row r="1750">
      <c r="A1750" s="146">
        <v>41638.0</v>
      </c>
      <c r="B1750" s="6">
        <v>5.93</v>
      </c>
      <c r="C1750" s="6">
        <v>6.01</v>
      </c>
      <c r="D1750" s="6">
        <v>6.1</v>
      </c>
      <c r="E1750" s="6">
        <v>6.18</v>
      </c>
      <c r="F1750" s="6">
        <v>6.47</v>
      </c>
      <c r="G1750" s="6">
        <v>6.74</v>
      </c>
      <c r="H1750" s="6">
        <v>7.25</v>
      </c>
      <c r="I1750" s="6">
        <v>7.64</v>
      </c>
      <c r="J1750" s="6">
        <v>7.99</v>
      </c>
      <c r="K1750" s="6">
        <v>8.33</v>
      </c>
      <c r="L1750" s="6">
        <v>8.52</v>
      </c>
      <c r="M1750" s="6">
        <v>8.74</v>
      </c>
    </row>
    <row r="1751">
      <c r="A1751" s="146">
        <v>41635.0</v>
      </c>
      <c r="B1751" s="6">
        <v>6.07</v>
      </c>
      <c r="C1751" s="6">
        <v>6.11</v>
      </c>
      <c r="D1751" s="6">
        <v>6.16</v>
      </c>
      <c r="E1751" s="6">
        <v>6.23</v>
      </c>
      <c r="F1751" s="6">
        <v>6.56</v>
      </c>
      <c r="G1751" s="6">
        <v>6.85</v>
      </c>
      <c r="H1751" s="6">
        <v>7.31</v>
      </c>
      <c r="I1751" s="6">
        <v>7.64</v>
      </c>
      <c r="J1751" s="6">
        <v>7.96</v>
      </c>
      <c r="K1751" s="6">
        <v>8.29</v>
      </c>
      <c r="L1751" s="6">
        <v>8.5</v>
      </c>
      <c r="M1751" s="6">
        <v>8.74</v>
      </c>
    </row>
    <row r="1752">
      <c r="A1752" s="146">
        <v>41634.0</v>
      </c>
      <c r="B1752" s="6">
        <v>6.11</v>
      </c>
      <c r="C1752" s="6">
        <v>6.13</v>
      </c>
      <c r="D1752" s="6">
        <v>6.17</v>
      </c>
      <c r="E1752" s="6">
        <v>6.22</v>
      </c>
      <c r="F1752" s="6">
        <v>6.51</v>
      </c>
      <c r="G1752" s="6">
        <v>6.79</v>
      </c>
      <c r="H1752" s="6">
        <v>7.29</v>
      </c>
      <c r="I1752" s="6">
        <v>7.66</v>
      </c>
      <c r="J1752" s="6">
        <v>8.0</v>
      </c>
      <c r="K1752" s="6">
        <v>8.33</v>
      </c>
      <c r="L1752" s="6">
        <v>8.53</v>
      </c>
      <c r="M1752" s="6">
        <v>8.78</v>
      </c>
    </row>
    <row r="1753">
      <c r="A1753" s="146">
        <v>41633.0</v>
      </c>
      <c r="B1753" s="6">
        <v>6.13</v>
      </c>
      <c r="C1753" s="6">
        <v>6.15</v>
      </c>
      <c r="D1753" s="6">
        <v>6.18</v>
      </c>
      <c r="E1753" s="6">
        <v>6.23</v>
      </c>
      <c r="F1753" s="6">
        <v>6.5</v>
      </c>
      <c r="G1753" s="6">
        <v>6.76</v>
      </c>
      <c r="H1753" s="6">
        <v>7.25</v>
      </c>
      <c r="I1753" s="6">
        <v>7.63</v>
      </c>
      <c r="J1753" s="6">
        <v>7.99</v>
      </c>
      <c r="K1753" s="6">
        <v>8.34</v>
      </c>
      <c r="L1753" s="6">
        <v>8.55</v>
      </c>
      <c r="M1753" s="6">
        <v>8.78</v>
      </c>
    </row>
    <row r="1754">
      <c r="A1754" s="146">
        <v>41632.0</v>
      </c>
      <c r="B1754" s="6">
        <v>6.16</v>
      </c>
      <c r="C1754" s="6">
        <v>6.17</v>
      </c>
      <c r="D1754" s="6">
        <v>6.19</v>
      </c>
      <c r="E1754" s="6">
        <v>6.24</v>
      </c>
      <c r="F1754" s="6">
        <v>6.54</v>
      </c>
      <c r="G1754" s="6">
        <v>6.84</v>
      </c>
      <c r="H1754" s="6">
        <v>7.3</v>
      </c>
      <c r="I1754" s="6">
        <v>7.63</v>
      </c>
      <c r="J1754" s="6">
        <v>7.95</v>
      </c>
      <c r="K1754" s="6">
        <v>8.29</v>
      </c>
      <c r="L1754" s="6">
        <v>8.51</v>
      </c>
      <c r="M1754" s="6">
        <v>8.76</v>
      </c>
    </row>
    <row r="1755">
      <c r="A1755" s="146">
        <v>41631.0</v>
      </c>
      <c r="B1755" s="6">
        <v>6.09</v>
      </c>
      <c r="C1755" s="6">
        <v>6.12</v>
      </c>
      <c r="D1755" s="6">
        <v>6.16</v>
      </c>
      <c r="E1755" s="6">
        <v>6.22</v>
      </c>
      <c r="F1755" s="6">
        <v>6.53</v>
      </c>
      <c r="G1755" s="6">
        <v>6.81</v>
      </c>
      <c r="H1755" s="6">
        <v>7.27</v>
      </c>
      <c r="I1755" s="6">
        <v>7.61</v>
      </c>
      <c r="J1755" s="6">
        <v>7.94</v>
      </c>
      <c r="K1755" s="6">
        <v>8.28</v>
      </c>
      <c r="L1755" s="6">
        <v>8.49</v>
      </c>
      <c r="M1755" s="6">
        <v>8.74</v>
      </c>
    </row>
    <row r="1756">
      <c r="A1756" s="146">
        <v>41628.0</v>
      </c>
      <c r="B1756" s="6">
        <v>6.15</v>
      </c>
      <c r="C1756" s="6">
        <v>6.15</v>
      </c>
      <c r="D1756" s="6">
        <v>6.17</v>
      </c>
      <c r="E1756" s="6">
        <v>6.22</v>
      </c>
      <c r="F1756" s="6">
        <v>6.54</v>
      </c>
      <c r="G1756" s="6">
        <v>6.84</v>
      </c>
      <c r="H1756" s="6">
        <v>7.3</v>
      </c>
      <c r="I1756" s="6">
        <v>7.62</v>
      </c>
      <c r="J1756" s="6">
        <v>7.95</v>
      </c>
      <c r="K1756" s="6">
        <v>8.29</v>
      </c>
      <c r="L1756" s="6">
        <v>8.5</v>
      </c>
      <c r="M1756" s="6">
        <v>8.76</v>
      </c>
    </row>
    <row r="1757">
      <c r="A1757" s="146">
        <v>41627.0</v>
      </c>
      <c r="B1757" s="6">
        <v>6.17</v>
      </c>
      <c r="C1757" s="6">
        <v>6.16</v>
      </c>
      <c r="D1757" s="6">
        <v>6.17</v>
      </c>
      <c r="E1757" s="6">
        <v>6.22</v>
      </c>
      <c r="F1757" s="6">
        <v>6.55</v>
      </c>
      <c r="G1757" s="6">
        <v>6.86</v>
      </c>
      <c r="H1757" s="6">
        <v>7.28</v>
      </c>
      <c r="I1757" s="6">
        <v>7.57</v>
      </c>
      <c r="J1757" s="6">
        <v>7.9</v>
      </c>
      <c r="K1757" s="6">
        <v>8.27</v>
      </c>
      <c r="L1757" s="6">
        <v>8.5</v>
      </c>
      <c r="M1757" s="6">
        <v>8.74</v>
      </c>
    </row>
    <row r="1758">
      <c r="A1758" s="146">
        <v>41626.0</v>
      </c>
      <c r="B1758" s="6">
        <v>6.12</v>
      </c>
      <c r="C1758" s="6">
        <v>6.14</v>
      </c>
      <c r="D1758" s="6">
        <v>6.17</v>
      </c>
      <c r="E1758" s="6">
        <v>6.22</v>
      </c>
      <c r="F1758" s="6">
        <v>6.51</v>
      </c>
      <c r="G1758" s="6">
        <v>6.8</v>
      </c>
      <c r="H1758" s="6">
        <v>7.27</v>
      </c>
      <c r="I1758" s="6">
        <v>7.63</v>
      </c>
      <c r="J1758" s="6">
        <v>7.97</v>
      </c>
      <c r="K1758" s="6">
        <v>8.31</v>
      </c>
      <c r="L1758" s="6">
        <v>8.5</v>
      </c>
      <c r="M1758" s="6">
        <v>8.71</v>
      </c>
    </row>
    <row r="1759">
      <c r="A1759" s="146">
        <v>41625.0</v>
      </c>
      <c r="B1759" s="6">
        <v>6.13</v>
      </c>
      <c r="C1759" s="6">
        <v>6.15</v>
      </c>
      <c r="D1759" s="6">
        <v>6.18</v>
      </c>
      <c r="E1759" s="6">
        <v>6.23</v>
      </c>
      <c r="F1759" s="6">
        <v>6.5</v>
      </c>
      <c r="G1759" s="6">
        <v>6.79</v>
      </c>
      <c r="H1759" s="6">
        <v>7.27</v>
      </c>
      <c r="I1759" s="6">
        <v>7.63</v>
      </c>
      <c r="J1759" s="6">
        <v>7.98</v>
      </c>
      <c r="K1759" s="6">
        <v>8.32</v>
      </c>
      <c r="L1759" s="6">
        <v>8.5</v>
      </c>
      <c r="M1759" s="6">
        <v>8.69</v>
      </c>
    </row>
    <row r="1760">
      <c r="A1760" s="146">
        <v>41624.0</v>
      </c>
      <c r="B1760" s="6">
        <v>6.06</v>
      </c>
      <c r="C1760" s="6">
        <v>6.12</v>
      </c>
      <c r="D1760" s="6">
        <v>6.19</v>
      </c>
      <c r="E1760" s="6">
        <v>6.26</v>
      </c>
      <c r="F1760" s="6">
        <v>6.55</v>
      </c>
      <c r="G1760" s="6">
        <v>6.82</v>
      </c>
      <c r="H1760" s="6">
        <v>7.3</v>
      </c>
      <c r="I1760" s="6">
        <v>7.65</v>
      </c>
      <c r="J1760" s="6">
        <v>7.99</v>
      </c>
      <c r="K1760" s="6">
        <v>8.29</v>
      </c>
      <c r="L1760" s="6">
        <v>8.46</v>
      </c>
      <c r="M1760" s="6">
        <v>8.66</v>
      </c>
    </row>
    <row r="1761">
      <c r="A1761" s="146">
        <v>41621.0</v>
      </c>
      <c r="B1761" s="6">
        <v>6.05</v>
      </c>
      <c r="C1761" s="6">
        <v>6.12</v>
      </c>
      <c r="D1761" s="6">
        <v>6.18</v>
      </c>
      <c r="E1761" s="6">
        <v>6.25</v>
      </c>
      <c r="F1761" s="6">
        <v>6.52</v>
      </c>
      <c r="G1761" s="6">
        <v>6.77</v>
      </c>
      <c r="H1761" s="6">
        <v>7.24</v>
      </c>
      <c r="I1761" s="6">
        <v>7.61</v>
      </c>
      <c r="J1761" s="6">
        <v>7.98</v>
      </c>
      <c r="K1761" s="6">
        <v>8.33</v>
      </c>
      <c r="L1761" s="6">
        <v>8.53</v>
      </c>
      <c r="M1761" s="6">
        <v>8.74</v>
      </c>
    </row>
    <row r="1762">
      <c r="A1762" s="146">
        <v>41620.0</v>
      </c>
      <c r="B1762" s="6">
        <v>6.06</v>
      </c>
      <c r="C1762" s="6">
        <v>6.1</v>
      </c>
      <c r="D1762" s="6">
        <v>6.14</v>
      </c>
      <c r="E1762" s="6">
        <v>6.21</v>
      </c>
      <c r="F1762" s="6">
        <v>6.52</v>
      </c>
      <c r="G1762" s="6">
        <v>6.81</v>
      </c>
      <c r="H1762" s="6">
        <v>7.27</v>
      </c>
      <c r="I1762" s="6">
        <v>7.61</v>
      </c>
      <c r="J1762" s="6">
        <v>7.96</v>
      </c>
      <c r="K1762" s="6">
        <v>8.32</v>
      </c>
      <c r="L1762" s="6">
        <v>8.54</v>
      </c>
      <c r="M1762" s="6">
        <v>8.79</v>
      </c>
    </row>
    <row r="1763">
      <c r="A1763" s="146">
        <v>41619.0</v>
      </c>
      <c r="B1763" s="6">
        <v>6.05</v>
      </c>
      <c r="C1763" s="6">
        <v>6.09</v>
      </c>
      <c r="D1763" s="6">
        <v>6.14</v>
      </c>
      <c r="E1763" s="6">
        <v>6.2</v>
      </c>
      <c r="F1763" s="6">
        <v>6.5</v>
      </c>
      <c r="G1763" s="6">
        <v>6.78</v>
      </c>
      <c r="H1763" s="6">
        <v>7.28</v>
      </c>
      <c r="I1763" s="6">
        <v>7.65</v>
      </c>
      <c r="J1763" s="6">
        <v>7.99</v>
      </c>
      <c r="K1763" s="6">
        <v>8.29</v>
      </c>
      <c r="L1763" s="6">
        <v>8.47</v>
      </c>
      <c r="M1763" s="6">
        <v>8.73</v>
      </c>
    </row>
    <row r="1764">
      <c r="A1764" s="146">
        <v>41618.0</v>
      </c>
      <c r="B1764" s="6">
        <v>6.06</v>
      </c>
      <c r="C1764" s="6">
        <v>6.09</v>
      </c>
      <c r="D1764" s="6">
        <v>6.14</v>
      </c>
      <c r="E1764" s="6">
        <v>6.21</v>
      </c>
      <c r="F1764" s="6">
        <v>6.52</v>
      </c>
      <c r="G1764" s="6">
        <v>6.8</v>
      </c>
      <c r="H1764" s="6">
        <v>7.22</v>
      </c>
      <c r="I1764" s="6">
        <v>7.54</v>
      </c>
      <c r="J1764" s="6">
        <v>7.91</v>
      </c>
      <c r="K1764" s="6">
        <v>8.3</v>
      </c>
      <c r="L1764" s="6">
        <v>8.55</v>
      </c>
      <c r="M1764" s="6">
        <v>8.86</v>
      </c>
    </row>
    <row r="1765">
      <c r="A1765" s="146">
        <v>41617.0</v>
      </c>
      <c r="B1765" s="6">
        <v>6.07</v>
      </c>
      <c r="C1765" s="6">
        <v>6.14</v>
      </c>
      <c r="D1765" s="6">
        <v>6.21</v>
      </c>
      <c r="E1765" s="6">
        <v>6.29</v>
      </c>
      <c r="F1765" s="6">
        <v>6.61</v>
      </c>
      <c r="G1765" s="6">
        <v>6.89</v>
      </c>
      <c r="H1765" s="6">
        <v>7.35</v>
      </c>
      <c r="I1765" s="6">
        <v>7.69</v>
      </c>
      <c r="J1765" s="6">
        <v>8.02</v>
      </c>
      <c r="K1765" s="6">
        <v>8.33</v>
      </c>
      <c r="L1765" s="6">
        <v>8.55</v>
      </c>
      <c r="M1765" s="6">
        <v>8.9</v>
      </c>
    </row>
    <row r="1766">
      <c r="A1766" s="146">
        <v>41614.0</v>
      </c>
      <c r="B1766" s="6">
        <v>6.09</v>
      </c>
      <c r="C1766" s="6">
        <v>6.16</v>
      </c>
      <c r="D1766" s="6">
        <v>6.23</v>
      </c>
      <c r="E1766" s="6">
        <v>6.31</v>
      </c>
      <c r="F1766" s="6">
        <v>6.59</v>
      </c>
      <c r="G1766" s="6">
        <v>6.85</v>
      </c>
      <c r="H1766" s="6">
        <v>7.3</v>
      </c>
      <c r="I1766" s="6">
        <v>7.67</v>
      </c>
      <c r="J1766" s="6">
        <v>8.05</v>
      </c>
      <c r="K1766" s="6">
        <v>8.46</v>
      </c>
      <c r="L1766" s="6">
        <v>8.74</v>
      </c>
      <c r="M1766" s="6">
        <v>9.1</v>
      </c>
    </row>
    <row r="1767">
      <c r="A1767" s="146">
        <v>41613.0</v>
      </c>
      <c r="B1767" s="6">
        <v>6.1</v>
      </c>
      <c r="C1767" s="6">
        <v>6.18</v>
      </c>
      <c r="D1767" s="6">
        <v>6.25</v>
      </c>
      <c r="E1767" s="6">
        <v>6.32</v>
      </c>
      <c r="F1767" s="6">
        <v>6.58</v>
      </c>
      <c r="G1767" s="6">
        <v>6.83</v>
      </c>
      <c r="H1767" s="6">
        <v>7.31</v>
      </c>
      <c r="I1767" s="6">
        <v>7.7</v>
      </c>
      <c r="J1767" s="6">
        <v>8.09</v>
      </c>
      <c r="K1767" s="6">
        <v>8.48</v>
      </c>
      <c r="L1767" s="6">
        <v>8.72</v>
      </c>
      <c r="M1767" s="6">
        <v>9.05</v>
      </c>
    </row>
    <row r="1768">
      <c r="A1768" s="146">
        <v>41612.0</v>
      </c>
      <c r="B1768" s="6">
        <v>6.13</v>
      </c>
      <c r="C1768" s="6">
        <v>6.17</v>
      </c>
      <c r="D1768" s="6">
        <v>6.23</v>
      </c>
      <c r="E1768" s="6">
        <v>6.28</v>
      </c>
      <c r="F1768" s="6">
        <v>6.55</v>
      </c>
      <c r="G1768" s="6">
        <v>6.83</v>
      </c>
      <c r="H1768" s="6">
        <v>7.35</v>
      </c>
      <c r="I1768" s="6">
        <v>7.75</v>
      </c>
      <c r="J1768" s="6">
        <v>8.13</v>
      </c>
      <c r="K1768" s="6">
        <v>8.51</v>
      </c>
      <c r="L1768" s="6">
        <v>8.77</v>
      </c>
      <c r="M1768" s="6">
        <v>9.13</v>
      </c>
    </row>
    <row r="1769">
      <c r="A1769" s="146">
        <v>41611.0</v>
      </c>
      <c r="B1769" s="6">
        <v>6.12</v>
      </c>
      <c r="C1769" s="6">
        <v>6.14</v>
      </c>
      <c r="D1769" s="6">
        <v>6.18</v>
      </c>
      <c r="E1769" s="6">
        <v>6.24</v>
      </c>
      <c r="F1769" s="6">
        <v>6.55</v>
      </c>
      <c r="G1769" s="6">
        <v>6.84</v>
      </c>
      <c r="H1769" s="6">
        <v>7.31</v>
      </c>
      <c r="I1769" s="6">
        <v>7.67</v>
      </c>
      <c r="J1769" s="6">
        <v>8.1</v>
      </c>
      <c r="K1769" s="6">
        <v>8.6</v>
      </c>
      <c r="L1769" s="6">
        <v>8.93</v>
      </c>
      <c r="M1769" s="6">
        <v>9.3</v>
      </c>
    </row>
    <row r="1770">
      <c r="A1770" s="146">
        <v>41610.0</v>
      </c>
      <c r="B1770" s="6">
        <v>6.14</v>
      </c>
      <c r="C1770" s="6">
        <v>6.19</v>
      </c>
      <c r="D1770" s="6">
        <v>6.26</v>
      </c>
      <c r="E1770" s="6">
        <v>6.32</v>
      </c>
      <c r="F1770" s="6">
        <v>6.6</v>
      </c>
      <c r="G1770" s="6">
        <v>6.86</v>
      </c>
      <c r="H1770" s="6">
        <v>7.3</v>
      </c>
      <c r="I1770" s="6">
        <v>7.66</v>
      </c>
      <c r="J1770" s="6">
        <v>8.06</v>
      </c>
      <c r="K1770" s="6">
        <v>8.53</v>
      </c>
      <c r="L1770" s="6">
        <v>8.84</v>
      </c>
      <c r="M1770" s="6">
        <v>9.2</v>
      </c>
    </row>
    <row r="1771">
      <c r="A1771" s="146">
        <v>41607.0</v>
      </c>
      <c r="B1771" s="6">
        <v>6.16</v>
      </c>
      <c r="C1771" s="6">
        <v>6.19</v>
      </c>
      <c r="D1771" s="6">
        <v>6.24</v>
      </c>
      <c r="E1771" s="6">
        <v>6.3</v>
      </c>
      <c r="F1771" s="6">
        <v>6.59</v>
      </c>
      <c r="G1771" s="6">
        <v>6.86</v>
      </c>
      <c r="H1771" s="6">
        <v>7.3</v>
      </c>
      <c r="I1771" s="6">
        <v>7.63</v>
      </c>
      <c r="J1771" s="6">
        <v>8.02</v>
      </c>
      <c r="K1771" s="6">
        <v>8.48</v>
      </c>
      <c r="L1771" s="6">
        <v>8.78</v>
      </c>
      <c r="M1771" s="6">
        <v>9.14</v>
      </c>
    </row>
    <row r="1772">
      <c r="A1772" s="146">
        <v>41606.0</v>
      </c>
      <c r="B1772" s="6">
        <v>6.08</v>
      </c>
      <c r="C1772" s="6">
        <v>6.12</v>
      </c>
      <c r="D1772" s="6">
        <v>6.17</v>
      </c>
      <c r="E1772" s="6">
        <v>6.23</v>
      </c>
      <c r="F1772" s="6">
        <v>6.53</v>
      </c>
      <c r="G1772" s="6">
        <v>6.79</v>
      </c>
      <c r="H1772" s="6">
        <v>7.23</v>
      </c>
      <c r="I1772" s="6">
        <v>7.58</v>
      </c>
      <c r="J1772" s="6">
        <v>8.01</v>
      </c>
      <c r="K1772" s="6">
        <v>8.5</v>
      </c>
      <c r="L1772" s="6">
        <v>8.82</v>
      </c>
      <c r="M1772" s="6">
        <v>9.21</v>
      </c>
    </row>
    <row r="1773">
      <c r="A1773" s="146">
        <v>41605.0</v>
      </c>
      <c r="B1773" s="6">
        <v>6.0</v>
      </c>
      <c r="C1773" s="6">
        <v>6.04</v>
      </c>
      <c r="D1773" s="6">
        <v>6.1</v>
      </c>
      <c r="E1773" s="6">
        <v>6.16</v>
      </c>
      <c r="F1773" s="6">
        <v>6.47</v>
      </c>
      <c r="G1773" s="6">
        <v>6.74</v>
      </c>
      <c r="H1773" s="6">
        <v>7.17</v>
      </c>
      <c r="I1773" s="6">
        <v>7.52</v>
      </c>
      <c r="J1773" s="6">
        <v>7.94</v>
      </c>
      <c r="K1773" s="6">
        <v>8.4</v>
      </c>
      <c r="L1773" s="6">
        <v>8.71</v>
      </c>
      <c r="M1773" s="6">
        <v>9.13</v>
      </c>
    </row>
    <row r="1774">
      <c r="A1774" s="146">
        <v>41604.0</v>
      </c>
      <c r="B1774" s="6">
        <v>6.06</v>
      </c>
      <c r="C1774" s="6">
        <v>6.09</v>
      </c>
      <c r="D1774" s="6">
        <v>6.14</v>
      </c>
      <c r="E1774" s="6">
        <v>6.2</v>
      </c>
      <c r="F1774" s="6">
        <v>6.49</v>
      </c>
      <c r="G1774" s="6">
        <v>6.74</v>
      </c>
      <c r="H1774" s="6">
        <v>7.12</v>
      </c>
      <c r="I1774" s="6">
        <v>7.44</v>
      </c>
      <c r="J1774" s="6">
        <v>7.84</v>
      </c>
      <c r="K1774" s="6">
        <v>8.33</v>
      </c>
      <c r="L1774" s="6">
        <v>8.66</v>
      </c>
      <c r="M1774" s="6">
        <v>9.05</v>
      </c>
    </row>
    <row r="1775">
      <c r="A1775" s="146">
        <v>41603.0</v>
      </c>
      <c r="B1775" s="6">
        <v>6.04</v>
      </c>
      <c r="C1775" s="6">
        <v>6.07</v>
      </c>
      <c r="D1775" s="6">
        <v>6.12</v>
      </c>
      <c r="E1775" s="6">
        <v>6.18</v>
      </c>
      <c r="F1775" s="6">
        <v>6.47</v>
      </c>
      <c r="G1775" s="6">
        <v>6.72</v>
      </c>
      <c r="H1775" s="6">
        <v>7.09</v>
      </c>
      <c r="I1775" s="6">
        <v>7.4</v>
      </c>
      <c r="J1775" s="6">
        <v>7.8</v>
      </c>
      <c r="K1775" s="6">
        <v>8.28</v>
      </c>
      <c r="L1775" s="6">
        <v>8.59</v>
      </c>
      <c r="M1775" s="6">
        <v>8.96</v>
      </c>
    </row>
    <row r="1776">
      <c r="A1776" s="146">
        <v>41600.0</v>
      </c>
      <c r="B1776" s="6">
        <v>6.06</v>
      </c>
      <c r="C1776" s="6">
        <v>6.08</v>
      </c>
      <c r="D1776" s="6">
        <v>6.12</v>
      </c>
      <c r="E1776" s="6">
        <v>6.17</v>
      </c>
      <c r="F1776" s="6">
        <v>6.46</v>
      </c>
      <c r="G1776" s="6">
        <v>6.73</v>
      </c>
      <c r="H1776" s="6">
        <v>7.14</v>
      </c>
      <c r="I1776" s="6">
        <v>7.45</v>
      </c>
      <c r="J1776" s="6">
        <v>7.83</v>
      </c>
      <c r="K1776" s="6">
        <v>8.3</v>
      </c>
      <c r="L1776" s="6">
        <v>8.64</v>
      </c>
      <c r="M1776" s="6">
        <v>9.1</v>
      </c>
    </row>
    <row r="1777">
      <c r="A1777" s="146">
        <v>41599.0</v>
      </c>
      <c r="B1777" s="6">
        <v>6.09</v>
      </c>
      <c r="C1777" s="6">
        <v>6.13</v>
      </c>
      <c r="D1777" s="6">
        <v>6.18</v>
      </c>
      <c r="E1777" s="6">
        <v>6.25</v>
      </c>
      <c r="F1777" s="6">
        <v>6.53</v>
      </c>
      <c r="G1777" s="6">
        <v>6.77</v>
      </c>
      <c r="H1777" s="6">
        <v>7.14</v>
      </c>
      <c r="I1777" s="6">
        <v>7.44</v>
      </c>
      <c r="J1777" s="6">
        <v>7.82</v>
      </c>
      <c r="K1777" s="6">
        <v>8.3</v>
      </c>
      <c r="L1777" s="6">
        <v>8.65</v>
      </c>
      <c r="M1777" s="6">
        <v>9.1</v>
      </c>
    </row>
    <row r="1778">
      <c r="A1778" s="146">
        <v>41598.0</v>
      </c>
      <c r="B1778" s="6">
        <v>6.07</v>
      </c>
      <c r="C1778" s="6">
        <v>6.09</v>
      </c>
      <c r="D1778" s="6">
        <v>6.12</v>
      </c>
      <c r="E1778" s="6">
        <v>6.17</v>
      </c>
      <c r="F1778" s="6">
        <v>6.45</v>
      </c>
      <c r="G1778" s="6">
        <v>6.7</v>
      </c>
      <c r="H1778" s="6">
        <v>7.09</v>
      </c>
      <c r="I1778" s="6">
        <v>7.39</v>
      </c>
      <c r="J1778" s="6">
        <v>7.76</v>
      </c>
      <c r="K1778" s="6">
        <v>8.21</v>
      </c>
      <c r="L1778" s="6">
        <v>8.52</v>
      </c>
      <c r="M1778" s="6">
        <v>8.89</v>
      </c>
    </row>
    <row r="1779">
      <c r="A1779" s="146">
        <v>41597.0</v>
      </c>
      <c r="B1779" s="6">
        <v>6.0</v>
      </c>
      <c r="C1779" s="6">
        <v>6.04</v>
      </c>
      <c r="D1779" s="6">
        <v>6.08</v>
      </c>
      <c r="E1779" s="6">
        <v>6.14</v>
      </c>
      <c r="F1779" s="6">
        <v>6.42</v>
      </c>
      <c r="G1779" s="6">
        <v>6.65</v>
      </c>
      <c r="H1779" s="6">
        <v>7.02</v>
      </c>
      <c r="I1779" s="6">
        <v>7.32</v>
      </c>
      <c r="J1779" s="6">
        <v>7.71</v>
      </c>
      <c r="K1779" s="6">
        <v>8.2</v>
      </c>
      <c r="L1779" s="6">
        <v>8.55</v>
      </c>
      <c r="M1779" s="6">
        <v>9.02</v>
      </c>
    </row>
    <row r="1780">
      <c r="A1780" s="146">
        <v>41596.0</v>
      </c>
      <c r="B1780" s="6">
        <v>6.04</v>
      </c>
      <c r="C1780" s="6">
        <v>6.05</v>
      </c>
      <c r="D1780" s="6">
        <v>6.08</v>
      </c>
      <c r="E1780" s="6">
        <v>6.13</v>
      </c>
      <c r="F1780" s="6">
        <v>6.41</v>
      </c>
      <c r="G1780" s="6">
        <v>6.68</v>
      </c>
      <c r="H1780" s="6">
        <v>7.08</v>
      </c>
      <c r="I1780" s="6">
        <v>7.39</v>
      </c>
      <c r="J1780" s="6">
        <v>7.76</v>
      </c>
      <c r="K1780" s="6">
        <v>8.24</v>
      </c>
      <c r="L1780" s="6">
        <v>8.62</v>
      </c>
      <c r="M1780" s="6">
        <v>9.14</v>
      </c>
    </row>
    <row r="1781">
      <c r="A1781" s="146">
        <v>41593.0</v>
      </c>
      <c r="B1781" s="6">
        <v>5.98</v>
      </c>
      <c r="C1781" s="6">
        <v>6.03</v>
      </c>
      <c r="D1781" s="6">
        <v>6.09</v>
      </c>
      <c r="E1781" s="6">
        <v>6.15</v>
      </c>
      <c r="F1781" s="6">
        <v>6.45</v>
      </c>
      <c r="G1781" s="6">
        <v>6.7</v>
      </c>
      <c r="H1781" s="6">
        <v>7.07</v>
      </c>
      <c r="I1781" s="6">
        <v>7.36</v>
      </c>
      <c r="J1781" s="6">
        <v>7.75</v>
      </c>
      <c r="K1781" s="6">
        <v>8.26</v>
      </c>
      <c r="L1781" s="6">
        <v>8.62</v>
      </c>
      <c r="M1781" s="6">
        <v>9.08</v>
      </c>
    </row>
    <row r="1782">
      <c r="A1782" s="146">
        <v>41592.0</v>
      </c>
      <c r="B1782" s="6">
        <v>6.01</v>
      </c>
      <c r="C1782" s="6">
        <v>6.06</v>
      </c>
      <c r="D1782" s="6">
        <v>6.11</v>
      </c>
      <c r="E1782" s="6">
        <v>6.17</v>
      </c>
      <c r="F1782" s="6">
        <v>6.43</v>
      </c>
      <c r="G1782" s="6">
        <v>6.67</v>
      </c>
      <c r="H1782" s="6">
        <v>7.06</v>
      </c>
      <c r="I1782" s="6">
        <v>7.38</v>
      </c>
      <c r="J1782" s="6">
        <v>7.76</v>
      </c>
      <c r="K1782" s="6">
        <v>8.27</v>
      </c>
      <c r="L1782" s="6">
        <v>8.65</v>
      </c>
      <c r="M1782" s="6">
        <v>9.17</v>
      </c>
    </row>
    <row r="1783">
      <c r="A1783" s="146">
        <v>41591.0</v>
      </c>
      <c r="B1783" s="6">
        <v>5.98</v>
      </c>
      <c r="C1783" s="6">
        <v>6.02</v>
      </c>
      <c r="D1783" s="6">
        <v>6.07</v>
      </c>
      <c r="E1783" s="6">
        <v>6.14</v>
      </c>
      <c r="F1783" s="6">
        <v>6.44</v>
      </c>
      <c r="G1783" s="6">
        <v>6.7</v>
      </c>
      <c r="H1783" s="6">
        <v>7.07</v>
      </c>
      <c r="I1783" s="6">
        <v>7.37</v>
      </c>
      <c r="J1783" s="6">
        <v>7.76</v>
      </c>
      <c r="K1783" s="6">
        <v>8.27</v>
      </c>
      <c r="L1783" s="6">
        <v>8.65</v>
      </c>
      <c r="M1783" s="6">
        <v>9.16</v>
      </c>
    </row>
    <row r="1784">
      <c r="A1784" s="146">
        <v>41590.0</v>
      </c>
      <c r="B1784" s="6">
        <v>5.99</v>
      </c>
      <c r="C1784" s="6">
        <v>6.03</v>
      </c>
      <c r="D1784" s="6">
        <v>6.08</v>
      </c>
      <c r="E1784" s="6">
        <v>6.14</v>
      </c>
      <c r="F1784" s="6">
        <v>6.4</v>
      </c>
      <c r="G1784" s="6">
        <v>6.65</v>
      </c>
      <c r="H1784" s="6">
        <v>7.05</v>
      </c>
      <c r="I1784" s="6">
        <v>7.37</v>
      </c>
      <c r="J1784" s="6">
        <v>7.76</v>
      </c>
      <c r="K1784" s="6">
        <v>8.27</v>
      </c>
      <c r="L1784" s="6">
        <v>8.66</v>
      </c>
      <c r="M1784" s="6">
        <v>9.17</v>
      </c>
    </row>
    <row r="1785">
      <c r="A1785" s="146">
        <v>41589.0</v>
      </c>
      <c r="B1785" s="6">
        <v>5.98</v>
      </c>
      <c r="C1785" s="6">
        <v>6.03</v>
      </c>
      <c r="D1785" s="6">
        <v>6.08</v>
      </c>
      <c r="E1785" s="6">
        <v>6.14</v>
      </c>
      <c r="F1785" s="6">
        <v>6.38</v>
      </c>
      <c r="G1785" s="6">
        <v>6.59</v>
      </c>
      <c r="H1785" s="6">
        <v>6.95</v>
      </c>
      <c r="I1785" s="6">
        <v>7.26</v>
      </c>
      <c r="J1785" s="6">
        <v>7.67</v>
      </c>
      <c r="K1785" s="6">
        <v>8.23</v>
      </c>
      <c r="L1785" s="6">
        <v>8.63</v>
      </c>
      <c r="M1785" s="6">
        <v>9.14</v>
      </c>
    </row>
    <row r="1786">
      <c r="A1786" s="146">
        <v>41586.0</v>
      </c>
      <c r="B1786" s="6">
        <v>5.91</v>
      </c>
      <c r="C1786" s="6">
        <v>5.97</v>
      </c>
      <c r="D1786" s="6">
        <v>6.03</v>
      </c>
      <c r="E1786" s="6">
        <v>6.09</v>
      </c>
      <c r="F1786" s="6">
        <v>6.33</v>
      </c>
      <c r="G1786" s="6">
        <v>6.53</v>
      </c>
      <c r="H1786" s="6">
        <v>6.87</v>
      </c>
      <c r="I1786" s="6">
        <v>7.18</v>
      </c>
      <c r="J1786" s="6">
        <v>7.57</v>
      </c>
      <c r="K1786" s="6">
        <v>8.1</v>
      </c>
      <c r="L1786" s="6">
        <v>8.52</v>
      </c>
      <c r="M1786" s="6">
        <v>9.1</v>
      </c>
    </row>
    <row r="1787">
      <c r="A1787" s="146">
        <v>41585.0</v>
      </c>
      <c r="B1787" s="6">
        <v>5.9</v>
      </c>
      <c r="C1787" s="6">
        <v>5.96</v>
      </c>
      <c r="D1787" s="6">
        <v>6.02</v>
      </c>
      <c r="E1787" s="6">
        <v>6.08</v>
      </c>
      <c r="F1787" s="6">
        <v>6.28</v>
      </c>
      <c r="G1787" s="6">
        <v>6.45</v>
      </c>
      <c r="H1787" s="6">
        <v>6.83</v>
      </c>
      <c r="I1787" s="6">
        <v>7.17</v>
      </c>
      <c r="J1787" s="6">
        <v>7.58</v>
      </c>
      <c r="K1787" s="6">
        <v>8.11</v>
      </c>
      <c r="L1787" s="6">
        <v>8.51</v>
      </c>
      <c r="M1787" s="6">
        <v>9.08</v>
      </c>
    </row>
    <row r="1788">
      <c r="A1788" s="146">
        <v>41584.0</v>
      </c>
      <c r="B1788" s="6">
        <v>5.91</v>
      </c>
      <c r="C1788" s="6">
        <v>5.97</v>
      </c>
      <c r="D1788" s="6">
        <v>6.03</v>
      </c>
      <c r="E1788" s="6">
        <v>6.08</v>
      </c>
      <c r="F1788" s="6">
        <v>6.31</v>
      </c>
      <c r="G1788" s="6">
        <v>6.51</v>
      </c>
      <c r="H1788" s="6">
        <v>6.88</v>
      </c>
      <c r="I1788" s="6">
        <v>7.19</v>
      </c>
      <c r="J1788" s="6">
        <v>7.56</v>
      </c>
      <c r="K1788" s="6">
        <v>8.05</v>
      </c>
      <c r="L1788" s="6">
        <v>8.44</v>
      </c>
      <c r="M1788" s="6">
        <v>9.01</v>
      </c>
    </row>
    <row r="1789">
      <c r="A1789" s="146">
        <v>41583.0</v>
      </c>
      <c r="B1789" s="6">
        <v>5.94</v>
      </c>
      <c r="C1789" s="6">
        <v>5.98</v>
      </c>
      <c r="D1789" s="6">
        <v>6.02</v>
      </c>
      <c r="E1789" s="6">
        <v>6.07</v>
      </c>
      <c r="F1789" s="6">
        <v>6.28</v>
      </c>
      <c r="G1789" s="6">
        <v>6.48</v>
      </c>
      <c r="H1789" s="6">
        <v>6.84</v>
      </c>
      <c r="I1789" s="6">
        <v>7.15</v>
      </c>
      <c r="J1789" s="6">
        <v>7.52</v>
      </c>
      <c r="K1789" s="6">
        <v>8.03</v>
      </c>
      <c r="L1789" s="6">
        <v>8.44</v>
      </c>
      <c r="M1789" s="6">
        <v>9.03</v>
      </c>
    </row>
    <row r="1790">
      <c r="A1790" s="146">
        <v>41579.0</v>
      </c>
      <c r="B1790" s="6">
        <v>5.93</v>
      </c>
      <c r="C1790" s="6">
        <v>5.98</v>
      </c>
      <c r="D1790" s="6">
        <v>6.04</v>
      </c>
      <c r="E1790" s="6">
        <v>6.09</v>
      </c>
      <c r="F1790" s="6">
        <v>6.32</v>
      </c>
      <c r="G1790" s="6">
        <v>6.52</v>
      </c>
      <c r="H1790" s="6">
        <v>6.86</v>
      </c>
      <c r="I1790" s="6">
        <v>7.15</v>
      </c>
      <c r="J1790" s="6">
        <v>7.51</v>
      </c>
      <c r="K1790" s="6">
        <v>8.04</v>
      </c>
      <c r="L1790" s="6">
        <v>8.45</v>
      </c>
      <c r="M1790" s="6">
        <v>9.04</v>
      </c>
    </row>
    <row r="1791">
      <c r="A1791" s="146">
        <v>41578.0</v>
      </c>
      <c r="B1791" s="6">
        <v>5.88</v>
      </c>
      <c r="C1791" s="6">
        <v>5.93</v>
      </c>
      <c r="D1791" s="6">
        <v>5.98</v>
      </c>
      <c r="E1791" s="6">
        <v>6.03</v>
      </c>
      <c r="F1791" s="6">
        <v>6.26</v>
      </c>
      <c r="G1791" s="6">
        <v>6.46</v>
      </c>
      <c r="H1791" s="6">
        <v>6.81</v>
      </c>
      <c r="I1791" s="6">
        <v>7.11</v>
      </c>
      <c r="J1791" s="6">
        <v>7.48</v>
      </c>
      <c r="K1791" s="6">
        <v>7.99</v>
      </c>
      <c r="L1791" s="6">
        <v>8.41</v>
      </c>
      <c r="M1791" s="6">
        <v>9.05</v>
      </c>
    </row>
    <row r="1792">
      <c r="A1792" s="146">
        <v>41577.0</v>
      </c>
      <c r="B1792" s="6">
        <v>5.79</v>
      </c>
      <c r="C1792" s="6">
        <v>5.85</v>
      </c>
      <c r="D1792" s="6">
        <v>5.93</v>
      </c>
      <c r="E1792" s="6">
        <v>6.0</v>
      </c>
      <c r="F1792" s="6">
        <v>6.27</v>
      </c>
      <c r="G1792" s="6">
        <v>6.48</v>
      </c>
      <c r="H1792" s="6">
        <v>6.82</v>
      </c>
      <c r="I1792" s="6">
        <v>7.09</v>
      </c>
      <c r="J1792" s="6">
        <v>7.44</v>
      </c>
      <c r="K1792" s="6">
        <v>7.94</v>
      </c>
      <c r="L1792" s="6">
        <v>8.36</v>
      </c>
      <c r="M1792" s="6">
        <v>8.99</v>
      </c>
    </row>
    <row r="1793">
      <c r="A1793" s="146">
        <v>41576.0</v>
      </c>
      <c r="B1793" s="6">
        <v>5.88</v>
      </c>
      <c r="C1793" s="6">
        <v>5.93</v>
      </c>
      <c r="D1793" s="6">
        <v>5.97</v>
      </c>
      <c r="E1793" s="6">
        <v>6.02</v>
      </c>
      <c r="F1793" s="6">
        <v>6.25</v>
      </c>
      <c r="G1793" s="6">
        <v>6.45</v>
      </c>
      <c r="H1793" s="6">
        <v>6.82</v>
      </c>
      <c r="I1793" s="6">
        <v>7.14</v>
      </c>
      <c r="J1793" s="6">
        <v>7.52</v>
      </c>
      <c r="K1793" s="6">
        <v>8.02</v>
      </c>
      <c r="L1793" s="6">
        <v>8.4</v>
      </c>
      <c r="M1793" s="6">
        <v>8.93</v>
      </c>
    </row>
    <row r="1794">
      <c r="A1794" s="146">
        <v>41575.0</v>
      </c>
      <c r="B1794" s="6">
        <v>5.84</v>
      </c>
      <c r="C1794" s="6">
        <v>5.88</v>
      </c>
      <c r="D1794" s="6">
        <v>5.93</v>
      </c>
      <c r="E1794" s="6">
        <v>5.99</v>
      </c>
      <c r="F1794" s="6">
        <v>6.23</v>
      </c>
      <c r="G1794" s="6">
        <v>6.45</v>
      </c>
      <c r="H1794" s="6">
        <v>6.84</v>
      </c>
      <c r="I1794" s="6">
        <v>7.16</v>
      </c>
      <c r="J1794" s="6">
        <v>7.54</v>
      </c>
      <c r="K1794" s="6">
        <v>8.04</v>
      </c>
      <c r="L1794" s="6">
        <v>8.44</v>
      </c>
      <c r="M1794" s="6">
        <v>9.01</v>
      </c>
    </row>
    <row r="1795">
      <c r="A1795" s="146">
        <v>41572.0</v>
      </c>
      <c r="B1795" s="6">
        <v>5.81</v>
      </c>
      <c r="C1795" s="6">
        <v>5.86</v>
      </c>
      <c r="D1795" s="6">
        <v>5.92</v>
      </c>
      <c r="E1795" s="6">
        <v>5.98</v>
      </c>
      <c r="F1795" s="6">
        <v>6.21</v>
      </c>
      <c r="G1795" s="6">
        <v>6.41</v>
      </c>
      <c r="H1795" s="6">
        <v>6.79</v>
      </c>
      <c r="I1795" s="6">
        <v>7.12</v>
      </c>
      <c r="J1795" s="6">
        <v>7.52</v>
      </c>
      <c r="K1795" s="6">
        <v>8.05</v>
      </c>
      <c r="L1795" s="6">
        <v>8.46</v>
      </c>
      <c r="M1795" s="6">
        <v>9.03</v>
      </c>
    </row>
    <row r="1796">
      <c r="A1796" s="146">
        <v>41571.0</v>
      </c>
      <c r="B1796" s="6">
        <v>5.77</v>
      </c>
      <c r="C1796" s="6">
        <v>5.84</v>
      </c>
      <c r="D1796" s="6">
        <v>5.9</v>
      </c>
      <c r="E1796" s="6">
        <v>5.96</v>
      </c>
      <c r="F1796" s="6">
        <v>6.19</v>
      </c>
      <c r="G1796" s="6">
        <v>6.38</v>
      </c>
      <c r="H1796" s="6">
        <v>6.76</v>
      </c>
      <c r="I1796" s="6">
        <v>7.11</v>
      </c>
      <c r="J1796" s="6">
        <v>7.52</v>
      </c>
      <c r="K1796" s="6">
        <v>8.03</v>
      </c>
      <c r="L1796" s="6">
        <v>8.44</v>
      </c>
      <c r="M1796" s="6">
        <v>9.06</v>
      </c>
    </row>
    <row r="1797">
      <c r="A1797" s="146">
        <v>41570.0</v>
      </c>
      <c r="B1797" s="6">
        <v>5.75</v>
      </c>
      <c r="C1797" s="6">
        <v>5.81</v>
      </c>
      <c r="D1797" s="6">
        <v>5.88</v>
      </c>
      <c r="E1797" s="6">
        <v>5.94</v>
      </c>
      <c r="F1797" s="6">
        <v>6.16</v>
      </c>
      <c r="G1797" s="6">
        <v>6.35</v>
      </c>
      <c r="H1797" s="6">
        <v>6.74</v>
      </c>
      <c r="I1797" s="6">
        <v>7.08</v>
      </c>
      <c r="J1797" s="6">
        <v>7.47</v>
      </c>
      <c r="K1797" s="6">
        <v>7.98</v>
      </c>
      <c r="L1797" s="6">
        <v>8.4</v>
      </c>
      <c r="M1797" s="6">
        <v>9.04</v>
      </c>
    </row>
    <row r="1798">
      <c r="A1798" s="146">
        <v>41569.0</v>
      </c>
      <c r="B1798" s="6">
        <v>5.73</v>
      </c>
      <c r="C1798" s="6">
        <v>5.81</v>
      </c>
      <c r="D1798" s="6">
        <v>5.88</v>
      </c>
      <c r="E1798" s="6">
        <v>5.96</v>
      </c>
      <c r="F1798" s="6">
        <v>6.21</v>
      </c>
      <c r="G1798" s="6">
        <v>6.42</v>
      </c>
      <c r="H1798" s="6">
        <v>6.78</v>
      </c>
      <c r="I1798" s="6">
        <v>7.09</v>
      </c>
      <c r="J1798" s="6">
        <v>7.47</v>
      </c>
      <c r="K1798" s="6">
        <v>7.97</v>
      </c>
      <c r="L1798" s="6">
        <v>8.35</v>
      </c>
      <c r="M1798" s="6">
        <v>8.9</v>
      </c>
    </row>
    <row r="1799">
      <c r="A1799" s="146">
        <v>41568.0</v>
      </c>
      <c r="B1799" s="6">
        <v>5.73</v>
      </c>
      <c r="C1799" s="6">
        <v>5.83</v>
      </c>
      <c r="D1799" s="6">
        <v>5.92</v>
      </c>
      <c r="E1799" s="6">
        <v>5.99</v>
      </c>
      <c r="F1799" s="6">
        <v>6.24</v>
      </c>
      <c r="G1799" s="6">
        <v>6.44</v>
      </c>
      <c r="H1799" s="6">
        <v>6.81</v>
      </c>
      <c r="I1799" s="6">
        <v>7.14</v>
      </c>
      <c r="J1799" s="6">
        <v>7.54</v>
      </c>
      <c r="K1799" s="6">
        <v>8.05</v>
      </c>
      <c r="L1799" s="6">
        <v>8.43</v>
      </c>
      <c r="M1799" s="6">
        <v>8.91</v>
      </c>
    </row>
    <row r="1800">
      <c r="A1800" s="146">
        <v>41565.0</v>
      </c>
      <c r="B1800" s="6">
        <v>5.77</v>
      </c>
      <c r="C1800" s="6">
        <v>5.85</v>
      </c>
      <c r="D1800" s="6">
        <v>5.92</v>
      </c>
      <c r="E1800" s="6">
        <v>5.99</v>
      </c>
      <c r="F1800" s="6">
        <v>6.21</v>
      </c>
      <c r="G1800" s="6">
        <v>6.4</v>
      </c>
      <c r="H1800" s="6">
        <v>6.79</v>
      </c>
      <c r="I1800" s="6">
        <v>7.12</v>
      </c>
      <c r="J1800" s="6">
        <v>7.52</v>
      </c>
      <c r="K1800" s="6">
        <v>8.0</v>
      </c>
      <c r="L1800" s="6">
        <v>8.37</v>
      </c>
      <c r="M1800" s="6">
        <v>8.89</v>
      </c>
    </row>
    <row r="1801">
      <c r="A1801" s="146">
        <v>41564.0</v>
      </c>
      <c r="B1801" s="6">
        <v>5.77</v>
      </c>
      <c r="C1801" s="6">
        <v>5.86</v>
      </c>
      <c r="D1801" s="6">
        <v>5.95</v>
      </c>
      <c r="E1801" s="6">
        <v>6.02</v>
      </c>
      <c r="F1801" s="6">
        <v>6.26</v>
      </c>
      <c r="G1801" s="6">
        <v>6.46</v>
      </c>
      <c r="H1801" s="6">
        <v>6.84</v>
      </c>
      <c r="I1801" s="6">
        <v>7.18</v>
      </c>
      <c r="J1801" s="6">
        <v>7.58</v>
      </c>
      <c r="K1801" s="6">
        <v>8.08</v>
      </c>
      <c r="L1801" s="6">
        <v>8.44</v>
      </c>
      <c r="M1801" s="6">
        <v>8.91</v>
      </c>
    </row>
    <row r="1802">
      <c r="A1802" s="146">
        <v>41563.0</v>
      </c>
      <c r="B1802" s="6">
        <v>5.82</v>
      </c>
      <c r="C1802" s="6">
        <v>5.9</v>
      </c>
      <c r="D1802" s="6">
        <v>5.98</v>
      </c>
      <c r="E1802" s="6">
        <v>6.06</v>
      </c>
      <c r="F1802" s="6">
        <v>6.32</v>
      </c>
      <c r="G1802" s="6">
        <v>6.53</v>
      </c>
      <c r="H1802" s="6">
        <v>6.9</v>
      </c>
      <c r="I1802" s="6">
        <v>7.22</v>
      </c>
      <c r="J1802" s="6">
        <v>7.63</v>
      </c>
      <c r="K1802" s="6">
        <v>8.11</v>
      </c>
      <c r="L1802" s="6">
        <v>8.42</v>
      </c>
      <c r="M1802" s="6">
        <v>8.77</v>
      </c>
    </row>
    <row r="1803">
      <c r="A1803" s="146">
        <v>41562.0</v>
      </c>
      <c r="B1803" s="6">
        <v>5.86</v>
      </c>
      <c r="C1803" s="6">
        <v>5.95</v>
      </c>
      <c r="D1803" s="6">
        <v>6.03</v>
      </c>
      <c r="E1803" s="6">
        <v>6.1</v>
      </c>
      <c r="F1803" s="6">
        <v>6.34</v>
      </c>
      <c r="G1803" s="6">
        <v>6.54</v>
      </c>
      <c r="H1803" s="6">
        <v>6.9</v>
      </c>
      <c r="I1803" s="6">
        <v>7.24</v>
      </c>
      <c r="J1803" s="6">
        <v>7.66</v>
      </c>
      <c r="K1803" s="6">
        <v>8.14</v>
      </c>
      <c r="L1803" s="6">
        <v>8.43</v>
      </c>
      <c r="M1803" s="6">
        <v>8.77</v>
      </c>
    </row>
    <row r="1804">
      <c r="A1804" s="146">
        <v>41561.0</v>
      </c>
      <c r="B1804" s="6">
        <v>5.83</v>
      </c>
      <c r="C1804" s="6">
        <v>5.93</v>
      </c>
      <c r="D1804" s="6">
        <v>6.02</v>
      </c>
      <c r="E1804" s="6">
        <v>6.1</v>
      </c>
      <c r="F1804" s="6">
        <v>6.34</v>
      </c>
      <c r="G1804" s="6">
        <v>6.52</v>
      </c>
      <c r="H1804" s="6">
        <v>6.81</v>
      </c>
      <c r="I1804" s="6">
        <v>7.11</v>
      </c>
      <c r="J1804" s="6">
        <v>7.56</v>
      </c>
      <c r="K1804" s="6">
        <v>8.14</v>
      </c>
      <c r="L1804" s="6">
        <v>8.53</v>
      </c>
      <c r="M1804" s="6">
        <v>8.95</v>
      </c>
    </row>
    <row r="1805">
      <c r="A1805" s="146">
        <v>41558.0</v>
      </c>
      <c r="B1805" s="6">
        <v>5.9</v>
      </c>
      <c r="C1805" s="6">
        <v>5.98</v>
      </c>
      <c r="D1805" s="6">
        <v>6.06</v>
      </c>
      <c r="E1805" s="6">
        <v>6.12</v>
      </c>
      <c r="F1805" s="6">
        <v>6.33</v>
      </c>
      <c r="G1805" s="6">
        <v>6.5</v>
      </c>
      <c r="H1805" s="6">
        <v>6.84</v>
      </c>
      <c r="I1805" s="6">
        <v>7.17</v>
      </c>
      <c r="J1805" s="6">
        <v>7.6</v>
      </c>
      <c r="K1805" s="6">
        <v>8.11</v>
      </c>
      <c r="L1805" s="6">
        <v>8.45</v>
      </c>
      <c r="M1805" s="6">
        <v>8.86</v>
      </c>
    </row>
    <row r="1806">
      <c r="A1806" s="146">
        <v>41557.0</v>
      </c>
      <c r="B1806" s="6">
        <v>5.88</v>
      </c>
      <c r="C1806" s="6">
        <v>5.96</v>
      </c>
      <c r="D1806" s="6">
        <v>6.04</v>
      </c>
      <c r="E1806" s="6">
        <v>6.11</v>
      </c>
      <c r="F1806" s="6">
        <v>6.35</v>
      </c>
      <c r="G1806" s="6">
        <v>6.54</v>
      </c>
      <c r="H1806" s="6">
        <v>6.89</v>
      </c>
      <c r="I1806" s="6">
        <v>7.2</v>
      </c>
      <c r="J1806" s="6">
        <v>7.62</v>
      </c>
      <c r="K1806" s="6">
        <v>8.16</v>
      </c>
      <c r="L1806" s="6">
        <v>8.53</v>
      </c>
      <c r="M1806" s="6">
        <v>8.94</v>
      </c>
    </row>
    <row r="1807">
      <c r="A1807" s="146">
        <v>41556.0</v>
      </c>
      <c r="B1807" s="6">
        <v>5.91</v>
      </c>
      <c r="C1807" s="6">
        <v>5.98</v>
      </c>
      <c r="D1807" s="6">
        <v>6.05</v>
      </c>
      <c r="E1807" s="6">
        <v>6.12</v>
      </c>
      <c r="F1807" s="6">
        <v>6.37</v>
      </c>
      <c r="G1807" s="6">
        <v>6.59</v>
      </c>
      <c r="H1807" s="6">
        <v>6.96</v>
      </c>
      <c r="I1807" s="6">
        <v>7.27</v>
      </c>
      <c r="J1807" s="6">
        <v>7.63</v>
      </c>
      <c r="K1807" s="6">
        <v>8.12</v>
      </c>
      <c r="L1807" s="6">
        <v>8.49</v>
      </c>
      <c r="M1807" s="6">
        <v>8.96</v>
      </c>
    </row>
    <row r="1808">
      <c r="A1808" s="146">
        <v>41555.0</v>
      </c>
      <c r="B1808" s="6">
        <v>5.9</v>
      </c>
      <c r="C1808" s="6">
        <v>5.98</v>
      </c>
      <c r="D1808" s="6">
        <v>6.06</v>
      </c>
      <c r="E1808" s="6">
        <v>6.13</v>
      </c>
      <c r="F1808" s="6">
        <v>6.36</v>
      </c>
      <c r="G1808" s="6">
        <v>6.55</v>
      </c>
      <c r="H1808" s="6">
        <v>6.88</v>
      </c>
      <c r="I1808" s="6">
        <v>7.18</v>
      </c>
      <c r="J1808" s="6">
        <v>7.58</v>
      </c>
      <c r="K1808" s="6">
        <v>8.1</v>
      </c>
      <c r="L1808" s="6">
        <v>8.47</v>
      </c>
      <c r="M1808" s="6">
        <v>8.94</v>
      </c>
    </row>
    <row r="1809">
      <c r="A1809" s="146">
        <v>41554.0</v>
      </c>
      <c r="B1809" s="6">
        <v>5.88</v>
      </c>
      <c r="C1809" s="6">
        <v>5.98</v>
      </c>
      <c r="D1809" s="6">
        <v>6.07</v>
      </c>
      <c r="E1809" s="6">
        <v>6.14</v>
      </c>
      <c r="F1809" s="6">
        <v>6.37</v>
      </c>
      <c r="G1809" s="6">
        <v>6.54</v>
      </c>
      <c r="H1809" s="6">
        <v>6.85</v>
      </c>
      <c r="I1809" s="6">
        <v>7.14</v>
      </c>
      <c r="J1809" s="6">
        <v>7.54</v>
      </c>
      <c r="K1809" s="6">
        <v>8.07</v>
      </c>
      <c r="L1809" s="6">
        <v>8.45</v>
      </c>
      <c r="M1809" s="6">
        <v>8.9</v>
      </c>
    </row>
    <row r="1810">
      <c r="A1810" s="146">
        <v>41551.0</v>
      </c>
      <c r="B1810" s="6">
        <v>5.88</v>
      </c>
      <c r="C1810" s="6">
        <v>5.98</v>
      </c>
      <c r="D1810" s="6">
        <v>6.07</v>
      </c>
      <c r="E1810" s="6">
        <v>6.15</v>
      </c>
      <c r="F1810" s="6">
        <v>6.36</v>
      </c>
      <c r="G1810" s="6">
        <v>6.52</v>
      </c>
      <c r="H1810" s="6">
        <v>6.84</v>
      </c>
      <c r="I1810" s="6">
        <v>7.14</v>
      </c>
      <c r="J1810" s="6">
        <v>7.53</v>
      </c>
      <c r="K1810" s="6">
        <v>8.03</v>
      </c>
      <c r="L1810" s="6">
        <v>8.4</v>
      </c>
      <c r="M1810" s="6">
        <v>8.86</v>
      </c>
    </row>
    <row r="1811">
      <c r="A1811" s="146">
        <v>41550.0</v>
      </c>
      <c r="B1811" s="6">
        <v>5.94</v>
      </c>
      <c r="C1811" s="6">
        <v>6.01</v>
      </c>
      <c r="D1811" s="6">
        <v>6.08</v>
      </c>
      <c r="E1811" s="6">
        <v>6.14</v>
      </c>
      <c r="F1811" s="6">
        <v>6.35</v>
      </c>
      <c r="G1811" s="6">
        <v>6.53</v>
      </c>
      <c r="H1811" s="6">
        <v>6.85</v>
      </c>
      <c r="I1811" s="6">
        <v>7.13</v>
      </c>
      <c r="J1811" s="6">
        <v>7.52</v>
      </c>
      <c r="K1811" s="6">
        <v>8.04</v>
      </c>
      <c r="L1811" s="6">
        <v>8.42</v>
      </c>
      <c r="M1811" s="6">
        <v>8.89</v>
      </c>
    </row>
    <row r="1812">
      <c r="A1812" s="146">
        <v>41549.0</v>
      </c>
      <c r="B1812" s="6">
        <v>5.94</v>
      </c>
      <c r="C1812" s="6">
        <v>6.01</v>
      </c>
      <c r="D1812" s="6">
        <v>6.07</v>
      </c>
      <c r="E1812" s="6">
        <v>6.13</v>
      </c>
      <c r="F1812" s="6">
        <v>6.35</v>
      </c>
      <c r="G1812" s="6">
        <v>6.54</v>
      </c>
      <c r="H1812" s="6">
        <v>6.86</v>
      </c>
      <c r="I1812" s="6">
        <v>7.16</v>
      </c>
      <c r="J1812" s="6">
        <v>7.55</v>
      </c>
      <c r="K1812" s="6">
        <v>8.07</v>
      </c>
      <c r="L1812" s="6">
        <v>8.45</v>
      </c>
      <c r="M1812" s="6">
        <v>8.92</v>
      </c>
    </row>
    <row r="1813">
      <c r="A1813" s="146">
        <v>41548.0</v>
      </c>
      <c r="B1813" s="6">
        <v>5.97</v>
      </c>
      <c r="C1813" s="6">
        <v>6.03</v>
      </c>
      <c r="D1813" s="6">
        <v>6.09</v>
      </c>
      <c r="E1813" s="6">
        <v>6.15</v>
      </c>
      <c r="F1813" s="6">
        <v>6.37</v>
      </c>
      <c r="G1813" s="6">
        <v>6.56</v>
      </c>
      <c r="H1813" s="6">
        <v>6.91</v>
      </c>
      <c r="I1813" s="6">
        <v>7.21</v>
      </c>
      <c r="J1813" s="6">
        <v>7.6</v>
      </c>
      <c r="K1813" s="6">
        <v>8.12</v>
      </c>
      <c r="L1813" s="6">
        <v>8.5</v>
      </c>
      <c r="M1813" s="6">
        <v>8.97</v>
      </c>
    </row>
    <row r="1814">
      <c r="A1814" s="146">
        <v>41547.0</v>
      </c>
      <c r="B1814" s="6">
        <v>5.9</v>
      </c>
      <c r="C1814" s="6">
        <v>5.98</v>
      </c>
      <c r="D1814" s="6">
        <v>6.05</v>
      </c>
      <c r="E1814" s="6">
        <v>6.11</v>
      </c>
      <c r="F1814" s="6">
        <v>6.33</v>
      </c>
      <c r="G1814" s="6">
        <v>6.5</v>
      </c>
      <c r="H1814" s="6">
        <v>6.83</v>
      </c>
      <c r="I1814" s="6">
        <v>7.14</v>
      </c>
      <c r="J1814" s="6">
        <v>7.57</v>
      </c>
      <c r="K1814" s="6">
        <v>8.13</v>
      </c>
      <c r="L1814" s="6">
        <v>8.53</v>
      </c>
      <c r="M1814" s="6">
        <v>9.01</v>
      </c>
    </row>
    <row r="1815">
      <c r="A1815" s="146">
        <v>41544.0</v>
      </c>
      <c r="B1815" s="6">
        <v>5.92</v>
      </c>
      <c r="C1815" s="6">
        <v>5.99</v>
      </c>
      <c r="D1815" s="6">
        <v>6.06</v>
      </c>
      <c r="E1815" s="6">
        <v>6.12</v>
      </c>
      <c r="F1815" s="6">
        <v>6.29</v>
      </c>
      <c r="G1815" s="6">
        <v>6.44</v>
      </c>
      <c r="H1815" s="6">
        <v>6.77</v>
      </c>
      <c r="I1815" s="6">
        <v>7.11</v>
      </c>
      <c r="J1815" s="6">
        <v>7.55</v>
      </c>
      <c r="K1815" s="6">
        <v>8.09</v>
      </c>
      <c r="L1815" s="6">
        <v>8.46</v>
      </c>
      <c r="M1815" s="6">
        <v>8.92</v>
      </c>
    </row>
    <row r="1816">
      <c r="A1816" s="146">
        <v>41543.0</v>
      </c>
      <c r="B1816" s="6">
        <v>5.91</v>
      </c>
      <c r="C1816" s="6">
        <v>5.97</v>
      </c>
      <c r="D1816" s="6">
        <v>6.03</v>
      </c>
      <c r="E1816" s="6">
        <v>6.08</v>
      </c>
      <c r="F1816" s="6">
        <v>6.28</v>
      </c>
      <c r="G1816" s="6">
        <v>6.44</v>
      </c>
      <c r="H1816" s="6">
        <v>6.77</v>
      </c>
      <c r="I1816" s="6">
        <v>7.1</v>
      </c>
      <c r="J1816" s="6">
        <v>7.52</v>
      </c>
      <c r="K1816" s="6">
        <v>8.08</v>
      </c>
      <c r="L1816" s="6">
        <v>8.46</v>
      </c>
      <c r="M1816" s="6">
        <v>8.92</v>
      </c>
    </row>
    <row r="1817">
      <c r="A1817" s="146">
        <v>41542.0</v>
      </c>
      <c r="B1817" s="6">
        <v>5.86</v>
      </c>
      <c r="C1817" s="6">
        <v>5.93</v>
      </c>
      <c r="D1817" s="6">
        <v>5.99</v>
      </c>
      <c r="E1817" s="6">
        <v>6.05</v>
      </c>
      <c r="F1817" s="6">
        <v>6.27</v>
      </c>
      <c r="G1817" s="6">
        <v>6.45</v>
      </c>
      <c r="H1817" s="6">
        <v>6.77</v>
      </c>
      <c r="I1817" s="6">
        <v>7.07</v>
      </c>
      <c r="J1817" s="6">
        <v>7.49</v>
      </c>
      <c r="K1817" s="6">
        <v>8.05</v>
      </c>
      <c r="L1817" s="6">
        <v>8.44</v>
      </c>
      <c r="M1817" s="6">
        <v>8.9</v>
      </c>
    </row>
    <row r="1818">
      <c r="A1818" s="146">
        <v>41541.0</v>
      </c>
      <c r="B1818" s="6">
        <v>5.88</v>
      </c>
      <c r="C1818" s="6">
        <v>5.94</v>
      </c>
      <c r="D1818" s="6">
        <v>6.0</v>
      </c>
      <c r="E1818" s="6">
        <v>6.05</v>
      </c>
      <c r="F1818" s="6">
        <v>6.26</v>
      </c>
      <c r="G1818" s="6">
        <v>6.42</v>
      </c>
      <c r="H1818" s="6">
        <v>6.74</v>
      </c>
      <c r="I1818" s="6">
        <v>7.05</v>
      </c>
      <c r="J1818" s="6">
        <v>7.48</v>
      </c>
      <c r="K1818" s="6">
        <v>8.02</v>
      </c>
      <c r="L1818" s="6">
        <v>8.39</v>
      </c>
      <c r="M1818" s="6">
        <v>8.83</v>
      </c>
    </row>
    <row r="1819">
      <c r="A1819" s="146">
        <v>41540.0</v>
      </c>
      <c r="B1819" s="6">
        <v>5.89</v>
      </c>
      <c r="C1819" s="6">
        <v>5.95</v>
      </c>
      <c r="D1819" s="6">
        <v>6.0</v>
      </c>
      <c r="E1819" s="6">
        <v>6.05</v>
      </c>
      <c r="F1819" s="6">
        <v>6.22</v>
      </c>
      <c r="G1819" s="6">
        <v>6.36</v>
      </c>
      <c r="H1819" s="6">
        <v>6.68</v>
      </c>
      <c r="I1819" s="6">
        <v>7.01</v>
      </c>
      <c r="J1819" s="6">
        <v>7.46</v>
      </c>
      <c r="K1819" s="6">
        <v>8.04</v>
      </c>
      <c r="L1819" s="6">
        <v>8.43</v>
      </c>
      <c r="M1819" s="6">
        <v>8.87</v>
      </c>
    </row>
    <row r="1820">
      <c r="A1820" s="146">
        <v>41537.0</v>
      </c>
      <c r="B1820" s="6">
        <v>5.89</v>
      </c>
      <c r="C1820" s="6">
        <v>5.94</v>
      </c>
      <c r="D1820" s="6">
        <v>5.99</v>
      </c>
      <c r="E1820" s="6">
        <v>6.03</v>
      </c>
      <c r="F1820" s="6">
        <v>6.17</v>
      </c>
      <c r="G1820" s="6">
        <v>6.3</v>
      </c>
      <c r="H1820" s="6">
        <v>6.68</v>
      </c>
      <c r="I1820" s="6">
        <v>7.07</v>
      </c>
      <c r="J1820" s="6">
        <v>7.52</v>
      </c>
      <c r="K1820" s="6">
        <v>8.01</v>
      </c>
      <c r="L1820" s="6">
        <v>8.35</v>
      </c>
      <c r="M1820" s="6">
        <v>8.77</v>
      </c>
    </row>
    <row r="1821">
      <c r="A1821" s="146">
        <v>41536.0</v>
      </c>
      <c r="B1821" s="6">
        <v>5.9</v>
      </c>
      <c r="C1821" s="6">
        <v>5.96</v>
      </c>
      <c r="D1821" s="6">
        <v>6.02</v>
      </c>
      <c r="E1821" s="6">
        <v>6.07</v>
      </c>
      <c r="F1821" s="6">
        <v>6.28</v>
      </c>
      <c r="G1821" s="6">
        <v>6.47</v>
      </c>
      <c r="H1821" s="6">
        <v>6.85</v>
      </c>
      <c r="I1821" s="6">
        <v>7.18</v>
      </c>
      <c r="J1821" s="6">
        <v>7.52</v>
      </c>
      <c r="K1821" s="6">
        <v>7.89</v>
      </c>
      <c r="L1821" s="6">
        <v>8.16</v>
      </c>
      <c r="M1821" s="6">
        <v>8.58</v>
      </c>
    </row>
    <row r="1822">
      <c r="A1822" s="146">
        <v>41535.0</v>
      </c>
      <c r="B1822" s="6">
        <v>5.9</v>
      </c>
      <c r="C1822" s="6">
        <v>5.94</v>
      </c>
      <c r="D1822" s="6">
        <v>5.98</v>
      </c>
      <c r="E1822" s="6">
        <v>6.03</v>
      </c>
      <c r="F1822" s="6">
        <v>6.25</v>
      </c>
      <c r="G1822" s="6">
        <v>6.45</v>
      </c>
      <c r="H1822" s="6">
        <v>6.85</v>
      </c>
      <c r="I1822" s="6">
        <v>7.2</v>
      </c>
      <c r="J1822" s="6">
        <v>7.62</v>
      </c>
      <c r="K1822" s="6">
        <v>8.09</v>
      </c>
      <c r="L1822" s="6">
        <v>8.41</v>
      </c>
      <c r="M1822" s="6">
        <v>8.79</v>
      </c>
    </row>
    <row r="1823">
      <c r="A1823" s="146">
        <v>41534.0</v>
      </c>
      <c r="B1823" s="6">
        <v>5.9</v>
      </c>
      <c r="C1823" s="6">
        <v>5.94</v>
      </c>
      <c r="D1823" s="6">
        <v>5.99</v>
      </c>
      <c r="E1823" s="6">
        <v>6.04</v>
      </c>
      <c r="F1823" s="6">
        <v>6.24</v>
      </c>
      <c r="G1823" s="6">
        <v>6.41</v>
      </c>
      <c r="H1823" s="6">
        <v>6.73</v>
      </c>
      <c r="I1823" s="6">
        <v>7.03</v>
      </c>
      <c r="J1823" s="6">
        <v>7.47</v>
      </c>
      <c r="K1823" s="6">
        <v>8.05</v>
      </c>
      <c r="L1823" s="6">
        <v>8.43</v>
      </c>
      <c r="M1823" s="6">
        <v>8.82</v>
      </c>
    </row>
    <row r="1824">
      <c r="A1824" s="146">
        <v>41533.0</v>
      </c>
      <c r="B1824" s="6">
        <v>5.88</v>
      </c>
      <c r="C1824" s="6">
        <v>5.93</v>
      </c>
      <c r="D1824" s="6">
        <v>5.98</v>
      </c>
      <c r="E1824" s="6">
        <v>6.04</v>
      </c>
      <c r="F1824" s="6">
        <v>6.28</v>
      </c>
      <c r="G1824" s="6">
        <v>6.49</v>
      </c>
      <c r="H1824" s="6">
        <v>6.78</v>
      </c>
      <c r="I1824" s="6">
        <v>7.04</v>
      </c>
      <c r="J1824" s="6">
        <v>7.44</v>
      </c>
      <c r="K1824" s="6">
        <v>7.98</v>
      </c>
      <c r="L1824" s="6">
        <v>8.34</v>
      </c>
      <c r="M1824" s="6">
        <v>8.74</v>
      </c>
    </row>
    <row r="1825">
      <c r="A1825" s="146">
        <v>41530.0</v>
      </c>
      <c r="B1825" s="6">
        <v>5.9</v>
      </c>
      <c r="C1825" s="6">
        <v>5.96</v>
      </c>
      <c r="D1825" s="6">
        <v>6.01</v>
      </c>
      <c r="E1825" s="6">
        <v>6.07</v>
      </c>
      <c r="F1825" s="6">
        <v>6.29</v>
      </c>
      <c r="G1825" s="6">
        <v>6.5</v>
      </c>
      <c r="H1825" s="6">
        <v>6.87</v>
      </c>
      <c r="I1825" s="6">
        <v>7.19</v>
      </c>
      <c r="J1825" s="6">
        <v>7.58</v>
      </c>
      <c r="K1825" s="6">
        <v>8.05</v>
      </c>
      <c r="L1825" s="6">
        <v>8.37</v>
      </c>
      <c r="M1825" s="6">
        <v>8.76</v>
      </c>
    </row>
    <row r="1826">
      <c r="A1826" s="146">
        <v>41529.0</v>
      </c>
      <c r="B1826" s="6">
        <v>5.88</v>
      </c>
      <c r="C1826" s="6">
        <v>5.94</v>
      </c>
      <c r="D1826" s="6">
        <v>6.0</v>
      </c>
      <c r="E1826" s="6">
        <v>6.06</v>
      </c>
      <c r="F1826" s="6">
        <v>6.3</v>
      </c>
      <c r="G1826" s="6">
        <v>6.51</v>
      </c>
      <c r="H1826" s="6">
        <v>6.88</v>
      </c>
      <c r="I1826" s="6">
        <v>7.2</v>
      </c>
      <c r="J1826" s="6">
        <v>7.61</v>
      </c>
      <c r="K1826" s="6">
        <v>8.07</v>
      </c>
      <c r="L1826" s="6">
        <v>8.39</v>
      </c>
      <c r="M1826" s="6">
        <v>8.78</v>
      </c>
    </row>
    <row r="1827">
      <c r="A1827" s="146">
        <v>41528.0</v>
      </c>
      <c r="B1827" s="6">
        <v>5.94</v>
      </c>
      <c r="C1827" s="6">
        <v>5.99</v>
      </c>
      <c r="D1827" s="6">
        <v>6.03</v>
      </c>
      <c r="E1827" s="6">
        <v>6.09</v>
      </c>
      <c r="F1827" s="6">
        <v>6.35</v>
      </c>
      <c r="G1827" s="6">
        <v>6.62</v>
      </c>
      <c r="H1827" s="6">
        <v>7.05</v>
      </c>
      <c r="I1827" s="6">
        <v>7.37</v>
      </c>
      <c r="J1827" s="6">
        <v>7.75</v>
      </c>
      <c r="K1827" s="6">
        <v>8.21</v>
      </c>
      <c r="L1827" s="6">
        <v>8.53</v>
      </c>
      <c r="M1827" s="6">
        <v>8.94</v>
      </c>
    </row>
    <row r="1828">
      <c r="A1828" s="146">
        <v>41527.0</v>
      </c>
      <c r="B1828" s="6">
        <v>5.96</v>
      </c>
      <c r="C1828" s="6">
        <v>6.0</v>
      </c>
      <c r="D1828" s="6">
        <v>6.04</v>
      </c>
      <c r="E1828" s="6">
        <v>6.1</v>
      </c>
      <c r="F1828" s="6">
        <v>6.36</v>
      </c>
      <c r="G1828" s="6">
        <v>6.63</v>
      </c>
      <c r="H1828" s="6">
        <v>7.06</v>
      </c>
      <c r="I1828" s="6">
        <v>7.39</v>
      </c>
      <c r="J1828" s="6">
        <v>7.8</v>
      </c>
      <c r="K1828" s="6">
        <v>8.31</v>
      </c>
      <c r="L1828" s="6">
        <v>8.67</v>
      </c>
      <c r="M1828" s="6">
        <v>9.06</v>
      </c>
    </row>
    <row r="1829">
      <c r="A1829" s="146">
        <v>41526.0</v>
      </c>
      <c r="B1829" s="6">
        <v>5.96</v>
      </c>
      <c r="C1829" s="6">
        <v>6.0</v>
      </c>
      <c r="D1829" s="6">
        <v>6.05</v>
      </c>
      <c r="E1829" s="6">
        <v>6.11</v>
      </c>
      <c r="F1829" s="6">
        <v>6.38</v>
      </c>
      <c r="G1829" s="6">
        <v>6.66</v>
      </c>
      <c r="H1829" s="6">
        <v>7.09</v>
      </c>
      <c r="I1829" s="6">
        <v>7.43</v>
      </c>
      <c r="J1829" s="6">
        <v>7.86</v>
      </c>
      <c r="K1829" s="6">
        <v>8.39</v>
      </c>
      <c r="L1829" s="6">
        <v>8.73</v>
      </c>
      <c r="M1829" s="6">
        <v>9.08</v>
      </c>
    </row>
    <row r="1830">
      <c r="A1830" s="146">
        <v>41523.0</v>
      </c>
      <c r="B1830" s="6">
        <v>5.92</v>
      </c>
      <c r="C1830" s="6">
        <v>5.98</v>
      </c>
      <c r="D1830" s="6">
        <v>6.03</v>
      </c>
      <c r="E1830" s="6">
        <v>6.09</v>
      </c>
      <c r="F1830" s="6">
        <v>6.36</v>
      </c>
      <c r="G1830" s="6">
        <v>6.64</v>
      </c>
      <c r="H1830" s="6">
        <v>7.08</v>
      </c>
      <c r="I1830" s="6">
        <v>7.42</v>
      </c>
      <c r="J1830" s="6">
        <v>7.86</v>
      </c>
      <c r="K1830" s="6">
        <v>8.44</v>
      </c>
      <c r="L1830" s="6">
        <v>8.82</v>
      </c>
      <c r="M1830" s="6">
        <v>9.18</v>
      </c>
    </row>
    <row r="1831">
      <c r="A1831" s="146">
        <v>41522.0</v>
      </c>
      <c r="B1831" s="6">
        <v>5.94</v>
      </c>
      <c r="C1831" s="6">
        <v>5.99</v>
      </c>
      <c r="D1831" s="6">
        <v>6.04</v>
      </c>
      <c r="E1831" s="6">
        <v>6.1</v>
      </c>
      <c r="F1831" s="6">
        <v>6.37</v>
      </c>
      <c r="G1831" s="6">
        <v>6.63</v>
      </c>
      <c r="H1831" s="6">
        <v>7.04</v>
      </c>
      <c r="I1831" s="6">
        <v>7.38</v>
      </c>
      <c r="J1831" s="6">
        <v>7.82</v>
      </c>
      <c r="K1831" s="6">
        <v>8.41</v>
      </c>
      <c r="L1831" s="6">
        <v>8.78</v>
      </c>
      <c r="M1831" s="6">
        <v>9.1</v>
      </c>
    </row>
    <row r="1832">
      <c r="A1832" s="146">
        <v>41521.0</v>
      </c>
      <c r="B1832" s="6">
        <v>5.96</v>
      </c>
      <c r="C1832" s="6">
        <v>6.01</v>
      </c>
      <c r="D1832" s="6">
        <v>6.06</v>
      </c>
      <c r="E1832" s="6">
        <v>6.12</v>
      </c>
      <c r="F1832" s="6">
        <v>6.38</v>
      </c>
      <c r="G1832" s="6">
        <v>6.63</v>
      </c>
      <c r="H1832" s="6">
        <v>7.04</v>
      </c>
      <c r="I1832" s="6">
        <v>7.38</v>
      </c>
      <c r="J1832" s="6">
        <v>7.81</v>
      </c>
      <c r="K1832" s="6">
        <v>8.37</v>
      </c>
      <c r="L1832" s="6">
        <v>8.71</v>
      </c>
      <c r="M1832" s="6">
        <v>8.99</v>
      </c>
    </row>
    <row r="1833">
      <c r="A1833" s="146">
        <v>41520.0</v>
      </c>
      <c r="B1833" s="6">
        <v>5.95</v>
      </c>
      <c r="C1833" s="6">
        <v>6.01</v>
      </c>
      <c r="D1833" s="6">
        <v>6.08</v>
      </c>
      <c r="E1833" s="6">
        <v>6.14</v>
      </c>
      <c r="F1833" s="6">
        <v>6.39</v>
      </c>
      <c r="G1833" s="6">
        <v>6.61</v>
      </c>
      <c r="H1833" s="6">
        <v>6.99</v>
      </c>
      <c r="I1833" s="6">
        <v>7.36</v>
      </c>
      <c r="J1833" s="6">
        <v>7.89</v>
      </c>
      <c r="K1833" s="6">
        <v>8.52</v>
      </c>
      <c r="L1833" s="6">
        <v>8.81</v>
      </c>
      <c r="M1833" s="6">
        <v>8.95</v>
      </c>
    </row>
    <row r="1834">
      <c r="A1834" s="146">
        <v>41519.0</v>
      </c>
      <c r="B1834" s="6">
        <v>5.96</v>
      </c>
      <c r="C1834" s="6">
        <v>6.0</v>
      </c>
      <c r="D1834" s="6">
        <v>6.05</v>
      </c>
      <c r="E1834" s="6">
        <v>6.1</v>
      </c>
      <c r="F1834" s="6">
        <v>6.34</v>
      </c>
      <c r="G1834" s="6">
        <v>6.6</v>
      </c>
      <c r="H1834" s="6">
        <v>7.01</v>
      </c>
      <c r="I1834" s="6">
        <v>7.36</v>
      </c>
      <c r="J1834" s="6">
        <v>7.84</v>
      </c>
      <c r="K1834" s="6">
        <v>8.44</v>
      </c>
      <c r="L1834" s="6">
        <v>8.81</v>
      </c>
      <c r="M1834" s="6">
        <v>9.15</v>
      </c>
    </row>
    <row r="1835">
      <c r="A1835" s="146">
        <v>41516.0</v>
      </c>
      <c r="B1835" s="6">
        <v>5.96</v>
      </c>
      <c r="C1835" s="6">
        <v>6.0</v>
      </c>
      <c r="D1835" s="6">
        <v>6.04</v>
      </c>
      <c r="E1835" s="6">
        <v>6.1</v>
      </c>
      <c r="F1835" s="6">
        <v>6.35</v>
      </c>
      <c r="G1835" s="6">
        <v>6.6</v>
      </c>
      <c r="H1835" s="6">
        <v>7.02</v>
      </c>
      <c r="I1835" s="6">
        <v>7.37</v>
      </c>
      <c r="J1835" s="6">
        <v>7.86</v>
      </c>
      <c r="K1835" s="6">
        <v>8.49</v>
      </c>
      <c r="L1835" s="6">
        <v>8.89</v>
      </c>
      <c r="M1835" s="6">
        <v>9.29</v>
      </c>
    </row>
    <row r="1836">
      <c r="A1836" s="146">
        <v>41515.0</v>
      </c>
      <c r="B1836" s="6">
        <v>5.98</v>
      </c>
      <c r="C1836" s="6">
        <v>6.01</v>
      </c>
      <c r="D1836" s="6">
        <v>6.05</v>
      </c>
      <c r="E1836" s="6">
        <v>6.1</v>
      </c>
      <c r="F1836" s="6">
        <v>6.34</v>
      </c>
      <c r="G1836" s="6">
        <v>6.58</v>
      </c>
      <c r="H1836" s="6">
        <v>7.02</v>
      </c>
      <c r="I1836" s="6">
        <v>7.39</v>
      </c>
      <c r="J1836" s="6">
        <v>7.86</v>
      </c>
      <c r="K1836" s="6">
        <v>8.46</v>
      </c>
      <c r="L1836" s="6">
        <v>8.86</v>
      </c>
      <c r="M1836" s="6">
        <v>9.29</v>
      </c>
    </row>
    <row r="1837">
      <c r="A1837" s="146">
        <v>41514.0</v>
      </c>
      <c r="B1837" s="6">
        <v>5.98</v>
      </c>
      <c r="C1837" s="6">
        <v>6.02</v>
      </c>
      <c r="D1837" s="6">
        <v>6.06</v>
      </c>
      <c r="E1837" s="6">
        <v>6.11</v>
      </c>
      <c r="F1837" s="6">
        <v>6.33</v>
      </c>
      <c r="G1837" s="6">
        <v>6.57</v>
      </c>
      <c r="H1837" s="6">
        <v>6.98</v>
      </c>
      <c r="I1837" s="6">
        <v>7.34</v>
      </c>
      <c r="J1837" s="6">
        <v>7.84</v>
      </c>
      <c r="K1837" s="6">
        <v>8.52</v>
      </c>
      <c r="L1837" s="6">
        <v>8.96</v>
      </c>
      <c r="M1837" s="6">
        <v>9.38</v>
      </c>
    </row>
    <row r="1838">
      <c r="A1838" s="146">
        <v>41513.0</v>
      </c>
      <c r="B1838" s="6">
        <v>5.95</v>
      </c>
      <c r="C1838" s="6">
        <v>6.0</v>
      </c>
      <c r="D1838" s="6">
        <v>6.04</v>
      </c>
      <c r="E1838" s="6">
        <v>6.08</v>
      </c>
      <c r="F1838" s="6">
        <v>6.24</v>
      </c>
      <c r="G1838" s="6">
        <v>6.44</v>
      </c>
      <c r="H1838" s="6">
        <v>6.89</v>
      </c>
      <c r="I1838" s="6">
        <v>7.31</v>
      </c>
      <c r="J1838" s="6">
        <v>7.84</v>
      </c>
      <c r="K1838" s="6">
        <v>8.51</v>
      </c>
      <c r="L1838" s="6">
        <v>8.95</v>
      </c>
      <c r="M1838" s="6">
        <v>9.42</v>
      </c>
    </row>
    <row r="1839">
      <c r="A1839" s="146">
        <v>41512.0</v>
      </c>
      <c r="B1839" s="6">
        <v>5.93</v>
      </c>
      <c r="C1839" s="6">
        <v>5.98</v>
      </c>
      <c r="D1839" s="6">
        <v>6.03</v>
      </c>
      <c r="E1839" s="6">
        <v>6.07</v>
      </c>
      <c r="F1839" s="6">
        <v>6.26</v>
      </c>
      <c r="G1839" s="6">
        <v>6.44</v>
      </c>
      <c r="H1839" s="6">
        <v>6.86</v>
      </c>
      <c r="I1839" s="6">
        <v>7.27</v>
      </c>
      <c r="J1839" s="6">
        <v>7.81</v>
      </c>
      <c r="K1839" s="6">
        <v>8.46</v>
      </c>
      <c r="L1839" s="6">
        <v>8.88</v>
      </c>
      <c r="M1839" s="6">
        <v>9.34</v>
      </c>
    </row>
    <row r="1840">
      <c r="A1840" s="146">
        <v>41509.0</v>
      </c>
      <c r="B1840" s="6">
        <v>5.94</v>
      </c>
      <c r="C1840" s="6">
        <v>5.98</v>
      </c>
      <c r="D1840" s="6">
        <v>6.03</v>
      </c>
      <c r="E1840" s="6">
        <v>6.08</v>
      </c>
      <c r="F1840" s="6">
        <v>6.29</v>
      </c>
      <c r="G1840" s="6">
        <v>6.5</v>
      </c>
      <c r="H1840" s="6">
        <v>6.91</v>
      </c>
      <c r="I1840" s="6">
        <v>7.31</v>
      </c>
      <c r="J1840" s="6">
        <v>7.84</v>
      </c>
      <c r="K1840" s="6">
        <v>8.49</v>
      </c>
      <c r="L1840" s="6">
        <v>8.91</v>
      </c>
      <c r="M1840" s="6">
        <v>9.37</v>
      </c>
    </row>
    <row r="1841">
      <c r="A1841" s="146">
        <v>41508.0</v>
      </c>
      <c r="B1841" s="6">
        <v>5.95</v>
      </c>
      <c r="C1841" s="6">
        <v>5.98</v>
      </c>
      <c r="D1841" s="6">
        <v>6.02</v>
      </c>
      <c r="E1841" s="6">
        <v>6.06</v>
      </c>
      <c r="F1841" s="6">
        <v>6.24</v>
      </c>
      <c r="G1841" s="6">
        <v>6.44</v>
      </c>
      <c r="H1841" s="6">
        <v>6.89</v>
      </c>
      <c r="I1841" s="6">
        <v>7.33</v>
      </c>
      <c r="J1841" s="6">
        <v>7.9</v>
      </c>
      <c r="K1841" s="6">
        <v>8.59</v>
      </c>
      <c r="L1841" s="6">
        <v>9.01</v>
      </c>
      <c r="M1841" s="6">
        <v>9.45</v>
      </c>
    </row>
    <row r="1842">
      <c r="A1842" s="146">
        <v>41507.0</v>
      </c>
      <c r="B1842" s="6">
        <v>5.93</v>
      </c>
      <c r="C1842" s="6">
        <v>5.95</v>
      </c>
      <c r="D1842" s="6">
        <v>5.96</v>
      </c>
      <c r="E1842" s="6">
        <v>5.98</v>
      </c>
      <c r="F1842" s="6">
        <v>6.12</v>
      </c>
      <c r="G1842" s="6">
        <v>6.32</v>
      </c>
      <c r="H1842" s="6">
        <v>6.77</v>
      </c>
      <c r="I1842" s="6">
        <v>7.21</v>
      </c>
      <c r="J1842" s="6">
        <v>7.79</v>
      </c>
      <c r="K1842" s="6">
        <v>8.51</v>
      </c>
      <c r="L1842" s="6">
        <v>9.0</v>
      </c>
      <c r="M1842" s="6">
        <v>9.58</v>
      </c>
    </row>
    <row r="1843">
      <c r="A1843" s="146">
        <v>41506.0</v>
      </c>
      <c r="B1843" s="6">
        <v>5.86</v>
      </c>
      <c r="C1843" s="6">
        <v>5.91</v>
      </c>
      <c r="D1843" s="6">
        <v>5.94</v>
      </c>
      <c r="E1843" s="6">
        <v>5.96</v>
      </c>
      <c r="F1843" s="6">
        <v>6.02</v>
      </c>
      <c r="G1843" s="6">
        <v>6.15</v>
      </c>
      <c r="H1843" s="6">
        <v>6.63</v>
      </c>
      <c r="I1843" s="6">
        <v>7.14</v>
      </c>
      <c r="J1843" s="6">
        <v>7.75</v>
      </c>
      <c r="K1843" s="6">
        <v>8.46</v>
      </c>
      <c r="L1843" s="6">
        <v>8.96</v>
      </c>
      <c r="M1843" s="6">
        <v>9.61</v>
      </c>
    </row>
    <row r="1844">
      <c r="A1844" s="146">
        <v>41505.0</v>
      </c>
      <c r="B1844" s="6">
        <v>5.83</v>
      </c>
      <c r="C1844" s="6">
        <v>5.88</v>
      </c>
      <c r="D1844" s="6">
        <v>5.92</v>
      </c>
      <c r="E1844" s="6">
        <v>5.94</v>
      </c>
      <c r="F1844" s="6">
        <v>6.01</v>
      </c>
      <c r="G1844" s="6">
        <v>6.13</v>
      </c>
      <c r="H1844" s="6">
        <v>6.58</v>
      </c>
      <c r="I1844" s="6">
        <v>7.07</v>
      </c>
      <c r="J1844" s="6">
        <v>7.68</v>
      </c>
      <c r="K1844" s="6">
        <v>8.41</v>
      </c>
      <c r="L1844" s="6">
        <v>8.92</v>
      </c>
      <c r="M1844" s="6">
        <v>9.6</v>
      </c>
    </row>
    <row r="1845">
      <c r="A1845" s="146">
        <v>41502.0</v>
      </c>
      <c r="B1845" s="6">
        <v>5.79</v>
      </c>
      <c r="C1845" s="6">
        <v>5.86</v>
      </c>
      <c r="D1845" s="6">
        <v>5.92</v>
      </c>
      <c r="E1845" s="6">
        <v>5.95</v>
      </c>
      <c r="F1845" s="6">
        <v>6.03</v>
      </c>
      <c r="G1845" s="6">
        <v>6.13</v>
      </c>
      <c r="H1845" s="6">
        <v>6.55</v>
      </c>
      <c r="I1845" s="6">
        <v>7.02</v>
      </c>
      <c r="J1845" s="6">
        <v>7.62</v>
      </c>
      <c r="K1845" s="6">
        <v>8.34</v>
      </c>
      <c r="L1845" s="6">
        <v>8.86</v>
      </c>
      <c r="M1845" s="6">
        <v>9.54</v>
      </c>
    </row>
    <row r="1846">
      <c r="A1846" s="146">
        <v>41501.0</v>
      </c>
      <c r="B1846" s="6">
        <v>5.8</v>
      </c>
      <c r="C1846" s="6">
        <v>5.85</v>
      </c>
      <c r="D1846" s="6">
        <v>5.89</v>
      </c>
      <c r="E1846" s="6">
        <v>5.92</v>
      </c>
      <c r="F1846" s="6">
        <v>5.99</v>
      </c>
      <c r="G1846" s="6">
        <v>6.11</v>
      </c>
      <c r="H1846" s="6">
        <v>6.53</v>
      </c>
      <c r="I1846" s="6">
        <v>7.0</v>
      </c>
      <c r="J1846" s="6">
        <v>7.59</v>
      </c>
      <c r="K1846" s="6">
        <v>8.3</v>
      </c>
      <c r="L1846" s="6">
        <v>8.82</v>
      </c>
      <c r="M1846" s="6">
        <v>9.53</v>
      </c>
    </row>
    <row r="1847">
      <c r="A1847" s="146">
        <v>41500.0</v>
      </c>
      <c r="B1847" s="6">
        <v>5.82</v>
      </c>
      <c r="C1847" s="6">
        <v>5.88</v>
      </c>
      <c r="D1847" s="6">
        <v>5.92</v>
      </c>
      <c r="E1847" s="6">
        <v>5.95</v>
      </c>
      <c r="F1847" s="6">
        <v>6.01</v>
      </c>
      <c r="G1847" s="6">
        <v>6.13</v>
      </c>
      <c r="H1847" s="6">
        <v>6.6</v>
      </c>
      <c r="I1847" s="6">
        <v>7.1</v>
      </c>
      <c r="J1847" s="6">
        <v>7.68</v>
      </c>
      <c r="K1847" s="6">
        <v>8.36</v>
      </c>
      <c r="L1847" s="6">
        <v>8.86</v>
      </c>
      <c r="M1847" s="6">
        <v>9.57</v>
      </c>
    </row>
    <row r="1848">
      <c r="A1848" s="146">
        <v>41499.0</v>
      </c>
      <c r="B1848" s="6">
        <v>5.77</v>
      </c>
      <c r="C1848" s="6">
        <v>5.84</v>
      </c>
      <c r="D1848" s="6">
        <v>5.9</v>
      </c>
      <c r="E1848" s="6">
        <v>5.94</v>
      </c>
      <c r="F1848" s="6">
        <v>6.02</v>
      </c>
      <c r="G1848" s="6">
        <v>6.13</v>
      </c>
      <c r="H1848" s="6">
        <v>6.52</v>
      </c>
      <c r="I1848" s="6">
        <v>6.97</v>
      </c>
      <c r="J1848" s="6">
        <v>7.56</v>
      </c>
      <c r="K1848" s="6">
        <v>8.27</v>
      </c>
      <c r="L1848" s="6">
        <v>8.8</v>
      </c>
      <c r="M1848" s="6">
        <v>9.54</v>
      </c>
    </row>
    <row r="1849">
      <c r="A1849" s="146">
        <v>41498.0</v>
      </c>
      <c r="B1849" s="6">
        <v>5.77</v>
      </c>
      <c r="C1849" s="6">
        <v>5.84</v>
      </c>
      <c r="D1849" s="6">
        <v>5.89</v>
      </c>
      <c r="E1849" s="6">
        <v>5.93</v>
      </c>
      <c r="F1849" s="6">
        <v>6.02</v>
      </c>
      <c r="G1849" s="6">
        <v>6.13</v>
      </c>
      <c r="H1849" s="6">
        <v>6.51</v>
      </c>
      <c r="I1849" s="6">
        <v>6.95</v>
      </c>
      <c r="J1849" s="6">
        <v>7.53</v>
      </c>
      <c r="K1849" s="6">
        <v>8.23</v>
      </c>
      <c r="L1849" s="6">
        <v>8.77</v>
      </c>
      <c r="M1849" s="6">
        <v>9.53</v>
      </c>
    </row>
    <row r="1850">
      <c r="A1850" s="146">
        <v>41495.0</v>
      </c>
      <c r="B1850" s="6">
        <v>5.77</v>
      </c>
      <c r="C1850" s="6">
        <v>5.84</v>
      </c>
      <c r="D1850" s="6">
        <v>5.89</v>
      </c>
      <c r="E1850" s="6">
        <v>5.93</v>
      </c>
      <c r="F1850" s="6">
        <v>6.04</v>
      </c>
      <c r="G1850" s="6">
        <v>6.15</v>
      </c>
      <c r="H1850" s="6">
        <v>6.53</v>
      </c>
      <c r="I1850" s="6">
        <v>6.96</v>
      </c>
      <c r="J1850" s="6">
        <v>7.53</v>
      </c>
      <c r="K1850" s="6">
        <v>8.25</v>
      </c>
      <c r="L1850" s="6">
        <v>8.77</v>
      </c>
      <c r="M1850" s="6">
        <v>9.47</v>
      </c>
    </row>
    <row r="1851">
      <c r="A1851" s="146">
        <v>41494.0</v>
      </c>
      <c r="B1851" s="6">
        <v>5.71</v>
      </c>
      <c r="C1851" s="6">
        <v>5.82</v>
      </c>
      <c r="D1851" s="6">
        <v>5.91</v>
      </c>
      <c r="E1851" s="6">
        <v>5.97</v>
      </c>
      <c r="F1851" s="6">
        <v>6.07</v>
      </c>
      <c r="G1851" s="6">
        <v>6.16</v>
      </c>
      <c r="H1851" s="6">
        <v>6.51</v>
      </c>
      <c r="I1851" s="6">
        <v>6.92</v>
      </c>
      <c r="J1851" s="6">
        <v>7.47</v>
      </c>
      <c r="K1851" s="6">
        <v>8.16</v>
      </c>
      <c r="L1851" s="6">
        <v>8.66</v>
      </c>
      <c r="M1851" s="6">
        <v>9.33</v>
      </c>
    </row>
    <row r="1852">
      <c r="A1852" s="146">
        <v>41493.0</v>
      </c>
      <c r="B1852" s="6">
        <v>5.86</v>
      </c>
      <c r="C1852" s="6">
        <v>5.89</v>
      </c>
      <c r="D1852" s="6">
        <v>5.91</v>
      </c>
      <c r="E1852" s="6">
        <v>5.94</v>
      </c>
      <c r="F1852" s="6">
        <v>6.03</v>
      </c>
      <c r="G1852" s="6">
        <v>6.17</v>
      </c>
      <c r="H1852" s="6">
        <v>6.55</v>
      </c>
      <c r="I1852" s="6">
        <v>6.96</v>
      </c>
      <c r="J1852" s="6">
        <v>7.52</v>
      </c>
      <c r="K1852" s="6">
        <v>8.23</v>
      </c>
      <c r="L1852" s="6">
        <v>8.74</v>
      </c>
      <c r="M1852" s="6">
        <v>9.41</v>
      </c>
    </row>
    <row r="1853">
      <c r="A1853" s="146">
        <v>41492.0</v>
      </c>
      <c r="B1853" s="6">
        <v>5.88</v>
      </c>
      <c r="C1853" s="6">
        <v>5.91</v>
      </c>
      <c r="D1853" s="6">
        <v>5.93</v>
      </c>
      <c r="E1853" s="6">
        <v>5.96</v>
      </c>
      <c r="F1853" s="6">
        <v>6.07</v>
      </c>
      <c r="G1853" s="6">
        <v>6.22</v>
      </c>
      <c r="H1853" s="6">
        <v>6.59</v>
      </c>
      <c r="I1853" s="6">
        <v>6.97</v>
      </c>
      <c r="J1853" s="6">
        <v>7.53</v>
      </c>
      <c r="K1853" s="6">
        <v>8.26</v>
      </c>
      <c r="L1853" s="6">
        <v>8.78</v>
      </c>
      <c r="M1853" s="6">
        <v>9.42</v>
      </c>
    </row>
    <row r="1854">
      <c r="A1854" s="146">
        <v>41491.0</v>
      </c>
      <c r="B1854" s="6">
        <v>5.89</v>
      </c>
      <c r="C1854" s="6">
        <v>5.92</v>
      </c>
      <c r="D1854" s="6">
        <v>5.95</v>
      </c>
      <c r="E1854" s="6">
        <v>5.97</v>
      </c>
      <c r="F1854" s="6">
        <v>6.08</v>
      </c>
      <c r="G1854" s="6">
        <v>6.23</v>
      </c>
      <c r="H1854" s="6">
        <v>6.63</v>
      </c>
      <c r="I1854" s="6">
        <v>7.03</v>
      </c>
      <c r="J1854" s="6">
        <v>7.55</v>
      </c>
      <c r="K1854" s="6">
        <v>8.2</v>
      </c>
      <c r="L1854" s="6">
        <v>8.67</v>
      </c>
      <c r="M1854" s="6">
        <v>9.31</v>
      </c>
    </row>
    <row r="1855">
      <c r="A1855" s="146">
        <v>41488.0</v>
      </c>
      <c r="B1855" s="6">
        <v>5.87</v>
      </c>
      <c r="C1855" s="6">
        <v>5.91</v>
      </c>
      <c r="D1855" s="6">
        <v>5.94</v>
      </c>
      <c r="E1855" s="6">
        <v>5.97</v>
      </c>
      <c r="F1855" s="6">
        <v>6.11</v>
      </c>
      <c r="G1855" s="6">
        <v>6.28</v>
      </c>
      <c r="H1855" s="6">
        <v>6.66</v>
      </c>
      <c r="I1855" s="6">
        <v>7.06</v>
      </c>
      <c r="J1855" s="6">
        <v>7.61</v>
      </c>
      <c r="K1855" s="6">
        <v>8.31</v>
      </c>
      <c r="L1855" s="6">
        <v>8.81</v>
      </c>
      <c r="M1855" s="6">
        <v>9.44</v>
      </c>
    </row>
    <row r="1856">
      <c r="A1856" s="146">
        <v>41487.0</v>
      </c>
      <c r="B1856" s="6">
        <v>5.91</v>
      </c>
      <c r="C1856" s="6">
        <v>5.95</v>
      </c>
      <c r="D1856" s="6">
        <v>5.99</v>
      </c>
      <c r="E1856" s="6">
        <v>6.02</v>
      </c>
      <c r="F1856" s="6">
        <v>6.16</v>
      </c>
      <c r="G1856" s="6">
        <v>6.32</v>
      </c>
      <c r="H1856" s="6">
        <v>6.67</v>
      </c>
      <c r="I1856" s="6">
        <v>7.03</v>
      </c>
      <c r="J1856" s="6">
        <v>7.56</v>
      </c>
      <c r="K1856" s="6">
        <v>8.27</v>
      </c>
      <c r="L1856" s="6">
        <v>8.77</v>
      </c>
      <c r="M1856" s="6">
        <v>9.37</v>
      </c>
    </row>
    <row r="1857">
      <c r="A1857" s="146">
        <v>41486.0</v>
      </c>
      <c r="B1857" s="6">
        <v>5.89</v>
      </c>
      <c r="C1857" s="6">
        <v>5.95</v>
      </c>
      <c r="D1857" s="6">
        <v>6.0</v>
      </c>
      <c r="E1857" s="6">
        <v>6.03</v>
      </c>
      <c r="F1857" s="6">
        <v>6.17</v>
      </c>
      <c r="G1857" s="6">
        <v>6.33</v>
      </c>
      <c r="H1857" s="6">
        <v>6.67</v>
      </c>
      <c r="I1857" s="6">
        <v>7.06</v>
      </c>
      <c r="J1857" s="6">
        <v>7.64</v>
      </c>
      <c r="K1857" s="6">
        <v>8.4</v>
      </c>
      <c r="L1857" s="6">
        <v>8.91</v>
      </c>
      <c r="M1857" s="6">
        <v>9.43</v>
      </c>
    </row>
    <row r="1858">
      <c r="A1858" s="146">
        <v>41485.0</v>
      </c>
      <c r="B1858" s="6">
        <v>5.87</v>
      </c>
      <c r="C1858" s="6">
        <v>5.92</v>
      </c>
      <c r="D1858" s="6">
        <v>5.96</v>
      </c>
      <c r="E1858" s="6">
        <v>6.0</v>
      </c>
      <c r="F1858" s="6">
        <v>6.11</v>
      </c>
      <c r="G1858" s="6">
        <v>6.23</v>
      </c>
      <c r="H1858" s="6">
        <v>6.61</v>
      </c>
      <c r="I1858" s="6">
        <v>7.05</v>
      </c>
      <c r="J1858" s="6">
        <v>7.64</v>
      </c>
      <c r="K1858" s="6">
        <v>8.38</v>
      </c>
      <c r="L1858" s="6">
        <v>8.87</v>
      </c>
      <c r="M1858" s="6">
        <v>9.44</v>
      </c>
    </row>
    <row r="1859">
      <c r="A1859" s="146">
        <v>41484.0</v>
      </c>
      <c r="B1859" s="6">
        <v>5.81</v>
      </c>
      <c r="C1859" s="6">
        <v>5.88</v>
      </c>
      <c r="D1859" s="6">
        <v>5.93</v>
      </c>
      <c r="E1859" s="6">
        <v>5.98</v>
      </c>
      <c r="F1859" s="6">
        <v>6.12</v>
      </c>
      <c r="G1859" s="6">
        <v>6.26</v>
      </c>
      <c r="H1859" s="6">
        <v>6.6</v>
      </c>
      <c r="I1859" s="6">
        <v>7.0</v>
      </c>
      <c r="J1859" s="6">
        <v>7.59</v>
      </c>
      <c r="K1859" s="6">
        <v>8.3</v>
      </c>
      <c r="L1859" s="6">
        <v>8.73</v>
      </c>
      <c r="M1859" s="6">
        <v>9.18</v>
      </c>
    </row>
    <row r="1860">
      <c r="A1860" s="146">
        <v>41481.0</v>
      </c>
      <c r="B1860" s="6">
        <v>5.84</v>
      </c>
      <c r="C1860" s="6">
        <v>5.89</v>
      </c>
      <c r="D1860" s="6">
        <v>5.93</v>
      </c>
      <c r="E1860" s="6">
        <v>5.96</v>
      </c>
      <c r="F1860" s="6">
        <v>6.05</v>
      </c>
      <c r="G1860" s="6">
        <v>6.18</v>
      </c>
      <c r="H1860" s="6">
        <v>6.52</v>
      </c>
      <c r="I1860" s="6">
        <v>6.92</v>
      </c>
      <c r="J1860" s="6">
        <v>7.49</v>
      </c>
      <c r="K1860" s="6">
        <v>8.25</v>
      </c>
      <c r="L1860" s="6">
        <v>8.77</v>
      </c>
      <c r="M1860" s="6">
        <v>9.37</v>
      </c>
    </row>
    <row r="1861">
      <c r="A1861" s="146">
        <v>41480.0</v>
      </c>
      <c r="B1861" s="6">
        <v>5.79</v>
      </c>
      <c r="C1861" s="6">
        <v>5.87</v>
      </c>
      <c r="D1861" s="6">
        <v>5.93</v>
      </c>
      <c r="E1861" s="6">
        <v>5.97</v>
      </c>
      <c r="F1861" s="6">
        <v>6.04</v>
      </c>
      <c r="G1861" s="6">
        <v>6.13</v>
      </c>
      <c r="H1861" s="6">
        <v>6.51</v>
      </c>
      <c r="I1861" s="6">
        <v>6.95</v>
      </c>
      <c r="J1861" s="6">
        <v>7.52</v>
      </c>
      <c r="K1861" s="6">
        <v>8.22</v>
      </c>
      <c r="L1861" s="6">
        <v>8.71</v>
      </c>
      <c r="M1861" s="6">
        <v>9.35</v>
      </c>
    </row>
    <row r="1862">
      <c r="A1862" s="146">
        <v>41479.0</v>
      </c>
      <c r="B1862" s="6">
        <v>5.76</v>
      </c>
      <c r="C1862" s="6">
        <v>5.84</v>
      </c>
      <c r="D1862" s="6">
        <v>5.9</v>
      </c>
      <c r="E1862" s="6">
        <v>5.94</v>
      </c>
      <c r="F1862" s="6">
        <v>6.0</v>
      </c>
      <c r="G1862" s="6">
        <v>6.08</v>
      </c>
      <c r="H1862" s="6">
        <v>6.48</v>
      </c>
      <c r="I1862" s="6">
        <v>6.94</v>
      </c>
      <c r="J1862" s="6">
        <v>7.5</v>
      </c>
      <c r="K1862" s="6">
        <v>8.14</v>
      </c>
      <c r="L1862" s="6">
        <v>8.58</v>
      </c>
      <c r="M1862" s="6">
        <v>9.15</v>
      </c>
    </row>
    <row r="1863">
      <c r="A1863" s="146">
        <v>41478.0</v>
      </c>
      <c r="B1863" s="6">
        <v>5.69</v>
      </c>
      <c r="C1863" s="6">
        <v>5.78</v>
      </c>
      <c r="D1863" s="6">
        <v>5.86</v>
      </c>
      <c r="E1863" s="6">
        <v>5.91</v>
      </c>
      <c r="F1863" s="6">
        <v>6.01</v>
      </c>
      <c r="G1863" s="6">
        <v>6.11</v>
      </c>
      <c r="H1863" s="6">
        <v>6.45</v>
      </c>
      <c r="I1863" s="6">
        <v>6.85</v>
      </c>
      <c r="J1863" s="6">
        <v>7.39</v>
      </c>
      <c r="K1863" s="6">
        <v>8.06</v>
      </c>
      <c r="L1863" s="6">
        <v>8.53</v>
      </c>
      <c r="M1863" s="6">
        <v>9.12</v>
      </c>
    </row>
    <row r="1864">
      <c r="A1864" s="146">
        <v>41477.0</v>
      </c>
      <c r="B1864" s="6">
        <v>5.71</v>
      </c>
      <c r="C1864" s="6">
        <v>5.8</v>
      </c>
      <c r="D1864" s="6">
        <v>5.87</v>
      </c>
      <c r="E1864" s="6">
        <v>5.93</v>
      </c>
      <c r="F1864" s="6">
        <v>6.04</v>
      </c>
      <c r="G1864" s="6">
        <v>6.14</v>
      </c>
      <c r="H1864" s="6">
        <v>6.49</v>
      </c>
      <c r="I1864" s="6">
        <v>6.9</v>
      </c>
      <c r="J1864" s="6">
        <v>7.43</v>
      </c>
      <c r="K1864" s="6">
        <v>8.08</v>
      </c>
      <c r="L1864" s="6">
        <v>8.54</v>
      </c>
      <c r="M1864" s="6">
        <v>9.1</v>
      </c>
    </row>
    <row r="1865">
      <c r="A1865" s="146">
        <v>41474.0</v>
      </c>
      <c r="B1865" s="6">
        <v>5.7</v>
      </c>
      <c r="C1865" s="6">
        <v>5.79</v>
      </c>
      <c r="D1865" s="6">
        <v>5.87</v>
      </c>
      <c r="E1865" s="6">
        <v>5.93</v>
      </c>
      <c r="F1865" s="6">
        <v>6.04</v>
      </c>
      <c r="G1865" s="6">
        <v>6.13</v>
      </c>
      <c r="H1865" s="6">
        <v>6.48</v>
      </c>
      <c r="I1865" s="6">
        <v>6.89</v>
      </c>
      <c r="J1865" s="6">
        <v>7.42</v>
      </c>
      <c r="K1865" s="6">
        <v>8.07</v>
      </c>
      <c r="L1865" s="6">
        <v>8.53</v>
      </c>
      <c r="M1865" s="6">
        <v>9.09</v>
      </c>
    </row>
    <row r="1866">
      <c r="A1866" s="146">
        <v>41473.0</v>
      </c>
      <c r="B1866" s="6">
        <v>5.67</v>
      </c>
      <c r="C1866" s="6">
        <v>5.78</v>
      </c>
      <c r="D1866" s="6">
        <v>5.88</v>
      </c>
      <c r="E1866" s="6">
        <v>5.95</v>
      </c>
      <c r="F1866" s="6">
        <v>6.07</v>
      </c>
      <c r="G1866" s="6">
        <v>6.16</v>
      </c>
      <c r="H1866" s="6">
        <v>6.49</v>
      </c>
      <c r="I1866" s="6">
        <v>6.9</v>
      </c>
      <c r="J1866" s="6">
        <v>7.43</v>
      </c>
      <c r="K1866" s="6">
        <v>8.07</v>
      </c>
      <c r="L1866" s="6">
        <v>8.51</v>
      </c>
      <c r="M1866" s="6">
        <v>9.07</v>
      </c>
    </row>
    <row r="1867">
      <c r="A1867" s="146">
        <v>41472.0</v>
      </c>
      <c r="B1867" s="6">
        <v>5.71</v>
      </c>
      <c r="C1867" s="6">
        <v>5.82</v>
      </c>
      <c r="D1867" s="6">
        <v>5.91</v>
      </c>
      <c r="E1867" s="6">
        <v>5.98</v>
      </c>
      <c r="F1867" s="6">
        <v>6.11</v>
      </c>
      <c r="G1867" s="6">
        <v>6.2</v>
      </c>
      <c r="H1867" s="6">
        <v>6.52</v>
      </c>
      <c r="I1867" s="6">
        <v>6.9</v>
      </c>
      <c r="J1867" s="6">
        <v>7.44</v>
      </c>
      <c r="K1867" s="6">
        <v>8.09</v>
      </c>
      <c r="L1867" s="6">
        <v>8.54</v>
      </c>
      <c r="M1867" s="6">
        <v>9.11</v>
      </c>
    </row>
    <row r="1868">
      <c r="A1868" s="146">
        <v>41471.0</v>
      </c>
      <c r="B1868" s="6">
        <v>5.62</v>
      </c>
      <c r="C1868" s="6">
        <v>5.73</v>
      </c>
      <c r="D1868" s="6">
        <v>5.83</v>
      </c>
      <c r="E1868" s="6">
        <v>5.9</v>
      </c>
      <c r="F1868" s="6">
        <v>6.09</v>
      </c>
      <c r="G1868" s="6">
        <v>6.23</v>
      </c>
      <c r="H1868" s="6">
        <v>6.54</v>
      </c>
      <c r="I1868" s="6">
        <v>6.9</v>
      </c>
      <c r="J1868" s="6">
        <v>7.43</v>
      </c>
      <c r="K1868" s="6">
        <v>8.1</v>
      </c>
      <c r="L1868" s="6">
        <v>8.56</v>
      </c>
      <c r="M1868" s="6">
        <v>9.12</v>
      </c>
    </row>
    <row r="1869">
      <c r="A1869" s="146">
        <v>41470.0</v>
      </c>
      <c r="B1869" s="6">
        <v>5.64</v>
      </c>
      <c r="C1869" s="6">
        <v>5.77</v>
      </c>
      <c r="D1869" s="6">
        <v>5.87</v>
      </c>
      <c r="E1869" s="6">
        <v>5.95</v>
      </c>
      <c r="F1869" s="6">
        <v>6.11</v>
      </c>
      <c r="G1869" s="6">
        <v>6.2</v>
      </c>
      <c r="H1869" s="6">
        <v>6.56</v>
      </c>
      <c r="I1869" s="6">
        <v>6.99</v>
      </c>
      <c r="J1869" s="6">
        <v>7.56</v>
      </c>
      <c r="K1869" s="6">
        <v>8.22</v>
      </c>
      <c r="L1869" s="6">
        <v>8.68</v>
      </c>
      <c r="M1869" s="6">
        <v>9.23</v>
      </c>
    </row>
    <row r="1870">
      <c r="A1870" s="146">
        <v>41467.0</v>
      </c>
      <c r="B1870" s="6">
        <v>5.67</v>
      </c>
      <c r="C1870" s="6">
        <v>5.78</v>
      </c>
      <c r="D1870" s="6">
        <v>5.87</v>
      </c>
      <c r="E1870" s="6">
        <v>5.94</v>
      </c>
      <c r="F1870" s="6">
        <v>6.1</v>
      </c>
      <c r="G1870" s="6">
        <v>6.21</v>
      </c>
      <c r="H1870" s="6">
        <v>6.59</v>
      </c>
      <c r="I1870" s="6">
        <v>7.03</v>
      </c>
      <c r="J1870" s="6">
        <v>7.6</v>
      </c>
      <c r="K1870" s="6">
        <v>8.26</v>
      </c>
      <c r="L1870" s="6">
        <v>8.71</v>
      </c>
      <c r="M1870" s="6">
        <v>9.25</v>
      </c>
    </row>
    <row r="1871">
      <c r="A1871" s="146">
        <v>41466.0</v>
      </c>
      <c r="B1871" s="6">
        <v>5.73</v>
      </c>
      <c r="C1871" s="6">
        <v>5.84</v>
      </c>
      <c r="D1871" s="6">
        <v>5.93</v>
      </c>
      <c r="E1871" s="6">
        <v>6.01</v>
      </c>
      <c r="F1871" s="6">
        <v>6.2</v>
      </c>
      <c r="G1871" s="6">
        <v>6.34</v>
      </c>
      <c r="H1871" s="6">
        <v>6.7</v>
      </c>
      <c r="I1871" s="6">
        <v>7.09</v>
      </c>
      <c r="J1871" s="6">
        <v>7.61</v>
      </c>
      <c r="K1871" s="6">
        <v>8.25</v>
      </c>
      <c r="L1871" s="6">
        <v>8.7</v>
      </c>
      <c r="M1871" s="6">
        <v>9.24</v>
      </c>
    </row>
    <row r="1872">
      <c r="A1872" s="146">
        <v>41465.0</v>
      </c>
      <c r="B1872" s="6">
        <v>5.83</v>
      </c>
      <c r="C1872" s="6">
        <v>5.93</v>
      </c>
      <c r="D1872" s="6">
        <v>6.01</v>
      </c>
      <c r="E1872" s="6">
        <v>6.07</v>
      </c>
      <c r="F1872" s="6">
        <v>6.22</v>
      </c>
      <c r="G1872" s="6">
        <v>6.34</v>
      </c>
      <c r="H1872" s="6">
        <v>6.75</v>
      </c>
      <c r="I1872" s="6">
        <v>7.2</v>
      </c>
      <c r="J1872" s="6">
        <v>7.73</v>
      </c>
      <c r="K1872" s="6">
        <v>8.33</v>
      </c>
      <c r="L1872" s="6">
        <v>8.73</v>
      </c>
      <c r="M1872" s="6">
        <v>9.2</v>
      </c>
    </row>
    <row r="1873">
      <c r="A1873" s="146">
        <v>41464.0</v>
      </c>
      <c r="B1873" s="6">
        <v>5.76</v>
      </c>
      <c r="C1873" s="6">
        <v>5.89</v>
      </c>
      <c r="D1873" s="6">
        <v>6.0</v>
      </c>
      <c r="E1873" s="6">
        <v>6.09</v>
      </c>
      <c r="F1873" s="6">
        <v>6.28</v>
      </c>
      <c r="G1873" s="6">
        <v>6.39</v>
      </c>
      <c r="H1873" s="6">
        <v>6.73</v>
      </c>
      <c r="I1873" s="6">
        <v>7.13</v>
      </c>
      <c r="J1873" s="6">
        <v>7.66</v>
      </c>
      <c r="K1873" s="6">
        <v>8.27</v>
      </c>
      <c r="L1873" s="6">
        <v>8.63</v>
      </c>
      <c r="M1873" s="6">
        <v>8.99</v>
      </c>
    </row>
    <row r="1874">
      <c r="A1874" s="146">
        <v>41463.0</v>
      </c>
      <c r="B1874" s="6">
        <v>5.84</v>
      </c>
      <c r="C1874" s="6">
        <v>5.92</v>
      </c>
      <c r="D1874" s="6">
        <v>6.0</v>
      </c>
      <c r="E1874" s="6">
        <v>6.06</v>
      </c>
      <c r="F1874" s="6">
        <v>6.27</v>
      </c>
      <c r="G1874" s="6">
        <v>6.45</v>
      </c>
      <c r="H1874" s="6">
        <v>6.85</v>
      </c>
      <c r="I1874" s="6">
        <v>7.23</v>
      </c>
      <c r="J1874" s="6">
        <v>7.68</v>
      </c>
      <c r="K1874" s="6">
        <v>8.33</v>
      </c>
      <c r="L1874" s="6">
        <v>8.79</v>
      </c>
      <c r="M1874" s="6">
        <v>9.31</v>
      </c>
    </row>
    <row r="1875">
      <c r="A1875" s="146">
        <v>41460.0</v>
      </c>
      <c r="B1875" s="6">
        <v>5.86</v>
      </c>
      <c r="C1875" s="6">
        <v>5.94</v>
      </c>
      <c r="D1875" s="6">
        <v>6.01</v>
      </c>
      <c r="E1875" s="6">
        <v>6.08</v>
      </c>
      <c r="F1875" s="6">
        <v>6.29</v>
      </c>
      <c r="G1875" s="6">
        <v>6.49</v>
      </c>
      <c r="H1875" s="6">
        <v>6.89</v>
      </c>
      <c r="I1875" s="6">
        <v>7.26</v>
      </c>
      <c r="J1875" s="6">
        <v>7.75</v>
      </c>
      <c r="K1875" s="6">
        <v>8.37</v>
      </c>
      <c r="L1875" s="6">
        <v>8.8</v>
      </c>
      <c r="M1875" s="6">
        <v>9.28</v>
      </c>
    </row>
    <row r="1876">
      <c r="A1876" s="146">
        <v>41459.0</v>
      </c>
      <c r="B1876" s="6">
        <v>5.76</v>
      </c>
      <c r="C1876" s="6">
        <v>5.83</v>
      </c>
      <c r="D1876" s="6">
        <v>5.9</v>
      </c>
      <c r="E1876" s="6">
        <v>5.96</v>
      </c>
      <c r="F1876" s="6">
        <v>6.16</v>
      </c>
      <c r="G1876" s="6">
        <v>6.35</v>
      </c>
      <c r="H1876" s="6">
        <v>6.71</v>
      </c>
      <c r="I1876" s="6">
        <v>7.04</v>
      </c>
      <c r="J1876" s="6">
        <v>7.46</v>
      </c>
      <c r="K1876" s="6">
        <v>8.04</v>
      </c>
      <c r="L1876" s="6">
        <v>8.47</v>
      </c>
      <c r="M1876" s="6">
        <v>9.01</v>
      </c>
    </row>
    <row r="1877">
      <c r="A1877" s="146">
        <v>41458.0</v>
      </c>
      <c r="B1877" s="6">
        <v>5.98</v>
      </c>
      <c r="C1877" s="6">
        <v>6.04</v>
      </c>
      <c r="D1877" s="6">
        <v>6.08</v>
      </c>
      <c r="E1877" s="6">
        <v>6.13</v>
      </c>
      <c r="F1877" s="6">
        <v>6.3</v>
      </c>
      <c r="G1877" s="6">
        <v>6.5</v>
      </c>
      <c r="H1877" s="6">
        <v>6.92</v>
      </c>
      <c r="I1877" s="6">
        <v>7.27</v>
      </c>
      <c r="J1877" s="6">
        <v>7.7</v>
      </c>
      <c r="K1877" s="6">
        <v>8.29</v>
      </c>
      <c r="L1877" s="6">
        <v>8.72</v>
      </c>
      <c r="M1877" s="6">
        <v>9.23</v>
      </c>
    </row>
    <row r="1878">
      <c r="A1878" s="146">
        <v>41457.0</v>
      </c>
      <c r="B1878" s="6">
        <v>5.9</v>
      </c>
      <c r="C1878" s="6">
        <v>5.96</v>
      </c>
      <c r="D1878" s="6">
        <v>6.02</v>
      </c>
      <c r="E1878" s="6">
        <v>6.07</v>
      </c>
      <c r="F1878" s="6">
        <v>6.28</v>
      </c>
      <c r="G1878" s="6">
        <v>6.47</v>
      </c>
      <c r="H1878" s="6">
        <v>6.85</v>
      </c>
      <c r="I1878" s="6">
        <v>7.18</v>
      </c>
      <c r="J1878" s="6">
        <v>7.64</v>
      </c>
      <c r="K1878" s="6">
        <v>8.23</v>
      </c>
      <c r="L1878" s="6">
        <v>8.63</v>
      </c>
      <c r="M1878" s="6">
        <v>9.08</v>
      </c>
    </row>
    <row r="1879">
      <c r="A1879" s="146">
        <v>41456.0</v>
      </c>
      <c r="B1879" s="6">
        <v>6.01</v>
      </c>
      <c r="C1879" s="6">
        <v>6.06</v>
      </c>
      <c r="D1879" s="6">
        <v>6.1</v>
      </c>
      <c r="E1879" s="6">
        <v>6.15</v>
      </c>
      <c r="F1879" s="6">
        <v>6.35</v>
      </c>
      <c r="G1879" s="6">
        <v>6.56</v>
      </c>
      <c r="H1879" s="6">
        <v>6.94</v>
      </c>
      <c r="I1879" s="6">
        <v>7.27</v>
      </c>
      <c r="J1879" s="6">
        <v>7.71</v>
      </c>
      <c r="K1879" s="6">
        <v>8.32</v>
      </c>
      <c r="L1879" s="6">
        <v>8.7</v>
      </c>
      <c r="M1879" s="6">
        <v>9.0</v>
      </c>
    </row>
    <row r="1880">
      <c r="A1880" s="146">
        <v>41453.0</v>
      </c>
      <c r="B1880" s="6">
        <v>5.9</v>
      </c>
      <c r="C1880" s="6">
        <v>5.97</v>
      </c>
      <c r="D1880" s="6">
        <v>6.05</v>
      </c>
      <c r="E1880" s="6">
        <v>6.12</v>
      </c>
      <c r="F1880" s="6">
        <v>6.4</v>
      </c>
      <c r="G1880" s="6">
        <v>6.68</v>
      </c>
      <c r="H1880" s="6">
        <v>7.22</v>
      </c>
      <c r="I1880" s="6">
        <v>7.65</v>
      </c>
      <c r="J1880" s="6">
        <v>8.05</v>
      </c>
      <c r="K1880" s="6">
        <v>8.41</v>
      </c>
      <c r="L1880" s="6">
        <v>8.66</v>
      </c>
      <c r="M1880" s="6">
        <v>9.07</v>
      </c>
    </row>
    <row r="1881">
      <c r="A1881" s="146">
        <v>41452.0</v>
      </c>
      <c r="B1881" s="6">
        <v>5.9</v>
      </c>
      <c r="C1881" s="6">
        <v>5.97</v>
      </c>
      <c r="D1881" s="6">
        <v>6.03</v>
      </c>
      <c r="E1881" s="6">
        <v>6.09</v>
      </c>
      <c r="F1881" s="6">
        <v>6.33</v>
      </c>
      <c r="G1881" s="6">
        <v>6.61</v>
      </c>
      <c r="H1881" s="6">
        <v>7.26</v>
      </c>
      <c r="I1881" s="6">
        <v>7.79</v>
      </c>
      <c r="J1881" s="6">
        <v>8.25</v>
      </c>
      <c r="K1881" s="6">
        <v>8.65</v>
      </c>
      <c r="L1881" s="6">
        <v>8.87</v>
      </c>
      <c r="M1881" s="6">
        <v>9.14</v>
      </c>
    </row>
    <row r="1882">
      <c r="A1882" s="146">
        <v>41451.0</v>
      </c>
      <c r="B1882" s="6">
        <v>5.97</v>
      </c>
      <c r="C1882" s="6">
        <v>6.03</v>
      </c>
      <c r="D1882" s="6">
        <v>6.09</v>
      </c>
      <c r="E1882" s="6">
        <v>6.14</v>
      </c>
      <c r="F1882" s="6">
        <v>6.39</v>
      </c>
      <c r="G1882" s="6">
        <v>6.72</v>
      </c>
      <c r="H1882" s="6">
        <v>7.46</v>
      </c>
      <c r="I1882" s="6">
        <v>8.0</v>
      </c>
      <c r="J1882" s="6">
        <v>8.41</v>
      </c>
      <c r="K1882" s="6">
        <v>8.75</v>
      </c>
      <c r="L1882" s="6">
        <v>8.94</v>
      </c>
      <c r="M1882" s="6">
        <v>9.15</v>
      </c>
    </row>
    <row r="1883">
      <c r="A1883" s="146">
        <v>41450.0</v>
      </c>
      <c r="B1883" s="6">
        <v>5.97</v>
      </c>
      <c r="C1883" s="6">
        <v>6.03</v>
      </c>
      <c r="D1883" s="6">
        <v>6.09</v>
      </c>
      <c r="E1883" s="6">
        <v>6.15</v>
      </c>
      <c r="F1883" s="6">
        <v>6.4</v>
      </c>
      <c r="G1883" s="6">
        <v>6.66</v>
      </c>
      <c r="H1883" s="6">
        <v>7.15</v>
      </c>
      <c r="I1883" s="6">
        <v>7.54</v>
      </c>
      <c r="J1883" s="6">
        <v>7.96</v>
      </c>
      <c r="K1883" s="6">
        <v>8.4</v>
      </c>
      <c r="L1883" s="6">
        <v>8.64</v>
      </c>
      <c r="M1883" s="6">
        <v>8.83</v>
      </c>
    </row>
    <row r="1884">
      <c r="A1884" s="146">
        <v>41449.0</v>
      </c>
      <c r="B1884" s="6">
        <v>5.98</v>
      </c>
      <c r="C1884" s="6">
        <v>6.03</v>
      </c>
      <c r="D1884" s="6">
        <v>6.08</v>
      </c>
      <c r="E1884" s="6">
        <v>6.13</v>
      </c>
      <c r="F1884" s="6">
        <v>6.33</v>
      </c>
      <c r="G1884" s="6">
        <v>6.61</v>
      </c>
      <c r="H1884" s="6">
        <v>7.26</v>
      </c>
      <c r="I1884" s="6">
        <v>7.75</v>
      </c>
      <c r="J1884" s="6">
        <v>8.14</v>
      </c>
      <c r="K1884" s="6">
        <v>8.43</v>
      </c>
      <c r="L1884" s="6">
        <v>8.57</v>
      </c>
      <c r="M1884" s="6">
        <v>8.76</v>
      </c>
    </row>
    <row r="1885">
      <c r="A1885" s="146">
        <v>41446.0</v>
      </c>
      <c r="B1885" s="6">
        <v>5.9</v>
      </c>
      <c r="C1885" s="6">
        <v>5.97</v>
      </c>
      <c r="D1885" s="6">
        <v>6.03</v>
      </c>
      <c r="E1885" s="6">
        <v>6.08</v>
      </c>
      <c r="F1885" s="6">
        <v>6.2</v>
      </c>
      <c r="G1885" s="6">
        <v>6.33</v>
      </c>
      <c r="H1885" s="6">
        <v>6.81</v>
      </c>
      <c r="I1885" s="6">
        <v>7.3</v>
      </c>
      <c r="J1885" s="6">
        <v>7.77</v>
      </c>
      <c r="K1885" s="6">
        <v>8.19</v>
      </c>
      <c r="L1885" s="6">
        <v>8.42</v>
      </c>
      <c r="M1885" s="6">
        <v>8.7</v>
      </c>
    </row>
    <row r="1886">
      <c r="A1886" s="146">
        <v>41445.0</v>
      </c>
      <c r="B1886" s="6">
        <v>5.95</v>
      </c>
      <c r="C1886" s="6">
        <v>6.02</v>
      </c>
      <c r="D1886" s="6">
        <v>6.07</v>
      </c>
      <c r="E1886" s="6">
        <v>6.11</v>
      </c>
      <c r="F1886" s="6">
        <v>6.2</v>
      </c>
      <c r="G1886" s="6">
        <v>6.34</v>
      </c>
      <c r="H1886" s="6">
        <v>6.86</v>
      </c>
      <c r="I1886" s="6">
        <v>7.37</v>
      </c>
      <c r="J1886" s="6">
        <v>7.84</v>
      </c>
      <c r="K1886" s="6">
        <v>8.21</v>
      </c>
      <c r="L1886" s="6">
        <v>8.39</v>
      </c>
      <c r="M1886" s="6">
        <v>8.61</v>
      </c>
    </row>
    <row r="1887">
      <c r="A1887" s="146">
        <v>41444.0</v>
      </c>
      <c r="B1887" s="6">
        <v>5.92</v>
      </c>
      <c r="C1887" s="6">
        <v>5.98</v>
      </c>
      <c r="D1887" s="6">
        <v>6.02</v>
      </c>
      <c r="E1887" s="6">
        <v>6.06</v>
      </c>
      <c r="F1887" s="6">
        <v>6.16</v>
      </c>
      <c r="G1887" s="6">
        <v>6.31</v>
      </c>
      <c r="H1887" s="6">
        <v>6.79</v>
      </c>
      <c r="I1887" s="6">
        <v>7.24</v>
      </c>
      <c r="J1887" s="6">
        <v>7.66</v>
      </c>
      <c r="K1887" s="6">
        <v>8.01</v>
      </c>
      <c r="L1887" s="6">
        <v>8.2</v>
      </c>
      <c r="M1887" s="6">
        <v>8.44</v>
      </c>
    </row>
    <row r="1888">
      <c r="A1888" s="146">
        <v>41443.0</v>
      </c>
      <c r="B1888" s="6">
        <v>5.96</v>
      </c>
      <c r="C1888" s="6">
        <v>6.01</v>
      </c>
      <c r="D1888" s="6">
        <v>6.05</v>
      </c>
      <c r="E1888" s="6">
        <v>6.08</v>
      </c>
      <c r="F1888" s="6">
        <v>6.21</v>
      </c>
      <c r="G1888" s="6">
        <v>6.36</v>
      </c>
      <c r="H1888" s="6">
        <v>6.76</v>
      </c>
      <c r="I1888" s="6">
        <v>7.13</v>
      </c>
      <c r="J1888" s="6">
        <v>7.53</v>
      </c>
      <c r="K1888" s="6">
        <v>7.99</v>
      </c>
      <c r="L1888" s="6">
        <v>8.26</v>
      </c>
      <c r="M1888" s="6">
        <v>8.45</v>
      </c>
    </row>
    <row r="1889">
      <c r="A1889" s="146">
        <v>41442.0</v>
      </c>
      <c r="B1889" s="6">
        <v>5.96</v>
      </c>
      <c r="C1889" s="6">
        <v>6.0</v>
      </c>
      <c r="D1889" s="6">
        <v>6.04</v>
      </c>
      <c r="E1889" s="6">
        <v>6.07</v>
      </c>
      <c r="F1889" s="6">
        <v>6.22</v>
      </c>
      <c r="G1889" s="6">
        <v>6.44</v>
      </c>
      <c r="H1889" s="6">
        <v>7.01</v>
      </c>
      <c r="I1889" s="6">
        <v>7.47</v>
      </c>
      <c r="J1889" s="6">
        <v>7.83</v>
      </c>
      <c r="K1889" s="6">
        <v>8.06</v>
      </c>
      <c r="L1889" s="6">
        <v>8.18</v>
      </c>
      <c r="M1889" s="6">
        <v>8.4</v>
      </c>
    </row>
    <row r="1890">
      <c r="A1890" s="146">
        <v>41439.0</v>
      </c>
      <c r="B1890" s="6">
        <v>6.13</v>
      </c>
      <c r="C1890" s="6">
        <v>6.19</v>
      </c>
      <c r="D1890" s="6">
        <v>6.24</v>
      </c>
      <c r="E1890" s="6">
        <v>6.28</v>
      </c>
      <c r="F1890" s="6">
        <v>6.4</v>
      </c>
      <c r="G1890" s="6">
        <v>6.56</v>
      </c>
      <c r="H1890" s="6">
        <v>7.03</v>
      </c>
      <c r="I1890" s="6">
        <v>7.45</v>
      </c>
      <c r="J1890" s="6">
        <v>7.81</v>
      </c>
      <c r="K1890" s="6">
        <v>8.15</v>
      </c>
      <c r="L1890" s="6">
        <v>8.35</v>
      </c>
      <c r="M1890" s="6">
        <v>8.59</v>
      </c>
    </row>
    <row r="1891">
      <c r="A1891" s="146">
        <v>41438.0</v>
      </c>
      <c r="B1891" s="6">
        <v>6.13</v>
      </c>
      <c r="C1891" s="6">
        <v>6.17</v>
      </c>
      <c r="D1891" s="6">
        <v>6.21</v>
      </c>
      <c r="E1891" s="6">
        <v>6.25</v>
      </c>
      <c r="F1891" s="6">
        <v>6.35</v>
      </c>
      <c r="G1891" s="6">
        <v>6.5</v>
      </c>
      <c r="H1891" s="6">
        <v>6.95</v>
      </c>
      <c r="I1891" s="6">
        <v>7.36</v>
      </c>
      <c r="J1891" s="6">
        <v>7.73</v>
      </c>
      <c r="K1891" s="6">
        <v>8.11</v>
      </c>
      <c r="L1891" s="6">
        <v>8.37</v>
      </c>
      <c r="M1891" s="6">
        <v>8.75</v>
      </c>
    </row>
    <row r="1892">
      <c r="A1892" s="146">
        <v>41436.0</v>
      </c>
      <c r="B1892" s="6">
        <v>6.09</v>
      </c>
      <c r="C1892" s="6">
        <v>6.15</v>
      </c>
      <c r="D1892" s="6">
        <v>6.19</v>
      </c>
      <c r="E1892" s="6">
        <v>6.23</v>
      </c>
      <c r="F1892" s="6">
        <v>6.36</v>
      </c>
      <c r="G1892" s="6">
        <v>6.52</v>
      </c>
      <c r="H1892" s="6">
        <v>6.94</v>
      </c>
      <c r="I1892" s="6">
        <v>7.31</v>
      </c>
      <c r="J1892" s="6">
        <v>7.64</v>
      </c>
      <c r="K1892" s="6">
        <v>8.02</v>
      </c>
      <c r="L1892" s="6">
        <v>8.34</v>
      </c>
      <c r="M1892" s="6">
        <v>8.86</v>
      </c>
    </row>
    <row r="1893">
      <c r="A1893" s="146">
        <v>41435.0</v>
      </c>
      <c r="B1893" s="6">
        <v>6.04</v>
      </c>
      <c r="C1893" s="6">
        <v>6.09</v>
      </c>
      <c r="D1893" s="6">
        <v>6.13</v>
      </c>
      <c r="E1893" s="6">
        <v>6.17</v>
      </c>
      <c r="F1893" s="6">
        <v>6.25</v>
      </c>
      <c r="G1893" s="6">
        <v>6.35</v>
      </c>
      <c r="H1893" s="6">
        <v>6.7</v>
      </c>
      <c r="I1893" s="6">
        <v>7.05</v>
      </c>
      <c r="J1893" s="6">
        <v>7.4</v>
      </c>
      <c r="K1893" s="6">
        <v>7.82</v>
      </c>
      <c r="L1893" s="6">
        <v>8.16</v>
      </c>
      <c r="M1893" s="6">
        <v>8.7</v>
      </c>
    </row>
    <row r="1894">
      <c r="A1894" s="146">
        <v>41432.0</v>
      </c>
      <c r="B1894" s="6">
        <v>6.17</v>
      </c>
      <c r="C1894" s="6">
        <v>6.2</v>
      </c>
      <c r="D1894" s="6">
        <v>6.23</v>
      </c>
      <c r="E1894" s="6">
        <v>6.25</v>
      </c>
      <c r="F1894" s="6">
        <v>6.28</v>
      </c>
      <c r="G1894" s="6">
        <v>6.35</v>
      </c>
      <c r="H1894" s="6">
        <v>6.73</v>
      </c>
      <c r="I1894" s="6">
        <v>7.13</v>
      </c>
      <c r="J1894" s="6">
        <v>7.52</v>
      </c>
      <c r="K1894" s="6">
        <v>7.91</v>
      </c>
      <c r="L1894" s="6">
        <v>8.16</v>
      </c>
      <c r="M1894" s="6">
        <v>8.53</v>
      </c>
    </row>
    <row r="1895">
      <c r="A1895" s="146">
        <v>41431.0</v>
      </c>
      <c r="B1895" s="6">
        <v>6.2</v>
      </c>
      <c r="C1895" s="6">
        <v>6.23</v>
      </c>
      <c r="D1895" s="6">
        <v>6.26</v>
      </c>
      <c r="E1895" s="6">
        <v>6.27</v>
      </c>
      <c r="F1895" s="6">
        <v>6.27</v>
      </c>
      <c r="G1895" s="6">
        <v>6.33</v>
      </c>
      <c r="H1895" s="6">
        <v>6.69</v>
      </c>
      <c r="I1895" s="6">
        <v>7.08</v>
      </c>
      <c r="J1895" s="6">
        <v>7.48</v>
      </c>
      <c r="K1895" s="6">
        <v>7.83</v>
      </c>
      <c r="L1895" s="6">
        <v>8.05</v>
      </c>
      <c r="M1895" s="6">
        <v>8.39</v>
      </c>
    </row>
    <row r="1896">
      <c r="A1896" s="146">
        <v>41430.0</v>
      </c>
      <c r="B1896" s="6">
        <v>6.18</v>
      </c>
      <c r="C1896" s="6">
        <v>6.22</v>
      </c>
      <c r="D1896" s="6">
        <v>6.25</v>
      </c>
      <c r="E1896" s="6">
        <v>6.28</v>
      </c>
      <c r="F1896" s="6">
        <v>6.34</v>
      </c>
      <c r="G1896" s="6">
        <v>6.41</v>
      </c>
      <c r="H1896" s="6">
        <v>6.72</v>
      </c>
      <c r="I1896" s="6">
        <v>7.07</v>
      </c>
      <c r="J1896" s="6">
        <v>7.44</v>
      </c>
      <c r="K1896" s="6">
        <v>7.84</v>
      </c>
      <c r="L1896" s="6">
        <v>8.13</v>
      </c>
      <c r="M1896" s="6">
        <v>8.61</v>
      </c>
    </row>
    <row r="1897">
      <c r="A1897" s="146">
        <v>41429.0</v>
      </c>
      <c r="B1897" s="6">
        <v>6.12</v>
      </c>
      <c r="C1897" s="6">
        <v>6.16</v>
      </c>
      <c r="D1897" s="6">
        <v>6.2</v>
      </c>
      <c r="E1897" s="6">
        <v>6.22</v>
      </c>
      <c r="F1897" s="6">
        <v>6.26</v>
      </c>
      <c r="G1897" s="6">
        <v>6.32</v>
      </c>
      <c r="H1897" s="6">
        <v>6.64</v>
      </c>
      <c r="I1897" s="6">
        <v>7.02</v>
      </c>
      <c r="J1897" s="6">
        <v>7.49</v>
      </c>
      <c r="K1897" s="6">
        <v>8.04</v>
      </c>
      <c r="L1897" s="6">
        <v>8.44</v>
      </c>
      <c r="M1897" s="6">
        <v>9.01</v>
      </c>
    </row>
    <row r="1898">
      <c r="A1898" s="146">
        <v>41428.0</v>
      </c>
      <c r="B1898" s="6">
        <v>6.05</v>
      </c>
      <c r="C1898" s="6">
        <v>6.06</v>
      </c>
      <c r="D1898" s="6">
        <v>6.08</v>
      </c>
      <c r="E1898" s="6">
        <v>6.09</v>
      </c>
      <c r="F1898" s="6">
        <v>6.17</v>
      </c>
      <c r="G1898" s="6">
        <v>6.3</v>
      </c>
      <c r="H1898" s="6">
        <v>6.71</v>
      </c>
      <c r="I1898" s="6">
        <v>7.1</v>
      </c>
      <c r="J1898" s="6">
        <v>7.49</v>
      </c>
      <c r="K1898" s="6">
        <v>7.9</v>
      </c>
      <c r="L1898" s="6">
        <v>8.18</v>
      </c>
      <c r="M1898" s="6">
        <v>8.57</v>
      </c>
    </row>
    <row r="1899">
      <c r="A1899" s="146">
        <v>41425.0</v>
      </c>
      <c r="B1899" s="6">
        <v>5.98</v>
      </c>
      <c r="C1899" s="6">
        <v>5.99</v>
      </c>
      <c r="D1899" s="6">
        <v>6.0</v>
      </c>
      <c r="E1899" s="6">
        <v>6.02</v>
      </c>
      <c r="F1899" s="6">
        <v>6.09</v>
      </c>
      <c r="G1899" s="6">
        <v>6.21</v>
      </c>
      <c r="H1899" s="6">
        <v>6.53</v>
      </c>
      <c r="I1899" s="6">
        <v>6.86</v>
      </c>
      <c r="J1899" s="6">
        <v>7.24</v>
      </c>
      <c r="K1899" s="6">
        <v>7.68</v>
      </c>
      <c r="L1899" s="6">
        <v>7.99</v>
      </c>
      <c r="M1899" s="6">
        <v>8.45</v>
      </c>
    </row>
    <row r="1900">
      <c r="A1900" s="146">
        <v>41424.0</v>
      </c>
      <c r="B1900" s="6">
        <v>5.96</v>
      </c>
      <c r="C1900" s="6">
        <v>5.98</v>
      </c>
      <c r="D1900" s="6">
        <v>5.99</v>
      </c>
      <c r="E1900" s="6">
        <v>6.01</v>
      </c>
      <c r="F1900" s="6">
        <v>6.08</v>
      </c>
      <c r="G1900" s="6">
        <v>6.19</v>
      </c>
      <c r="H1900" s="6">
        <v>6.51</v>
      </c>
      <c r="I1900" s="6">
        <v>6.84</v>
      </c>
      <c r="J1900" s="6">
        <v>7.2</v>
      </c>
      <c r="K1900" s="6">
        <v>7.67</v>
      </c>
      <c r="L1900" s="6">
        <v>8.03</v>
      </c>
      <c r="M1900" s="6">
        <v>8.58</v>
      </c>
    </row>
    <row r="1901">
      <c r="A1901" s="146">
        <v>41423.0</v>
      </c>
      <c r="B1901" s="6">
        <v>5.94</v>
      </c>
      <c r="C1901" s="6">
        <v>5.96</v>
      </c>
      <c r="D1901" s="6">
        <v>5.98</v>
      </c>
      <c r="E1901" s="6">
        <v>6.01</v>
      </c>
      <c r="F1901" s="6">
        <v>6.09</v>
      </c>
      <c r="G1901" s="6">
        <v>6.18</v>
      </c>
      <c r="H1901" s="6">
        <v>6.4</v>
      </c>
      <c r="I1901" s="6">
        <v>6.67</v>
      </c>
      <c r="J1901" s="6">
        <v>7.07</v>
      </c>
      <c r="K1901" s="6">
        <v>7.59</v>
      </c>
      <c r="L1901" s="6">
        <v>7.95</v>
      </c>
      <c r="M1901" s="6">
        <v>8.41</v>
      </c>
    </row>
    <row r="1902">
      <c r="A1902" s="146">
        <v>41422.0</v>
      </c>
      <c r="B1902" s="6">
        <v>5.88</v>
      </c>
      <c r="C1902" s="6">
        <v>5.91</v>
      </c>
      <c r="D1902" s="6">
        <v>5.93</v>
      </c>
      <c r="E1902" s="6">
        <v>5.95</v>
      </c>
      <c r="F1902" s="6">
        <v>6.04</v>
      </c>
      <c r="G1902" s="6">
        <v>6.14</v>
      </c>
      <c r="H1902" s="6">
        <v>6.44</v>
      </c>
      <c r="I1902" s="6">
        <v>6.75</v>
      </c>
      <c r="J1902" s="6">
        <v>7.13</v>
      </c>
      <c r="K1902" s="6">
        <v>7.61</v>
      </c>
      <c r="L1902" s="6">
        <v>8.0</v>
      </c>
      <c r="M1902" s="6">
        <v>8.63</v>
      </c>
    </row>
    <row r="1903">
      <c r="A1903" s="146">
        <v>41421.0</v>
      </c>
      <c r="B1903" s="6">
        <v>5.84</v>
      </c>
      <c r="C1903" s="6">
        <v>5.87</v>
      </c>
      <c r="D1903" s="6">
        <v>5.88</v>
      </c>
      <c r="E1903" s="6">
        <v>5.9</v>
      </c>
      <c r="F1903" s="6">
        <v>5.97</v>
      </c>
      <c r="G1903" s="6">
        <v>6.07</v>
      </c>
      <c r="H1903" s="6">
        <v>6.34</v>
      </c>
      <c r="I1903" s="6">
        <v>6.61</v>
      </c>
      <c r="J1903" s="6">
        <v>6.98</v>
      </c>
      <c r="K1903" s="6">
        <v>7.47</v>
      </c>
      <c r="L1903" s="6">
        <v>7.87</v>
      </c>
      <c r="M1903" s="6">
        <v>8.5</v>
      </c>
    </row>
    <row r="1904">
      <c r="A1904" s="146">
        <v>41418.0</v>
      </c>
      <c r="B1904" s="6">
        <v>5.65</v>
      </c>
      <c r="C1904" s="6">
        <v>5.68</v>
      </c>
      <c r="D1904" s="6">
        <v>5.71</v>
      </c>
      <c r="E1904" s="6">
        <v>5.74</v>
      </c>
      <c r="F1904" s="6">
        <v>5.84</v>
      </c>
      <c r="G1904" s="6">
        <v>5.94</v>
      </c>
      <c r="H1904" s="6">
        <v>6.18</v>
      </c>
      <c r="I1904" s="6">
        <v>6.45</v>
      </c>
      <c r="J1904" s="6">
        <v>6.81</v>
      </c>
      <c r="K1904" s="6">
        <v>7.31</v>
      </c>
      <c r="L1904" s="6">
        <v>7.73</v>
      </c>
      <c r="M1904" s="6">
        <v>8.4</v>
      </c>
    </row>
    <row r="1905">
      <c r="A1905" s="146">
        <v>41417.0</v>
      </c>
      <c r="B1905" s="6">
        <v>5.83</v>
      </c>
      <c r="C1905" s="6">
        <v>5.86</v>
      </c>
      <c r="D1905" s="6">
        <v>5.89</v>
      </c>
      <c r="E1905" s="6">
        <v>5.92</v>
      </c>
      <c r="F1905" s="6">
        <v>6.02</v>
      </c>
      <c r="G1905" s="6">
        <v>6.14</v>
      </c>
      <c r="H1905" s="6">
        <v>6.42</v>
      </c>
      <c r="I1905" s="6">
        <v>6.7</v>
      </c>
      <c r="J1905" s="6">
        <v>7.07</v>
      </c>
      <c r="K1905" s="6">
        <v>7.57</v>
      </c>
      <c r="L1905" s="6">
        <v>7.97</v>
      </c>
      <c r="M1905" s="6">
        <v>8.6</v>
      </c>
    </row>
    <row r="1906">
      <c r="A1906" s="146">
        <v>41416.0</v>
      </c>
      <c r="B1906" s="6">
        <v>5.81</v>
      </c>
      <c r="C1906" s="6">
        <v>5.84</v>
      </c>
      <c r="D1906" s="6">
        <v>5.87</v>
      </c>
      <c r="E1906" s="6">
        <v>5.89</v>
      </c>
      <c r="F1906" s="6">
        <v>5.97</v>
      </c>
      <c r="G1906" s="6">
        <v>6.06</v>
      </c>
      <c r="H1906" s="6">
        <v>6.31</v>
      </c>
      <c r="I1906" s="6">
        <v>6.58</v>
      </c>
      <c r="J1906" s="6">
        <v>6.95</v>
      </c>
      <c r="K1906" s="6">
        <v>7.48</v>
      </c>
      <c r="L1906" s="6">
        <v>7.91</v>
      </c>
      <c r="M1906" s="6">
        <v>8.55</v>
      </c>
    </row>
    <row r="1907">
      <c r="A1907" s="146">
        <v>41415.0</v>
      </c>
      <c r="B1907" s="6">
        <v>5.79</v>
      </c>
      <c r="C1907" s="6">
        <v>5.81</v>
      </c>
      <c r="D1907" s="6">
        <v>5.82</v>
      </c>
      <c r="E1907" s="6">
        <v>5.84</v>
      </c>
      <c r="F1907" s="6">
        <v>5.91</v>
      </c>
      <c r="G1907" s="6">
        <v>6.01</v>
      </c>
      <c r="H1907" s="6">
        <v>6.23</v>
      </c>
      <c r="I1907" s="6">
        <v>6.48</v>
      </c>
      <c r="J1907" s="6">
        <v>6.83</v>
      </c>
      <c r="K1907" s="6">
        <v>7.34</v>
      </c>
      <c r="L1907" s="6">
        <v>7.78</v>
      </c>
      <c r="M1907" s="6">
        <v>8.48</v>
      </c>
    </row>
    <row r="1908">
      <c r="A1908" s="146">
        <v>41414.0</v>
      </c>
      <c r="B1908" s="6">
        <v>5.77</v>
      </c>
      <c r="C1908" s="6">
        <v>5.79</v>
      </c>
      <c r="D1908" s="6">
        <v>5.8</v>
      </c>
      <c r="E1908" s="6">
        <v>5.81</v>
      </c>
      <c r="F1908" s="6">
        <v>5.88</v>
      </c>
      <c r="G1908" s="6">
        <v>5.99</v>
      </c>
      <c r="H1908" s="6">
        <v>6.21</v>
      </c>
      <c r="I1908" s="6">
        <v>6.44</v>
      </c>
      <c r="J1908" s="6">
        <v>6.78</v>
      </c>
      <c r="K1908" s="6">
        <v>7.29</v>
      </c>
      <c r="L1908" s="6">
        <v>7.74</v>
      </c>
      <c r="M1908" s="6">
        <v>8.47</v>
      </c>
    </row>
    <row r="1909">
      <c r="A1909" s="146">
        <v>41411.0</v>
      </c>
      <c r="B1909" s="6">
        <v>5.77</v>
      </c>
      <c r="C1909" s="6">
        <v>5.78</v>
      </c>
      <c r="D1909" s="6">
        <v>5.78</v>
      </c>
      <c r="E1909" s="6">
        <v>5.79</v>
      </c>
      <c r="F1909" s="6">
        <v>5.88</v>
      </c>
      <c r="G1909" s="6">
        <v>6.0</v>
      </c>
      <c r="H1909" s="6">
        <v>6.23</v>
      </c>
      <c r="I1909" s="6">
        <v>6.46</v>
      </c>
      <c r="J1909" s="6">
        <v>6.79</v>
      </c>
      <c r="K1909" s="6">
        <v>7.29</v>
      </c>
      <c r="L1909" s="6">
        <v>7.73</v>
      </c>
      <c r="M1909" s="6">
        <v>8.44</v>
      </c>
    </row>
    <row r="1910">
      <c r="A1910" s="146">
        <v>41410.0</v>
      </c>
      <c r="B1910" s="6">
        <v>5.76</v>
      </c>
      <c r="C1910" s="6">
        <v>5.77</v>
      </c>
      <c r="D1910" s="6">
        <v>5.78</v>
      </c>
      <c r="E1910" s="6">
        <v>5.8</v>
      </c>
      <c r="F1910" s="6">
        <v>5.89</v>
      </c>
      <c r="G1910" s="6">
        <v>6.0</v>
      </c>
      <c r="H1910" s="6">
        <v>6.23</v>
      </c>
      <c r="I1910" s="6">
        <v>6.46</v>
      </c>
      <c r="J1910" s="6">
        <v>6.78</v>
      </c>
      <c r="K1910" s="6">
        <v>7.29</v>
      </c>
      <c r="L1910" s="6">
        <v>7.74</v>
      </c>
      <c r="M1910" s="6">
        <v>8.46</v>
      </c>
    </row>
    <row r="1911">
      <c r="A1911" s="146">
        <v>41409.0</v>
      </c>
      <c r="B1911" s="6">
        <v>5.73</v>
      </c>
      <c r="C1911" s="6">
        <v>5.75</v>
      </c>
      <c r="D1911" s="6">
        <v>5.77</v>
      </c>
      <c r="E1911" s="6">
        <v>5.78</v>
      </c>
      <c r="F1911" s="6">
        <v>5.88</v>
      </c>
      <c r="G1911" s="6">
        <v>6.01</v>
      </c>
      <c r="H1911" s="6">
        <v>6.26</v>
      </c>
      <c r="I1911" s="6">
        <v>6.48</v>
      </c>
      <c r="J1911" s="6">
        <v>6.78</v>
      </c>
      <c r="K1911" s="6">
        <v>7.26</v>
      </c>
      <c r="L1911" s="6">
        <v>7.69</v>
      </c>
      <c r="M1911" s="6">
        <v>8.42</v>
      </c>
    </row>
    <row r="1912">
      <c r="A1912" s="146">
        <v>41408.0</v>
      </c>
      <c r="B1912" s="6">
        <v>5.69</v>
      </c>
      <c r="C1912" s="6">
        <v>5.71</v>
      </c>
      <c r="D1912" s="6">
        <v>5.73</v>
      </c>
      <c r="E1912" s="6">
        <v>5.75</v>
      </c>
      <c r="F1912" s="6">
        <v>5.88</v>
      </c>
      <c r="G1912" s="6">
        <v>6.03</v>
      </c>
      <c r="H1912" s="6">
        <v>6.26</v>
      </c>
      <c r="I1912" s="6">
        <v>6.46</v>
      </c>
      <c r="J1912" s="6">
        <v>6.79</v>
      </c>
      <c r="K1912" s="6">
        <v>7.31</v>
      </c>
      <c r="L1912" s="6">
        <v>7.77</v>
      </c>
      <c r="M1912" s="6">
        <v>8.5</v>
      </c>
    </row>
    <row r="1913">
      <c r="A1913" s="146">
        <v>41407.0</v>
      </c>
      <c r="B1913" s="6">
        <v>5.59</v>
      </c>
      <c r="C1913" s="6">
        <v>5.63</v>
      </c>
      <c r="D1913" s="6">
        <v>5.67</v>
      </c>
      <c r="E1913" s="6">
        <v>5.7</v>
      </c>
      <c r="F1913" s="6">
        <v>5.84</v>
      </c>
      <c r="G1913" s="6">
        <v>5.95</v>
      </c>
      <c r="H1913" s="6">
        <v>6.18</v>
      </c>
      <c r="I1913" s="6">
        <v>6.41</v>
      </c>
      <c r="J1913" s="6">
        <v>6.75</v>
      </c>
      <c r="K1913" s="6">
        <v>7.27</v>
      </c>
      <c r="L1913" s="6">
        <v>7.73</v>
      </c>
      <c r="M1913" s="6">
        <v>8.48</v>
      </c>
    </row>
    <row r="1914">
      <c r="A1914" s="146">
        <v>41404.0</v>
      </c>
      <c r="B1914" s="6">
        <v>5.62</v>
      </c>
      <c r="C1914" s="6">
        <v>5.65</v>
      </c>
      <c r="D1914" s="6">
        <v>5.68</v>
      </c>
      <c r="E1914" s="6">
        <v>5.7</v>
      </c>
      <c r="F1914" s="6">
        <v>5.77</v>
      </c>
      <c r="G1914" s="6">
        <v>5.87</v>
      </c>
      <c r="H1914" s="6">
        <v>6.12</v>
      </c>
      <c r="I1914" s="6">
        <v>6.38</v>
      </c>
      <c r="J1914" s="6">
        <v>6.71</v>
      </c>
      <c r="K1914" s="6">
        <v>7.19</v>
      </c>
      <c r="L1914" s="6">
        <v>7.65</v>
      </c>
      <c r="M1914" s="6">
        <v>8.47</v>
      </c>
    </row>
    <row r="1915">
      <c r="A1915" s="146">
        <v>41402.0</v>
      </c>
      <c r="B1915" s="6">
        <v>5.59</v>
      </c>
      <c r="C1915" s="6">
        <v>5.62</v>
      </c>
      <c r="D1915" s="6">
        <v>5.65</v>
      </c>
      <c r="E1915" s="6">
        <v>5.68</v>
      </c>
      <c r="F1915" s="6">
        <v>5.76</v>
      </c>
      <c r="G1915" s="6">
        <v>5.84</v>
      </c>
      <c r="H1915" s="6">
        <v>6.07</v>
      </c>
      <c r="I1915" s="6">
        <v>6.32</v>
      </c>
      <c r="J1915" s="6">
        <v>6.66</v>
      </c>
      <c r="K1915" s="6">
        <v>7.15</v>
      </c>
      <c r="L1915" s="6">
        <v>7.62</v>
      </c>
      <c r="M1915" s="6">
        <v>8.42</v>
      </c>
    </row>
    <row r="1916">
      <c r="A1916" s="146">
        <v>41401.0</v>
      </c>
      <c r="B1916" s="6">
        <v>5.59</v>
      </c>
      <c r="C1916" s="6">
        <v>5.63</v>
      </c>
      <c r="D1916" s="6">
        <v>5.65</v>
      </c>
      <c r="E1916" s="6">
        <v>5.68</v>
      </c>
      <c r="F1916" s="6">
        <v>5.74</v>
      </c>
      <c r="G1916" s="6">
        <v>5.82</v>
      </c>
      <c r="H1916" s="6">
        <v>6.07</v>
      </c>
      <c r="I1916" s="6">
        <v>6.35</v>
      </c>
      <c r="J1916" s="6">
        <v>6.69</v>
      </c>
      <c r="K1916" s="6">
        <v>7.16</v>
      </c>
      <c r="L1916" s="6">
        <v>7.59</v>
      </c>
      <c r="M1916" s="6">
        <v>8.36</v>
      </c>
    </row>
    <row r="1917">
      <c r="A1917" s="146">
        <v>41400.0</v>
      </c>
      <c r="B1917" s="6">
        <v>5.54</v>
      </c>
      <c r="C1917" s="6">
        <v>5.59</v>
      </c>
      <c r="D1917" s="6">
        <v>5.63</v>
      </c>
      <c r="E1917" s="6">
        <v>5.66</v>
      </c>
      <c r="F1917" s="6">
        <v>5.72</v>
      </c>
      <c r="G1917" s="6">
        <v>5.8</v>
      </c>
      <c r="H1917" s="6">
        <v>6.06</v>
      </c>
      <c r="I1917" s="6">
        <v>6.34</v>
      </c>
      <c r="J1917" s="6">
        <v>6.69</v>
      </c>
      <c r="K1917" s="6">
        <v>7.15</v>
      </c>
      <c r="L1917" s="6">
        <v>7.56</v>
      </c>
      <c r="M1917" s="6">
        <v>8.33</v>
      </c>
    </row>
    <row r="1918">
      <c r="A1918" s="146">
        <v>41397.0</v>
      </c>
      <c r="B1918" s="6">
        <v>5.54</v>
      </c>
      <c r="C1918" s="6">
        <v>5.58</v>
      </c>
      <c r="D1918" s="6">
        <v>5.62</v>
      </c>
      <c r="E1918" s="6">
        <v>5.66</v>
      </c>
      <c r="F1918" s="6">
        <v>5.75</v>
      </c>
      <c r="G1918" s="6">
        <v>5.84</v>
      </c>
      <c r="H1918" s="6">
        <v>6.11</v>
      </c>
      <c r="I1918" s="6">
        <v>6.39</v>
      </c>
      <c r="J1918" s="6">
        <v>6.72</v>
      </c>
      <c r="K1918" s="6">
        <v>7.15</v>
      </c>
      <c r="L1918" s="6">
        <v>7.55</v>
      </c>
      <c r="M1918" s="6">
        <v>8.27</v>
      </c>
    </row>
    <row r="1919">
      <c r="A1919" s="146">
        <v>41396.0</v>
      </c>
      <c r="B1919" s="6">
        <v>5.58</v>
      </c>
      <c r="C1919" s="6">
        <v>5.62</v>
      </c>
      <c r="D1919" s="6">
        <v>5.66</v>
      </c>
      <c r="E1919" s="6">
        <v>5.69</v>
      </c>
      <c r="F1919" s="6">
        <v>5.77</v>
      </c>
      <c r="G1919" s="6">
        <v>5.84</v>
      </c>
      <c r="H1919" s="6">
        <v>6.09</v>
      </c>
      <c r="I1919" s="6">
        <v>6.37</v>
      </c>
      <c r="J1919" s="6">
        <v>6.73</v>
      </c>
      <c r="K1919" s="6">
        <v>7.21</v>
      </c>
      <c r="L1919" s="6">
        <v>7.63</v>
      </c>
      <c r="M1919" s="6">
        <v>8.35</v>
      </c>
    </row>
    <row r="1920">
      <c r="A1920" s="146">
        <v>41394.0</v>
      </c>
      <c r="B1920" s="6">
        <v>5.59</v>
      </c>
      <c r="C1920" s="6">
        <v>5.63</v>
      </c>
      <c r="D1920" s="6">
        <v>5.66</v>
      </c>
      <c r="E1920" s="6">
        <v>5.68</v>
      </c>
      <c r="F1920" s="6">
        <v>5.74</v>
      </c>
      <c r="G1920" s="6">
        <v>5.81</v>
      </c>
      <c r="H1920" s="6">
        <v>6.09</v>
      </c>
      <c r="I1920" s="6">
        <v>6.4</v>
      </c>
      <c r="J1920" s="6">
        <v>6.76</v>
      </c>
      <c r="K1920" s="6">
        <v>7.19</v>
      </c>
      <c r="L1920" s="6">
        <v>7.57</v>
      </c>
      <c r="M1920" s="6">
        <v>8.26</v>
      </c>
    </row>
    <row r="1921">
      <c r="A1921" s="146">
        <v>41393.0</v>
      </c>
      <c r="B1921" s="6">
        <v>5.6</v>
      </c>
      <c r="C1921" s="6">
        <v>5.65</v>
      </c>
      <c r="D1921" s="6">
        <v>5.69</v>
      </c>
      <c r="E1921" s="6">
        <v>5.72</v>
      </c>
      <c r="F1921" s="6">
        <v>5.77</v>
      </c>
      <c r="G1921" s="6">
        <v>5.82</v>
      </c>
      <c r="H1921" s="6">
        <v>6.08</v>
      </c>
      <c r="I1921" s="6">
        <v>6.38</v>
      </c>
      <c r="J1921" s="6">
        <v>6.74</v>
      </c>
      <c r="K1921" s="6">
        <v>7.17</v>
      </c>
      <c r="L1921" s="6">
        <v>7.54</v>
      </c>
      <c r="M1921" s="6">
        <v>8.21</v>
      </c>
    </row>
    <row r="1922">
      <c r="A1922" s="146">
        <v>41390.0</v>
      </c>
      <c r="B1922" s="6">
        <v>5.6</v>
      </c>
      <c r="C1922" s="6">
        <v>5.66</v>
      </c>
      <c r="D1922" s="6">
        <v>5.71</v>
      </c>
      <c r="E1922" s="6">
        <v>5.75</v>
      </c>
      <c r="F1922" s="6">
        <v>5.82</v>
      </c>
      <c r="G1922" s="6">
        <v>5.86</v>
      </c>
      <c r="H1922" s="6">
        <v>6.08</v>
      </c>
      <c r="I1922" s="6">
        <v>6.4</v>
      </c>
      <c r="J1922" s="6">
        <v>6.82</v>
      </c>
      <c r="K1922" s="6">
        <v>7.31</v>
      </c>
      <c r="L1922" s="6">
        <v>7.67</v>
      </c>
      <c r="M1922" s="6">
        <v>8.18</v>
      </c>
    </row>
    <row r="1923">
      <c r="A1923" s="146">
        <v>41389.0</v>
      </c>
      <c r="B1923" s="6">
        <v>5.62</v>
      </c>
      <c r="C1923" s="6">
        <v>5.67</v>
      </c>
      <c r="D1923" s="6">
        <v>5.72</v>
      </c>
      <c r="E1923" s="6">
        <v>5.76</v>
      </c>
      <c r="F1923" s="6">
        <v>5.85</v>
      </c>
      <c r="G1923" s="6">
        <v>5.9</v>
      </c>
      <c r="H1923" s="6">
        <v>6.12</v>
      </c>
      <c r="I1923" s="6">
        <v>6.42</v>
      </c>
      <c r="J1923" s="6">
        <v>6.83</v>
      </c>
      <c r="K1923" s="6">
        <v>7.32</v>
      </c>
      <c r="L1923" s="6">
        <v>7.66</v>
      </c>
      <c r="M1923" s="6">
        <v>8.17</v>
      </c>
    </row>
    <row r="1924">
      <c r="A1924" s="146">
        <v>41388.0</v>
      </c>
      <c r="B1924" s="6">
        <v>5.54</v>
      </c>
      <c r="C1924" s="6">
        <v>5.61</v>
      </c>
      <c r="D1924" s="6">
        <v>5.67</v>
      </c>
      <c r="E1924" s="6">
        <v>5.71</v>
      </c>
      <c r="F1924" s="6">
        <v>5.78</v>
      </c>
      <c r="G1924" s="6">
        <v>5.83</v>
      </c>
      <c r="H1924" s="6">
        <v>6.1</v>
      </c>
      <c r="I1924" s="6">
        <v>6.43</v>
      </c>
      <c r="J1924" s="6">
        <v>6.84</v>
      </c>
      <c r="K1924" s="6">
        <v>7.35</v>
      </c>
      <c r="L1924" s="6">
        <v>7.74</v>
      </c>
      <c r="M1924" s="6">
        <v>8.32</v>
      </c>
    </row>
    <row r="1925">
      <c r="A1925" s="146">
        <v>41387.0</v>
      </c>
      <c r="B1925" s="6">
        <v>5.53</v>
      </c>
      <c r="C1925" s="6">
        <v>5.59</v>
      </c>
      <c r="D1925" s="6">
        <v>5.65</v>
      </c>
      <c r="E1925" s="6">
        <v>5.69</v>
      </c>
      <c r="F1925" s="6">
        <v>5.8</v>
      </c>
      <c r="G1925" s="6">
        <v>5.87</v>
      </c>
      <c r="H1925" s="6">
        <v>6.15</v>
      </c>
      <c r="I1925" s="6">
        <v>6.48</v>
      </c>
      <c r="J1925" s="6">
        <v>6.9</v>
      </c>
      <c r="K1925" s="6">
        <v>7.35</v>
      </c>
      <c r="L1925" s="6">
        <v>7.7</v>
      </c>
      <c r="M1925" s="6">
        <v>8.26</v>
      </c>
    </row>
    <row r="1926">
      <c r="A1926" s="146">
        <v>41386.0</v>
      </c>
      <c r="B1926" s="6">
        <v>5.6</v>
      </c>
      <c r="C1926" s="6">
        <v>5.67</v>
      </c>
      <c r="D1926" s="6">
        <v>5.72</v>
      </c>
      <c r="E1926" s="6">
        <v>5.77</v>
      </c>
      <c r="F1926" s="6">
        <v>5.85</v>
      </c>
      <c r="G1926" s="6">
        <v>5.89</v>
      </c>
      <c r="H1926" s="6">
        <v>6.17</v>
      </c>
      <c r="I1926" s="6">
        <v>6.53</v>
      </c>
      <c r="J1926" s="6">
        <v>6.95</v>
      </c>
      <c r="K1926" s="6">
        <v>7.4</v>
      </c>
      <c r="L1926" s="6">
        <v>7.7</v>
      </c>
      <c r="M1926" s="6">
        <v>8.14</v>
      </c>
    </row>
    <row r="1927">
      <c r="A1927" s="146">
        <v>41383.0</v>
      </c>
      <c r="B1927" s="6">
        <v>5.53</v>
      </c>
      <c r="C1927" s="6">
        <v>5.61</v>
      </c>
      <c r="D1927" s="6">
        <v>5.68</v>
      </c>
      <c r="E1927" s="6">
        <v>5.74</v>
      </c>
      <c r="F1927" s="6">
        <v>5.84</v>
      </c>
      <c r="G1927" s="6">
        <v>5.9</v>
      </c>
      <c r="H1927" s="6">
        <v>6.19</v>
      </c>
      <c r="I1927" s="6">
        <v>6.54</v>
      </c>
      <c r="J1927" s="6">
        <v>6.95</v>
      </c>
      <c r="K1927" s="6">
        <v>7.4</v>
      </c>
      <c r="L1927" s="6">
        <v>7.73</v>
      </c>
      <c r="M1927" s="6">
        <v>8.21</v>
      </c>
    </row>
    <row r="1928">
      <c r="A1928" s="146">
        <v>41382.0</v>
      </c>
      <c r="B1928" s="6">
        <v>5.57</v>
      </c>
      <c r="C1928" s="6">
        <v>5.64</v>
      </c>
      <c r="D1928" s="6">
        <v>5.71</v>
      </c>
      <c r="E1928" s="6">
        <v>5.76</v>
      </c>
      <c r="F1928" s="6">
        <v>5.89</v>
      </c>
      <c r="G1928" s="6">
        <v>5.97</v>
      </c>
      <c r="H1928" s="6">
        <v>6.28</v>
      </c>
      <c r="I1928" s="6">
        <v>6.63</v>
      </c>
      <c r="J1928" s="6">
        <v>7.06</v>
      </c>
      <c r="K1928" s="6">
        <v>7.5</v>
      </c>
      <c r="L1928" s="6">
        <v>7.82</v>
      </c>
      <c r="M1928" s="6">
        <v>8.28</v>
      </c>
    </row>
    <row r="1929">
      <c r="A1929" s="146">
        <v>41381.0</v>
      </c>
      <c r="B1929" s="6">
        <v>5.58</v>
      </c>
      <c r="C1929" s="6">
        <v>5.65</v>
      </c>
      <c r="D1929" s="6">
        <v>5.7</v>
      </c>
      <c r="E1929" s="6">
        <v>5.75</v>
      </c>
      <c r="F1929" s="6">
        <v>5.87</v>
      </c>
      <c r="G1929" s="6">
        <v>5.96</v>
      </c>
      <c r="H1929" s="6">
        <v>6.3</v>
      </c>
      <c r="I1929" s="6">
        <v>6.69</v>
      </c>
      <c r="J1929" s="6">
        <v>7.14</v>
      </c>
      <c r="K1929" s="6">
        <v>7.6</v>
      </c>
      <c r="L1929" s="6">
        <v>7.9</v>
      </c>
      <c r="M1929" s="6">
        <v>8.32</v>
      </c>
    </row>
    <row r="1930">
      <c r="A1930" s="146">
        <v>41380.0</v>
      </c>
      <c r="B1930" s="6">
        <v>5.56</v>
      </c>
      <c r="C1930" s="6">
        <v>5.63</v>
      </c>
      <c r="D1930" s="6">
        <v>5.69</v>
      </c>
      <c r="E1930" s="6">
        <v>5.74</v>
      </c>
      <c r="F1930" s="6">
        <v>5.85</v>
      </c>
      <c r="G1930" s="6">
        <v>5.94</v>
      </c>
      <c r="H1930" s="6">
        <v>6.28</v>
      </c>
      <c r="I1930" s="6">
        <v>6.68</v>
      </c>
      <c r="J1930" s="6">
        <v>7.12</v>
      </c>
      <c r="K1930" s="6">
        <v>7.56</v>
      </c>
      <c r="L1930" s="6">
        <v>7.87</v>
      </c>
      <c r="M1930" s="6">
        <v>8.31</v>
      </c>
    </row>
    <row r="1931">
      <c r="A1931" s="146">
        <v>41379.0</v>
      </c>
      <c r="B1931" s="6">
        <v>5.55</v>
      </c>
      <c r="C1931" s="6">
        <v>5.63</v>
      </c>
      <c r="D1931" s="6">
        <v>5.69</v>
      </c>
      <c r="E1931" s="6">
        <v>5.74</v>
      </c>
      <c r="F1931" s="6">
        <v>5.86</v>
      </c>
      <c r="G1931" s="6">
        <v>5.94</v>
      </c>
      <c r="H1931" s="6">
        <v>6.28</v>
      </c>
      <c r="I1931" s="6">
        <v>6.68</v>
      </c>
      <c r="J1931" s="6">
        <v>7.14</v>
      </c>
      <c r="K1931" s="6">
        <v>7.62</v>
      </c>
      <c r="L1931" s="6">
        <v>7.94</v>
      </c>
      <c r="M1931" s="6">
        <v>8.38</v>
      </c>
    </row>
    <row r="1932">
      <c r="A1932" s="146">
        <v>41376.0</v>
      </c>
      <c r="B1932" s="6">
        <v>5.51</v>
      </c>
      <c r="C1932" s="6">
        <v>5.59</v>
      </c>
      <c r="D1932" s="6">
        <v>5.65</v>
      </c>
      <c r="E1932" s="6">
        <v>5.69</v>
      </c>
      <c r="F1932" s="6">
        <v>5.8</v>
      </c>
      <c r="G1932" s="6">
        <v>5.88</v>
      </c>
      <c r="H1932" s="6">
        <v>6.19</v>
      </c>
      <c r="I1932" s="6">
        <v>6.55</v>
      </c>
      <c r="J1932" s="6">
        <v>6.98</v>
      </c>
      <c r="K1932" s="6">
        <v>7.43</v>
      </c>
      <c r="L1932" s="6">
        <v>7.74</v>
      </c>
      <c r="M1932" s="6">
        <v>8.19</v>
      </c>
    </row>
    <row r="1933">
      <c r="A1933" s="146">
        <v>41375.0</v>
      </c>
      <c r="B1933" s="6">
        <v>5.49</v>
      </c>
      <c r="C1933" s="6">
        <v>5.55</v>
      </c>
      <c r="D1933" s="6">
        <v>5.6</v>
      </c>
      <c r="E1933" s="6">
        <v>5.65</v>
      </c>
      <c r="F1933" s="6">
        <v>5.76</v>
      </c>
      <c r="G1933" s="6">
        <v>5.85</v>
      </c>
      <c r="H1933" s="6">
        <v>6.18</v>
      </c>
      <c r="I1933" s="6">
        <v>6.54</v>
      </c>
      <c r="J1933" s="6">
        <v>6.95</v>
      </c>
      <c r="K1933" s="6">
        <v>7.4</v>
      </c>
      <c r="L1933" s="6">
        <v>7.73</v>
      </c>
      <c r="M1933" s="6">
        <v>8.23</v>
      </c>
    </row>
    <row r="1934">
      <c r="A1934" s="146">
        <v>41374.0</v>
      </c>
      <c r="B1934" s="6">
        <v>5.48</v>
      </c>
      <c r="C1934" s="6">
        <v>5.54</v>
      </c>
      <c r="D1934" s="6">
        <v>5.6</v>
      </c>
      <c r="E1934" s="6">
        <v>5.65</v>
      </c>
      <c r="F1934" s="6">
        <v>5.76</v>
      </c>
      <c r="G1934" s="6">
        <v>5.85</v>
      </c>
      <c r="H1934" s="6">
        <v>6.17</v>
      </c>
      <c r="I1934" s="6">
        <v>6.53</v>
      </c>
      <c r="J1934" s="6">
        <v>6.95</v>
      </c>
      <c r="K1934" s="6">
        <v>7.41</v>
      </c>
      <c r="L1934" s="6">
        <v>7.73</v>
      </c>
      <c r="M1934" s="6">
        <v>8.17</v>
      </c>
    </row>
    <row r="1935">
      <c r="A1935" s="146">
        <v>41373.0</v>
      </c>
      <c r="B1935" s="6">
        <v>5.51</v>
      </c>
      <c r="C1935" s="6">
        <v>5.56</v>
      </c>
      <c r="D1935" s="6">
        <v>5.61</v>
      </c>
      <c r="E1935" s="6">
        <v>5.65</v>
      </c>
      <c r="F1935" s="6">
        <v>5.76</v>
      </c>
      <c r="G1935" s="6">
        <v>5.87</v>
      </c>
      <c r="H1935" s="6">
        <v>6.2</v>
      </c>
      <c r="I1935" s="6">
        <v>6.57</v>
      </c>
      <c r="J1935" s="6">
        <v>7.0</v>
      </c>
      <c r="K1935" s="6">
        <v>7.46</v>
      </c>
      <c r="L1935" s="6">
        <v>7.79</v>
      </c>
      <c r="M1935" s="6">
        <v>8.27</v>
      </c>
    </row>
    <row r="1936">
      <c r="A1936" s="146">
        <v>41372.0</v>
      </c>
      <c r="B1936" s="6">
        <v>5.5</v>
      </c>
      <c r="C1936" s="6">
        <v>5.55</v>
      </c>
      <c r="D1936" s="6">
        <v>5.59</v>
      </c>
      <c r="E1936" s="6">
        <v>5.63</v>
      </c>
      <c r="F1936" s="6">
        <v>5.74</v>
      </c>
      <c r="G1936" s="6">
        <v>5.85</v>
      </c>
      <c r="H1936" s="6">
        <v>6.2</v>
      </c>
      <c r="I1936" s="6">
        <v>6.56</v>
      </c>
      <c r="J1936" s="6">
        <v>6.99</v>
      </c>
      <c r="K1936" s="6">
        <v>7.43</v>
      </c>
      <c r="L1936" s="6">
        <v>7.73</v>
      </c>
      <c r="M1936" s="6">
        <v>8.17</v>
      </c>
    </row>
    <row r="1937">
      <c r="A1937" s="146">
        <v>41369.0</v>
      </c>
      <c r="B1937" s="6">
        <v>5.49</v>
      </c>
      <c r="C1937" s="6">
        <v>5.55</v>
      </c>
      <c r="D1937" s="6">
        <v>5.61</v>
      </c>
      <c r="E1937" s="6">
        <v>5.66</v>
      </c>
      <c r="F1937" s="6">
        <v>5.82</v>
      </c>
      <c r="G1937" s="6">
        <v>5.95</v>
      </c>
      <c r="H1937" s="6">
        <v>6.32</v>
      </c>
      <c r="I1937" s="6">
        <v>6.71</v>
      </c>
      <c r="J1937" s="6">
        <v>7.15</v>
      </c>
      <c r="K1937" s="6">
        <v>7.59</v>
      </c>
      <c r="L1937" s="6">
        <v>7.9</v>
      </c>
      <c r="M1937" s="6">
        <v>8.36</v>
      </c>
    </row>
    <row r="1938">
      <c r="A1938" s="146">
        <v>41368.0</v>
      </c>
      <c r="B1938" s="6">
        <v>5.56</v>
      </c>
      <c r="C1938" s="6">
        <v>5.61</v>
      </c>
      <c r="D1938" s="6">
        <v>5.65</v>
      </c>
      <c r="E1938" s="6">
        <v>5.69</v>
      </c>
      <c r="F1938" s="6">
        <v>5.85</v>
      </c>
      <c r="G1938" s="6">
        <v>6.03</v>
      </c>
      <c r="H1938" s="6">
        <v>6.44</v>
      </c>
      <c r="I1938" s="6">
        <v>6.82</v>
      </c>
      <c r="J1938" s="6">
        <v>7.25</v>
      </c>
      <c r="K1938" s="6">
        <v>7.71</v>
      </c>
      <c r="L1938" s="6">
        <v>8.03</v>
      </c>
      <c r="M1938" s="6">
        <v>8.47</v>
      </c>
    </row>
    <row r="1939">
      <c r="A1939" s="146">
        <v>41367.0</v>
      </c>
      <c r="B1939" s="6">
        <v>5.57</v>
      </c>
      <c r="C1939" s="6">
        <v>5.62</v>
      </c>
      <c r="D1939" s="6">
        <v>5.67</v>
      </c>
      <c r="E1939" s="6">
        <v>5.71</v>
      </c>
      <c r="F1939" s="6">
        <v>5.86</v>
      </c>
      <c r="G1939" s="6">
        <v>6.02</v>
      </c>
      <c r="H1939" s="6">
        <v>6.43</v>
      </c>
      <c r="I1939" s="6">
        <v>6.83</v>
      </c>
      <c r="J1939" s="6">
        <v>7.29</v>
      </c>
      <c r="K1939" s="6">
        <v>7.77</v>
      </c>
      <c r="L1939" s="6">
        <v>8.09</v>
      </c>
      <c r="M1939" s="6">
        <v>8.52</v>
      </c>
    </row>
    <row r="1940">
      <c r="A1940" s="146">
        <v>41366.0</v>
      </c>
      <c r="B1940" s="6">
        <v>5.58</v>
      </c>
      <c r="C1940" s="6">
        <v>5.63</v>
      </c>
      <c r="D1940" s="6">
        <v>5.68</v>
      </c>
      <c r="E1940" s="6">
        <v>5.72</v>
      </c>
      <c r="F1940" s="6">
        <v>5.86</v>
      </c>
      <c r="G1940" s="6">
        <v>6.01</v>
      </c>
      <c r="H1940" s="6">
        <v>6.42</v>
      </c>
      <c r="I1940" s="6">
        <v>6.83</v>
      </c>
      <c r="J1940" s="6">
        <v>7.3</v>
      </c>
      <c r="K1940" s="6">
        <v>7.79</v>
      </c>
      <c r="L1940" s="6">
        <v>8.11</v>
      </c>
      <c r="M1940" s="6">
        <v>8.54</v>
      </c>
    </row>
    <row r="1941">
      <c r="A1941" s="146">
        <v>41365.0</v>
      </c>
      <c r="B1941" s="6">
        <v>5.53</v>
      </c>
      <c r="C1941" s="6">
        <v>5.58</v>
      </c>
      <c r="D1941" s="6">
        <v>5.63</v>
      </c>
      <c r="E1941" s="6">
        <v>5.68</v>
      </c>
      <c r="F1941" s="6">
        <v>5.83</v>
      </c>
      <c r="G1941" s="6">
        <v>6.01</v>
      </c>
      <c r="H1941" s="6">
        <v>6.44</v>
      </c>
      <c r="I1941" s="6">
        <v>6.85</v>
      </c>
      <c r="J1941" s="6">
        <v>7.3</v>
      </c>
      <c r="K1941" s="6">
        <v>7.78</v>
      </c>
      <c r="L1941" s="6">
        <v>8.1</v>
      </c>
      <c r="M1941" s="6">
        <v>8.55</v>
      </c>
    </row>
    <row r="1942">
      <c r="A1942" s="146">
        <v>41362.0</v>
      </c>
      <c r="B1942" s="6">
        <v>5.67</v>
      </c>
      <c r="C1942" s="6">
        <v>5.71</v>
      </c>
      <c r="D1942" s="6">
        <v>5.75</v>
      </c>
      <c r="E1942" s="6">
        <v>5.79</v>
      </c>
      <c r="F1942" s="6">
        <v>5.94</v>
      </c>
      <c r="G1942" s="6">
        <v>6.08</v>
      </c>
      <c r="H1942" s="6">
        <v>6.45</v>
      </c>
      <c r="I1942" s="6">
        <v>6.84</v>
      </c>
      <c r="J1942" s="6">
        <v>7.3</v>
      </c>
      <c r="K1942" s="6">
        <v>7.8</v>
      </c>
      <c r="L1942" s="6">
        <v>8.12</v>
      </c>
      <c r="M1942" s="6">
        <v>8.53</v>
      </c>
    </row>
    <row r="1943">
      <c r="A1943" s="146">
        <v>41361.0</v>
      </c>
      <c r="B1943" s="6">
        <v>5.65</v>
      </c>
      <c r="C1943" s="6">
        <v>5.71</v>
      </c>
      <c r="D1943" s="6">
        <v>5.77</v>
      </c>
      <c r="E1943" s="6">
        <v>5.82</v>
      </c>
      <c r="F1943" s="6">
        <v>5.98</v>
      </c>
      <c r="G1943" s="6">
        <v>6.13</v>
      </c>
      <c r="H1943" s="6">
        <v>6.51</v>
      </c>
      <c r="I1943" s="6">
        <v>6.89</v>
      </c>
      <c r="J1943" s="6">
        <v>7.33</v>
      </c>
      <c r="K1943" s="6">
        <v>7.82</v>
      </c>
      <c r="L1943" s="6">
        <v>8.14</v>
      </c>
      <c r="M1943" s="6">
        <v>8.55</v>
      </c>
    </row>
    <row r="1944">
      <c r="A1944" s="146">
        <v>41360.0</v>
      </c>
      <c r="B1944" s="6">
        <v>5.65</v>
      </c>
      <c r="C1944" s="6">
        <v>5.73</v>
      </c>
      <c r="D1944" s="6">
        <v>5.79</v>
      </c>
      <c r="E1944" s="6">
        <v>5.85</v>
      </c>
      <c r="F1944" s="6">
        <v>6.0</v>
      </c>
      <c r="G1944" s="6">
        <v>6.12</v>
      </c>
      <c r="H1944" s="6">
        <v>6.49</v>
      </c>
      <c r="I1944" s="6">
        <v>6.88</v>
      </c>
      <c r="J1944" s="6">
        <v>7.33</v>
      </c>
      <c r="K1944" s="6">
        <v>7.81</v>
      </c>
      <c r="L1944" s="6">
        <v>8.13</v>
      </c>
      <c r="M1944" s="6">
        <v>8.53</v>
      </c>
    </row>
    <row r="1945">
      <c r="A1945" s="146">
        <v>41359.0</v>
      </c>
      <c r="B1945" s="6">
        <v>5.65</v>
      </c>
      <c r="C1945" s="6">
        <v>5.73</v>
      </c>
      <c r="D1945" s="6">
        <v>5.79</v>
      </c>
      <c r="E1945" s="6">
        <v>5.83</v>
      </c>
      <c r="F1945" s="6">
        <v>5.95</v>
      </c>
      <c r="G1945" s="6">
        <v>6.06</v>
      </c>
      <c r="H1945" s="6">
        <v>6.45</v>
      </c>
      <c r="I1945" s="6">
        <v>6.88</v>
      </c>
      <c r="J1945" s="6">
        <v>7.36</v>
      </c>
      <c r="K1945" s="6">
        <v>7.85</v>
      </c>
      <c r="L1945" s="6">
        <v>8.14</v>
      </c>
      <c r="M1945" s="6">
        <v>8.53</v>
      </c>
    </row>
    <row r="1946">
      <c r="A1946" s="146">
        <v>41358.0</v>
      </c>
      <c r="B1946" s="6">
        <v>5.71</v>
      </c>
      <c r="C1946" s="6">
        <v>5.76</v>
      </c>
      <c r="D1946" s="6">
        <v>5.81</v>
      </c>
      <c r="E1946" s="6">
        <v>5.85</v>
      </c>
      <c r="F1946" s="6">
        <v>5.97</v>
      </c>
      <c r="G1946" s="6">
        <v>6.09</v>
      </c>
      <c r="H1946" s="6">
        <v>6.47</v>
      </c>
      <c r="I1946" s="6">
        <v>6.86</v>
      </c>
      <c r="J1946" s="6">
        <v>7.32</v>
      </c>
      <c r="K1946" s="6">
        <v>7.81</v>
      </c>
      <c r="L1946" s="6">
        <v>8.11</v>
      </c>
      <c r="M1946" s="6">
        <v>8.49</v>
      </c>
    </row>
    <row r="1947">
      <c r="A1947" s="146">
        <v>41355.0</v>
      </c>
      <c r="B1947" s="6">
        <v>5.67</v>
      </c>
      <c r="C1947" s="6">
        <v>5.74</v>
      </c>
      <c r="D1947" s="6">
        <v>5.8</v>
      </c>
      <c r="E1947" s="6">
        <v>5.85</v>
      </c>
      <c r="F1947" s="6">
        <v>5.98</v>
      </c>
      <c r="G1947" s="6">
        <v>6.1</v>
      </c>
      <c r="H1947" s="6">
        <v>6.46</v>
      </c>
      <c r="I1947" s="6">
        <v>6.84</v>
      </c>
      <c r="J1947" s="6">
        <v>7.3</v>
      </c>
      <c r="K1947" s="6">
        <v>7.79</v>
      </c>
      <c r="L1947" s="6">
        <v>8.09</v>
      </c>
      <c r="M1947" s="6">
        <v>8.43</v>
      </c>
    </row>
    <row r="1948">
      <c r="A1948" s="146">
        <v>41354.0</v>
      </c>
      <c r="B1948" s="6">
        <v>5.71</v>
      </c>
      <c r="C1948" s="6">
        <v>5.77</v>
      </c>
      <c r="D1948" s="6">
        <v>5.82</v>
      </c>
      <c r="E1948" s="6">
        <v>5.86</v>
      </c>
      <c r="F1948" s="6">
        <v>5.98</v>
      </c>
      <c r="G1948" s="6">
        <v>6.1</v>
      </c>
      <c r="H1948" s="6">
        <v>6.47</v>
      </c>
      <c r="I1948" s="6">
        <v>6.86</v>
      </c>
      <c r="J1948" s="6">
        <v>7.32</v>
      </c>
      <c r="K1948" s="6">
        <v>7.81</v>
      </c>
      <c r="L1948" s="6">
        <v>8.11</v>
      </c>
      <c r="M1948" s="6">
        <v>8.43</v>
      </c>
    </row>
    <row r="1949">
      <c r="A1949" s="146">
        <v>41353.0</v>
      </c>
      <c r="B1949" s="6">
        <v>5.64</v>
      </c>
      <c r="C1949" s="6">
        <v>5.7</v>
      </c>
      <c r="D1949" s="6">
        <v>5.76</v>
      </c>
      <c r="E1949" s="6">
        <v>5.82</v>
      </c>
      <c r="F1949" s="6">
        <v>6.0</v>
      </c>
      <c r="G1949" s="6">
        <v>6.15</v>
      </c>
      <c r="H1949" s="6">
        <v>6.48</v>
      </c>
      <c r="I1949" s="6">
        <v>6.83</v>
      </c>
      <c r="J1949" s="6">
        <v>7.33</v>
      </c>
      <c r="K1949" s="6">
        <v>7.95</v>
      </c>
      <c r="L1949" s="6">
        <v>8.31</v>
      </c>
      <c r="M1949" s="6">
        <v>8.58</v>
      </c>
    </row>
    <row r="1950">
      <c r="A1950" s="146">
        <v>41352.0</v>
      </c>
      <c r="B1950" s="6">
        <v>5.71</v>
      </c>
      <c r="C1950" s="6">
        <v>5.76</v>
      </c>
      <c r="D1950" s="6">
        <v>5.8</v>
      </c>
      <c r="E1950" s="6">
        <v>5.82</v>
      </c>
      <c r="F1950" s="6">
        <v>5.89</v>
      </c>
      <c r="G1950" s="6">
        <v>6.03</v>
      </c>
      <c r="H1950" s="6">
        <v>6.45</v>
      </c>
      <c r="I1950" s="6">
        <v>6.87</v>
      </c>
      <c r="J1950" s="6">
        <v>7.36</v>
      </c>
      <c r="K1950" s="6">
        <v>7.91</v>
      </c>
      <c r="L1950" s="6">
        <v>8.26</v>
      </c>
      <c r="M1950" s="6">
        <v>8.68</v>
      </c>
    </row>
    <row r="1951">
      <c r="A1951" s="146">
        <v>41351.0</v>
      </c>
      <c r="B1951" s="6">
        <v>5.58</v>
      </c>
      <c r="C1951" s="6">
        <v>5.65</v>
      </c>
      <c r="D1951" s="6">
        <v>5.7</v>
      </c>
      <c r="E1951" s="6">
        <v>5.74</v>
      </c>
      <c r="F1951" s="6">
        <v>5.83</v>
      </c>
      <c r="G1951" s="6">
        <v>5.93</v>
      </c>
      <c r="H1951" s="6">
        <v>6.33</v>
      </c>
      <c r="I1951" s="6">
        <v>6.8</v>
      </c>
      <c r="J1951" s="6">
        <v>7.37</v>
      </c>
      <c r="K1951" s="6">
        <v>7.97</v>
      </c>
      <c r="L1951" s="6">
        <v>8.32</v>
      </c>
      <c r="M1951" s="6">
        <v>8.67</v>
      </c>
    </row>
    <row r="1952">
      <c r="A1952" s="146">
        <v>41348.0</v>
      </c>
      <c r="B1952" s="6">
        <v>5.58</v>
      </c>
      <c r="C1952" s="6">
        <v>5.65</v>
      </c>
      <c r="D1952" s="6">
        <v>5.7</v>
      </c>
      <c r="E1952" s="6">
        <v>5.75</v>
      </c>
      <c r="F1952" s="6">
        <v>5.87</v>
      </c>
      <c r="G1952" s="6">
        <v>5.97</v>
      </c>
      <c r="H1952" s="6">
        <v>6.32</v>
      </c>
      <c r="I1952" s="6">
        <v>6.72</v>
      </c>
      <c r="J1952" s="6">
        <v>7.24</v>
      </c>
      <c r="K1952" s="6">
        <v>7.83</v>
      </c>
      <c r="L1952" s="6">
        <v>8.19</v>
      </c>
      <c r="M1952" s="6">
        <v>8.54</v>
      </c>
    </row>
    <row r="1953">
      <c r="A1953" s="146">
        <v>41347.0</v>
      </c>
      <c r="B1953" s="6">
        <v>5.54</v>
      </c>
      <c r="C1953" s="6">
        <v>5.61</v>
      </c>
      <c r="D1953" s="6">
        <v>5.68</v>
      </c>
      <c r="E1953" s="6">
        <v>5.73</v>
      </c>
      <c r="F1953" s="6">
        <v>5.86</v>
      </c>
      <c r="G1953" s="6">
        <v>5.95</v>
      </c>
      <c r="H1953" s="6">
        <v>6.29</v>
      </c>
      <c r="I1953" s="6">
        <v>6.69</v>
      </c>
      <c r="J1953" s="6">
        <v>7.19</v>
      </c>
      <c r="K1953" s="6">
        <v>7.76</v>
      </c>
      <c r="L1953" s="6">
        <v>8.11</v>
      </c>
      <c r="M1953" s="6">
        <v>8.46</v>
      </c>
    </row>
    <row r="1954">
      <c r="A1954" s="146">
        <v>41346.0</v>
      </c>
      <c r="B1954" s="6">
        <v>5.52</v>
      </c>
      <c r="C1954" s="6">
        <v>5.6</v>
      </c>
      <c r="D1954" s="6">
        <v>5.67</v>
      </c>
      <c r="E1954" s="6">
        <v>5.73</v>
      </c>
      <c r="F1954" s="6">
        <v>5.88</v>
      </c>
      <c r="G1954" s="6">
        <v>5.98</v>
      </c>
      <c r="H1954" s="6">
        <v>6.29</v>
      </c>
      <c r="I1954" s="6">
        <v>6.65</v>
      </c>
      <c r="J1954" s="6">
        <v>7.15</v>
      </c>
      <c r="K1954" s="6">
        <v>7.73</v>
      </c>
      <c r="L1954" s="6">
        <v>8.1</v>
      </c>
      <c r="M1954" s="6">
        <v>8.48</v>
      </c>
    </row>
    <row r="1955">
      <c r="A1955" s="146">
        <v>41345.0</v>
      </c>
      <c r="B1955" s="6">
        <v>5.55</v>
      </c>
      <c r="C1955" s="6">
        <v>5.62</v>
      </c>
      <c r="D1955" s="6">
        <v>5.68</v>
      </c>
      <c r="E1955" s="6">
        <v>5.74</v>
      </c>
      <c r="F1955" s="6">
        <v>5.9</v>
      </c>
      <c r="G1955" s="6">
        <v>6.04</v>
      </c>
      <c r="H1955" s="6">
        <v>6.36</v>
      </c>
      <c r="I1955" s="6">
        <v>6.7</v>
      </c>
      <c r="J1955" s="6">
        <v>7.18</v>
      </c>
      <c r="K1955" s="6">
        <v>7.77</v>
      </c>
      <c r="L1955" s="6">
        <v>8.11</v>
      </c>
      <c r="M1955" s="6">
        <v>8.39</v>
      </c>
    </row>
    <row r="1956">
      <c r="A1956" s="146">
        <v>41344.0</v>
      </c>
      <c r="B1956" s="6">
        <v>5.51</v>
      </c>
      <c r="C1956" s="6">
        <v>5.59</v>
      </c>
      <c r="D1956" s="6">
        <v>5.67</v>
      </c>
      <c r="E1956" s="6">
        <v>5.74</v>
      </c>
      <c r="F1956" s="6">
        <v>5.89</v>
      </c>
      <c r="G1956" s="6">
        <v>5.97</v>
      </c>
      <c r="H1956" s="6">
        <v>6.28</v>
      </c>
      <c r="I1956" s="6">
        <v>6.65</v>
      </c>
      <c r="J1956" s="6">
        <v>7.15</v>
      </c>
      <c r="K1956" s="6">
        <v>7.7</v>
      </c>
      <c r="L1956" s="6">
        <v>8.03</v>
      </c>
      <c r="M1956" s="6">
        <v>8.34</v>
      </c>
    </row>
    <row r="1957">
      <c r="A1957" s="146">
        <v>41340.0</v>
      </c>
      <c r="B1957" s="6">
        <v>5.45</v>
      </c>
      <c r="C1957" s="6">
        <v>5.55</v>
      </c>
      <c r="D1957" s="6">
        <v>5.63</v>
      </c>
      <c r="E1957" s="6">
        <v>5.7</v>
      </c>
      <c r="F1957" s="6">
        <v>5.89</v>
      </c>
      <c r="G1957" s="6">
        <v>6.02</v>
      </c>
      <c r="H1957" s="6">
        <v>6.33</v>
      </c>
      <c r="I1957" s="6">
        <v>6.66</v>
      </c>
      <c r="J1957" s="6">
        <v>7.11</v>
      </c>
      <c r="K1957" s="6">
        <v>7.67</v>
      </c>
      <c r="L1957" s="6">
        <v>8.02</v>
      </c>
      <c r="M1957" s="6">
        <v>8.39</v>
      </c>
    </row>
    <row r="1958">
      <c r="A1958" s="146">
        <v>41339.0</v>
      </c>
      <c r="B1958" s="6">
        <v>5.51</v>
      </c>
      <c r="C1958" s="6">
        <v>5.58</v>
      </c>
      <c r="D1958" s="6">
        <v>5.65</v>
      </c>
      <c r="E1958" s="6">
        <v>5.71</v>
      </c>
      <c r="F1958" s="6">
        <v>5.91</v>
      </c>
      <c r="G1958" s="6">
        <v>6.05</v>
      </c>
      <c r="H1958" s="6">
        <v>6.34</v>
      </c>
      <c r="I1958" s="6">
        <v>6.64</v>
      </c>
      <c r="J1958" s="6">
        <v>7.06</v>
      </c>
      <c r="K1958" s="6">
        <v>7.6</v>
      </c>
      <c r="L1958" s="6">
        <v>7.95</v>
      </c>
      <c r="M1958" s="6">
        <v>8.32</v>
      </c>
    </row>
    <row r="1959">
      <c r="A1959" s="146">
        <v>41338.0</v>
      </c>
      <c r="B1959" s="6">
        <v>5.47</v>
      </c>
      <c r="C1959" s="6">
        <v>5.57</v>
      </c>
      <c r="D1959" s="6">
        <v>5.65</v>
      </c>
      <c r="E1959" s="6">
        <v>5.72</v>
      </c>
      <c r="F1959" s="6">
        <v>5.88</v>
      </c>
      <c r="G1959" s="6">
        <v>5.95</v>
      </c>
      <c r="H1959" s="6">
        <v>6.25</v>
      </c>
      <c r="I1959" s="6">
        <v>6.61</v>
      </c>
      <c r="J1959" s="6">
        <v>7.09</v>
      </c>
      <c r="K1959" s="6">
        <v>7.6</v>
      </c>
      <c r="L1959" s="6">
        <v>7.92</v>
      </c>
      <c r="M1959" s="6">
        <v>8.28</v>
      </c>
    </row>
    <row r="1960">
      <c r="A1960" s="146">
        <v>41337.0</v>
      </c>
      <c r="B1960" s="6">
        <v>5.35</v>
      </c>
      <c r="C1960" s="6">
        <v>5.47</v>
      </c>
      <c r="D1960" s="6">
        <v>5.59</v>
      </c>
      <c r="E1960" s="6">
        <v>5.68</v>
      </c>
      <c r="F1960" s="6">
        <v>5.88</v>
      </c>
      <c r="G1960" s="6">
        <v>5.94</v>
      </c>
      <c r="H1960" s="6">
        <v>6.21</v>
      </c>
      <c r="I1960" s="6">
        <v>6.58</v>
      </c>
      <c r="J1960" s="6">
        <v>7.07</v>
      </c>
      <c r="K1960" s="6">
        <v>7.61</v>
      </c>
      <c r="L1960" s="6">
        <v>7.93</v>
      </c>
      <c r="M1960" s="6">
        <v>8.3</v>
      </c>
    </row>
    <row r="1961">
      <c r="A1961" s="146">
        <v>41334.0</v>
      </c>
      <c r="B1961" s="6">
        <v>5.4</v>
      </c>
      <c r="C1961" s="6">
        <v>5.51</v>
      </c>
      <c r="D1961" s="6">
        <v>5.62</v>
      </c>
      <c r="E1961" s="6">
        <v>5.7</v>
      </c>
      <c r="F1961" s="6">
        <v>5.86</v>
      </c>
      <c r="G1961" s="6">
        <v>5.91</v>
      </c>
      <c r="H1961" s="6">
        <v>6.2</v>
      </c>
      <c r="I1961" s="6">
        <v>6.61</v>
      </c>
      <c r="J1961" s="6">
        <v>7.14</v>
      </c>
      <c r="K1961" s="6">
        <v>7.69</v>
      </c>
      <c r="L1961" s="6">
        <v>8.02</v>
      </c>
      <c r="M1961" s="6">
        <v>8.39</v>
      </c>
    </row>
    <row r="1962">
      <c r="A1962" s="146">
        <v>41333.0</v>
      </c>
      <c r="B1962" s="6">
        <v>5.28</v>
      </c>
      <c r="C1962" s="6">
        <v>5.42</v>
      </c>
      <c r="D1962" s="6">
        <v>5.54</v>
      </c>
      <c r="E1962" s="6">
        <v>5.65</v>
      </c>
      <c r="F1962" s="6">
        <v>5.87</v>
      </c>
      <c r="G1962" s="6">
        <v>5.92</v>
      </c>
      <c r="H1962" s="6">
        <v>6.19</v>
      </c>
      <c r="I1962" s="6">
        <v>6.59</v>
      </c>
      <c r="J1962" s="6">
        <v>7.1</v>
      </c>
      <c r="K1962" s="6">
        <v>7.63</v>
      </c>
      <c r="L1962" s="6">
        <v>7.95</v>
      </c>
      <c r="M1962" s="6">
        <v>8.33</v>
      </c>
    </row>
    <row r="1963">
      <c r="A1963" s="146">
        <v>41332.0</v>
      </c>
      <c r="B1963" s="6">
        <v>5.18</v>
      </c>
      <c r="C1963" s="6">
        <v>5.34</v>
      </c>
      <c r="D1963" s="6">
        <v>5.49</v>
      </c>
      <c r="E1963" s="6">
        <v>5.61</v>
      </c>
      <c r="F1963" s="6">
        <v>5.84</v>
      </c>
      <c r="G1963" s="6">
        <v>5.85</v>
      </c>
      <c r="H1963" s="6">
        <v>6.12</v>
      </c>
      <c r="I1963" s="6">
        <v>6.55</v>
      </c>
      <c r="J1963" s="6">
        <v>7.12</v>
      </c>
      <c r="K1963" s="6">
        <v>7.69</v>
      </c>
      <c r="L1963" s="6">
        <v>8.02</v>
      </c>
      <c r="M1963" s="6">
        <v>8.39</v>
      </c>
    </row>
    <row r="1964">
      <c r="A1964" s="146">
        <v>41331.0</v>
      </c>
      <c r="B1964" s="6">
        <v>5.26</v>
      </c>
      <c r="C1964" s="6">
        <v>5.38</v>
      </c>
      <c r="D1964" s="6">
        <v>5.5</v>
      </c>
      <c r="E1964" s="6">
        <v>5.61</v>
      </c>
      <c r="F1964" s="6">
        <v>5.9</v>
      </c>
      <c r="G1964" s="6">
        <v>6.04</v>
      </c>
      <c r="H1964" s="6">
        <v>6.35</v>
      </c>
      <c r="I1964" s="6">
        <v>6.67</v>
      </c>
      <c r="J1964" s="6">
        <v>7.09</v>
      </c>
      <c r="K1964" s="6">
        <v>7.58</v>
      </c>
      <c r="L1964" s="6">
        <v>7.91</v>
      </c>
      <c r="M1964" s="6">
        <v>8.3</v>
      </c>
    </row>
    <row r="1965">
      <c r="A1965" s="146">
        <v>41330.0</v>
      </c>
      <c r="B1965" s="6">
        <v>5.22</v>
      </c>
      <c r="C1965" s="6">
        <v>5.36</v>
      </c>
      <c r="D1965" s="6">
        <v>5.49</v>
      </c>
      <c r="E1965" s="6">
        <v>5.61</v>
      </c>
      <c r="F1965" s="6">
        <v>5.91</v>
      </c>
      <c r="G1965" s="6">
        <v>6.02</v>
      </c>
      <c r="H1965" s="6">
        <v>6.29</v>
      </c>
      <c r="I1965" s="6">
        <v>6.62</v>
      </c>
      <c r="J1965" s="6">
        <v>7.07</v>
      </c>
      <c r="K1965" s="6">
        <v>7.59</v>
      </c>
      <c r="L1965" s="6">
        <v>7.92</v>
      </c>
      <c r="M1965" s="6">
        <v>8.31</v>
      </c>
    </row>
    <row r="1966">
      <c r="A1966" s="146">
        <v>41327.0</v>
      </c>
      <c r="B1966" s="6">
        <v>5.37</v>
      </c>
      <c r="C1966" s="6">
        <v>5.49</v>
      </c>
      <c r="D1966" s="6">
        <v>5.59</v>
      </c>
      <c r="E1966" s="6">
        <v>5.66</v>
      </c>
      <c r="F1966" s="6">
        <v>5.8</v>
      </c>
      <c r="G1966" s="6">
        <v>5.83</v>
      </c>
      <c r="H1966" s="6">
        <v>6.13</v>
      </c>
      <c r="I1966" s="6">
        <v>6.54</v>
      </c>
      <c r="J1966" s="6">
        <v>7.09</v>
      </c>
      <c r="K1966" s="6">
        <v>7.68</v>
      </c>
      <c r="L1966" s="6">
        <v>8.05</v>
      </c>
      <c r="M1966" s="6">
        <v>8.51</v>
      </c>
    </row>
    <row r="1967">
      <c r="A1967" s="146">
        <v>41326.0</v>
      </c>
      <c r="B1967" s="6">
        <v>5.34</v>
      </c>
      <c r="C1967" s="6">
        <v>5.48</v>
      </c>
      <c r="D1967" s="6">
        <v>5.61</v>
      </c>
      <c r="E1967" s="6">
        <v>5.7</v>
      </c>
      <c r="F1967" s="6">
        <v>5.88</v>
      </c>
      <c r="G1967" s="6">
        <v>5.89</v>
      </c>
      <c r="H1967" s="6">
        <v>6.14</v>
      </c>
      <c r="I1967" s="6">
        <v>6.54</v>
      </c>
      <c r="J1967" s="6">
        <v>7.07</v>
      </c>
      <c r="K1967" s="6">
        <v>7.65</v>
      </c>
      <c r="L1967" s="6">
        <v>8.02</v>
      </c>
      <c r="M1967" s="6">
        <v>8.49</v>
      </c>
    </row>
    <row r="1968">
      <c r="A1968" s="146">
        <v>41325.0</v>
      </c>
      <c r="B1968" s="6">
        <v>5.35</v>
      </c>
      <c r="C1968" s="6">
        <v>5.49</v>
      </c>
      <c r="D1968" s="6">
        <v>5.62</v>
      </c>
      <c r="E1968" s="6">
        <v>5.71</v>
      </c>
      <c r="F1968" s="6">
        <v>5.88</v>
      </c>
      <c r="G1968" s="6">
        <v>5.89</v>
      </c>
      <c r="H1968" s="6">
        <v>6.14</v>
      </c>
      <c r="I1968" s="6">
        <v>6.53</v>
      </c>
      <c r="J1968" s="6">
        <v>7.05</v>
      </c>
      <c r="K1968" s="6">
        <v>7.59</v>
      </c>
      <c r="L1968" s="6">
        <v>7.95</v>
      </c>
      <c r="M1968" s="6">
        <v>8.44</v>
      </c>
    </row>
    <row r="1969">
      <c r="A1969" s="146">
        <v>41324.0</v>
      </c>
      <c r="B1969" s="6">
        <v>5.41</v>
      </c>
      <c r="C1969" s="6">
        <v>5.53</v>
      </c>
      <c r="D1969" s="6">
        <v>5.63</v>
      </c>
      <c r="E1969" s="6">
        <v>5.72</v>
      </c>
      <c r="F1969" s="6">
        <v>5.86</v>
      </c>
      <c r="G1969" s="6">
        <v>5.87</v>
      </c>
      <c r="H1969" s="6">
        <v>6.11</v>
      </c>
      <c r="I1969" s="6">
        <v>6.48</v>
      </c>
      <c r="J1969" s="6">
        <v>6.98</v>
      </c>
      <c r="K1969" s="6">
        <v>7.55</v>
      </c>
      <c r="L1969" s="6">
        <v>7.94</v>
      </c>
      <c r="M1969" s="6">
        <v>8.47</v>
      </c>
    </row>
    <row r="1970">
      <c r="A1970" s="146">
        <v>41323.0</v>
      </c>
      <c r="B1970" s="6">
        <v>5.47</v>
      </c>
      <c r="C1970" s="6">
        <v>5.58</v>
      </c>
      <c r="D1970" s="6">
        <v>5.67</v>
      </c>
      <c r="E1970" s="6">
        <v>5.74</v>
      </c>
      <c r="F1970" s="6">
        <v>5.85</v>
      </c>
      <c r="G1970" s="6">
        <v>5.86</v>
      </c>
      <c r="H1970" s="6">
        <v>6.11</v>
      </c>
      <c r="I1970" s="6">
        <v>6.5</v>
      </c>
      <c r="J1970" s="6">
        <v>7.01</v>
      </c>
      <c r="K1970" s="6">
        <v>7.57</v>
      </c>
      <c r="L1970" s="6">
        <v>7.94</v>
      </c>
      <c r="M1970" s="6">
        <v>8.47</v>
      </c>
    </row>
    <row r="1971">
      <c r="A1971" s="146">
        <v>41320.0</v>
      </c>
      <c r="B1971" s="6">
        <v>5.31</v>
      </c>
      <c r="C1971" s="6">
        <v>5.46</v>
      </c>
      <c r="D1971" s="6">
        <v>5.6</v>
      </c>
      <c r="E1971" s="6">
        <v>5.7</v>
      </c>
      <c r="F1971" s="6">
        <v>5.88</v>
      </c>
      <c r="G1971" s="6">
        <v>5.9</v>
      </c>
      <c r="H1971" s="6">
        <v>6.13</v>
      </c>
      <c r="I1971" s="6">
        <v>6.49</v>
      </c>
      <c r="J1971" s="6">
        <v>6.98</v>
      </c>
      <c r="K1971" s="6">
        <v>7.53</v>
      </c>
      <c r="L1971" s="6">
        <v>7.94</v>
      </c>
      <c r="M1971" s="6">
        <v>8.53</v>
      </c>
    </row>
    <row r="1972">
      <c r="A1972" s="146">
        <v>41319.0</v>
      </c>
      <c r="B1972" s="6">
        <v>5.35</v>
      </c>
      <c r="C1972" s="6">
        <v>5.51</v>
      </c>
      <c r="D1972" s="6">
        <v>5.65</v>
      </c>
      <c r="E1972" s="6">
        <v>5.75</v>
      </c>
      <c r="F1972" s="6">
        <v>5.9</v>
      </c>
      <c r="G1972" s="6">
        <v>5.9</v>
      </c>
      <c r="H1972" s="6">
        <v>6.12</v>
      </c>
      <c r="I1972" s="6">
        <v>6.48</v>
      </c>
      <c r="J1972" s="6">
        <v>6.97</v>
      </c>
      <c r="K1972" s="6">
        <v>7.51</v>
      </c>
      <c r="L1972" s="6">
        <v>7.9</v>
      </c>
      <c r="M1972" s="6">
        <v>8.5</v>
      </c>
    </row>
    <row r="1973">
      <c r="A1973" s="146">
        <v>41318.0</v>
      </c>
      <c r="B1973" s="6">
        <v>5.39</v>
      </c>
      <c r="C1973" s="6">
        <v>5.52</v>
      </c>
      <c r="D1973" s="6">
        <v>5.65</v>
      </c>
      <c r="E1973" s="6">
        <v>5.74</v>
      </c>
      <c r="F1973" s="6">
        <v>5.9</v>
      </c>
      <c r="G1973" s="6">
        <v>5.91</v>
      </c>
      <c r="H1973" s="6">
        <v>6.12</v>
      </c>
      <c r="I1973" s="6">
        <v>6.47</v>
      </c>
      <c r="J1973" s="6">
        <v>6.95</v>
      </c>
      <c r="K1973" s="6">
        <v>7.51</v>
      </c>
      <c r="L1973" s="6">
        <v>7.93</v>
      </c>
      <c r="M1973" s="6">
        <v>8.54</v>
      </c>
    </row>
    <row r="1974">
      <c r="A1974" s="146">
        <v>41317.0</v>
      </c>
      <c r="B1974" s="6">
        <v>5.43</v>
      </c>
      <c r="C1974" s="6">
        <v>5.55</v>
      </c>
      <c r="D1974" s="6">
        <v>5.66</v>
      </c>
      <c r="E1974" s="6">
        <v>5.74</v>
      </c>
      <c r="F1974" s="6">
        <v>5.9</v>
      </c>
      <c r="G1974" s="6">
        <v>5.93</v>
      </c>
      <c r="H1974" s="6">
        <v>6.16</v>
      </c>
      <c r="I1974" s="6">
        <v>6.49</v>
      </c>
      <c r="J1974" s="6">
        <v>6.94</v>
      </c>
      <c r="K1974" s="6">
        <v>7.45</v>
      </c>
      <c r="L1974" s="6">
        <v>7.84</v>
      </c>
      <c r="M1974" s="6">
        <v>8.48</v>
      </c>
    </row>
    <row r="1975">
      <c r="A1975" s="146">
        <v>41316.0</v>
      </c>
      <c r="B1975" s="6">
        <v>5.3</v>
      </c>
      <c r="C1975" s="6">
        <v>5.47</v>
      </c>
      <c r="D1975" s="6">
        <v>5.62</v>
      </c>
      <c r="E1975" s="6">
        <v>5.73</v>
      </c>
      <c r="F1975" s="6">
        <v>5.92</v>
      </c>
      <c r="G1975" s="6">
        <v>5.95</v>
      </c>
      <c r="H1975" s="6">
        <v>6.15</v>
      </c>
      <c r="I1975" s="6">
        <v>6.47</v>
      </c>
      <c r="J1975" s="6">
        <v>6.91</v>
      </c>
      <c r="K1975" s="6">
        <v>7.45</v>
      </c>
      <c r="L1975" s="6">
        <v>7.88</v>
      </c>
      <c r="M1975" s="6">
        <v>8.55</v>
      </c>
    </row>
    <row r="1976">
      <c r="A1976" s="146">
        <v>41313.0</v>
      </c>
      <c r="B1976" s="6">
        <v>5.51</v>
      </c>
      <c r="C1976" s="6">
        <v>5.65</v>
      </c>
      <c r="D1976" s="6">
        <v>5.76</v>
      </c>
      <c r="E1976" s="6">
        <v>5.83</v>
      </c>
      <c r="F1976" s="6">
        <v>5.91</v>
      </c>
      <c r="G1976" s="6">
        <v>5.95</v>
      </c>
      <c r="H1976" s="6">
        <v>6.2</v>
      </c>
      <c r="I1976" s="6">
        <v>6.52</v>
      </c>
      <c r="J1976" s="6">
        <v>6.94</v>
      </c>
      <c r="K1976" s="6">
        <v>7.46</v>
      </c>
      <c r="L1976" s="6">
        <v>7.88</v>
      </c>
      <c r="M1976" s="6">
        <v>8.57</v>
      </c>
    </row>
    <row r="1977">
      <c r="A1977" s="146">
        <v>41312.0</v>
      </c>
      <c r="B1977" s="6">
        <v>5.48</v>
      </c>
      <c r="C1977" s="6">
        <v>5.6</v>
      </c>
      <c r="D1977" s="6">
        <v>5.71</v>
      </c>
      <c r="E1977" s="6">
        <v>5.79</v>
      </c>
      <c r="F1977" s="6">
        <v>5.99</v>
      </c>
      <c r="G1977" s="6">
        <v>6.12</v>
      </c>
      <c r="H1977" s="6">
        <v>6.36</v>
      </c>
      <c r="I1977" s="6">
        <v>6.59</v>
      </c>
      <c r="J1977" s="6">
        <v>6.93</v>
      </c>
      <c r="K1977" s="6">
        <v>7.45</v>
      </c>
      <c r="L1977" s="6">
        <v>7.9</v>
      </c>
      <c r="M1977" s="6">
        <v>8.59</v>
      </c>
    </row>
    <row r="1978">
      <c r="A1978" s="146">
        <v>41311.0</v>
      </c>
      <c r="B1978" s="6">
        <v>5.55</v>
      </c>
      <c r="C1978" s="6">
        <v>5.65</v>
      </c>
      <c r="D1978" s="6">
        <v>5.75</v>
      </c>
      <c r="E1978" s="6">
        <v>5.82</v>
      </c>
      <c r="F1978" s="6">
        <v>5.96</v>
      </c>
      <c r="G1978" s="6">
        <v>6.0</v>
      </c>
      <c r="H1978" s="6">
        <v>6.21</v>
      </c>
      <c r="I1978" s="6">
        <v>6.51</v>
      </c>
      <c r="J1978" s="6">
        <v>6.92</v>
      </c>
      <c r="K1978" s="6">
        <v>7.44</v>
      </c>
      <c r="L1978" s="6">
        <v>7.86</v>
      </c>
      <c r="M1978" s="6">
        <v>8.52</v>
      </c>
    </row>
    <row r="1979">
      <c r="A1979" s="146">
        <v>41310.0</v>
      </c>
      <c r="B1979" s="6">
        <v>5.66</v>
      </c>
      <c r="C1979" s="6">
        <v>5.73</v>
      </c>
      <c r="D1979" s="6">
        <v>5.79</v>
      </c>
      <c r="E1979" s="6">
        <v>5.84</v>
      </c>
      <c r="F1979" s="6">
        <v>5.99</v>
      </c>
      <c r="G1979" s="6">
        <v>6.11</v>
      </c>
      <c r="H1979" s="6">
        <v>6.34</v>
      </c>
      <c r="I1979" s="6">
        <v>6.58</v>
      </c>
      <c r="J1979" s="6">
        <v>6.92</v>
      </c>
      <c r="K1979" s="6">
        <v>7.43</v>
      </c>
      <c r="L1979" s="6">
        <v>7.84</v>
      </c>
      <c r="M1979" s="6">
        <v>8.45</v>
      </c>
    </row>
    <row r="1980">
      <c r="A1980" s="146">
        <v>41309.0</v>
      </c>
      <c r="B1980" s="6">
        <v>5.65</v>
      </c>
      <c r="C1980" s="6">
        <v>5.73</v>
      </c>
      <c r="D1980" s="6">
        <v>5.8</v>
      </c>
      <c r="E1980" s="6">
        <v>5.85</v>
      </c>
      <c r="F1980" s="6">
        <v>5.91</v>
      </c>
      <c r="G1980" s="6">
        <v>5.98</v>
      </c>
      <c r="H1980" s="6">
        <v>6.25</v>
      </c>
      <c r="I1980" s="6">
        <v>6.55</v>
      </c>
      <c r="J1980" s="6">
        <v>6.93</v>
      </c>
      <c r="K1980" s="6">
        <v>7.43</v>
      </c>
      <c r="L1980" s="6">
        <v>7.83</v>
      </c>
      <c r="M1980" s="6">
        <v>8.48</v>
      </c>
    </row>
    <row r="1981">
      <c r="A1981" s="146">
        <v>41306.0</v>
      </c>
      <c r="B1981" s="6">
        <v>5.58</v>
      </c>
      <c r="C1981" s="6">
        <v>5.67</v>
      </c>
      <c r="D1981" s="6">
        <v>5.76</v>
      </c>
      <c r="E1981" s="6">
        <v>5.82</v>
      </c>
      <c r="F1981" s="6">
        <v>5.95</v>
      </c>
      <c r="G1981" s="6">
        <v>6.01</v>
      </c>
      <c r="H1981" s="6">
        <v>6.22</v>
      </c>
      <c r="I1981" s="6">
        <v>6.51</v>
      </c>
      <c r="J1981" s="6">
        <v>6.9</v>
      </c>
      <c r="K1981" s="6">
        <v>7.4</v>
      </c>
      <c r="L1981" s="6">
        <v>7.81</v>
      </c>
      <c r="M1981" s="6">
        <v>8.47</v>
      </c>
    </row>
    <row r="1982">
      <c r="A1982" s="146">
        <v>41305.0</v>
      </c>
      <c r="B1982" s="6">
        <v>5.66</v>
      </c>
      <c r="C1982" s="6">
        <v>5.74</v>
      </c>
      <c r="D1982" s="6">
        <v>5.8</v>
      </c>
      <c r="E1982" s="6">
        <v>5.85</v>
      </c>
      <c r="F1982" s="6">
        <v>5.93</v>
      </c>
      <c r="G1982" s="6">
        <v>6.0</v>
      </c>
      <c r="H1982" s="6">
        <v>6.23</v>
      </c>
      <c r="I1982" s="6">
        <v>6.51</v>
      </c>
      <c r="J1982" s="6">
        <v>6.9</v>
      </c>
      <c r="K1982" s="6">
        <v>7.42</v>
      </c>
      <c r="L1982" s="6">
        <v>7.84</v>
      </c>
      <c r="M1982" s="6">
        <v>8.5</v>
      </c>
    </row>
    <row r="1983">
      <c r="A1983" s="146">
        <v>41304.0</v>
      </c>
      <c r="B1983" s="6">
        <v>5.65</v>
      </c>
      <c r="C1983" s="6">
        <v>5.71</v>
      </c>
      <c r="D1983" s="6">
        <v>5.77</v>
      </c>
      <c r="E1983" s="6">
        <v>5.81</v>
      </c>
      <c r="F1983" s="6">
        <v>5.89</v>
      </c>
      <c r="G1983" s="6">
        <v>5.95</v>
      </c>
      <c r="H1983" s="6">
        <v>6.18</v>
      </c>
      <c r="I1983" s="6">
        <v>6.46</v>
      </c>
      <c r="J1983" s="6">
        <v>6.86</v>
      </c>
      <c r="K1983" s="6">
        <v>7.38</v>
      </c>
      <c r="L1983" s="6">
        <v>7.81</v>
      </c>
      <c r="M1983" s="6">
        <v>8.53</v>
      </c>
    </row>
    <row r="1984">
      <c r="A1984" s="146">
        <v>41303.0</v>
      </c>
      <c r="B1984" s="6">
        <v>5.65</v>
      </c>
      <c r="C1984" s="6">
        <v>5.72</v>
      </c>
      <c r="D1984" s="6">
        <v>5.78</v>
      </c>
      <c r="E1984" s="6">
        <v>5.83</v>
      </c>
      <c r="F1984" s="6">
        <v>5.91</v>
      </c>
      <c r="G1984" s="6">
        <v>5.96</v>
      </c>
      <c r="H1984" s="6">
        <v>6.18</v>
      </c>
      <c r="I1984" s="6">
        <v>6.47</v>
      </c>
      <c r="J1984" s="6">
        <v>6.86</v>
      </c>
      <c r="K1984" s="6">
        <v>7.39</v>
      </c>
      <c r="L1984" s="6">
        <v>7.83</v>
      </c>
      <c r="M1984" s="6">
        <v>8.56</v>
      </c>
    </row>
    <row r="1985">
      <c r="A1985" s="146">
        <v>41302.0</v>
      </c>
      <c r="B1985" s="6">
        <v>5.66</v>
      </c>
      <c r="C1985" s="6">
        <v>5.72</v>
      </c>
      <c r="D1985" s="6">
        <v>5.78</v>
      </c>
      <c r="E1985" s="6">
        <v>5.81</v>
      </c>
      <c r="F1985" s="6">
        <v>5.9</v>
      </c>
      <c r="G1985" s="6">
        <v>5.95</v>
      </c>
      <c r="H1985" s="6">
        <v>6.17</v>
      </c>
      <c r="I1985" s="6">
        <v>6.46</v>
      </c>
      <c r="J1985" s="6">
        <v>6.85</v>
      </c>
      <c r="K1985" s="6">
        <v>7.37</v>
      </c>
      <c r="L1985" s="6">
        <v>7.8</v>
      </c>
      <c r="M1985" s="6">
        <v>8.53</v>
      </c>
    </row>
    <row r="1986">
      <c r="A1986" s="146">
        <v>41299.0</v>
      </c>
      <c r="B1986" s="6">
        <v>5.67</v>
      </c>
      <c r="C1986" s="6">
        <v>5.74</v>
      </c>
      <c r="D1986" s="6">
        <v>5.8</v>
      </c>
      <c r="E1986" s="6">
        <v>5.85</v>
      </c>
      <c r="F1986" s="6">
        <v>5.93</v>
      </c>
      <c r="G1986" s="6">
        <v>5.97</v>
      </c>
      <c r="H1986" s="6">
        <v>6.18</v>
      </c>
      <c r="I1986" s="6">
        <v>6.46</v>
      </c>
      <c r="J1986" s="6">
        <v>6.85</v>
      </c>
      <c r="K1986" s="6">
        <v>7.36</v>
      </c>
      <c r="L1986" s="6">
        <v>7.8</v>
      </c>
      <c r="M1986" s="6">
        <v>8.54</v>
      </c>
    </row>
    <row r="1987">
      <c r="A1987" s="146">
        <v>41298.0</v>
      </c>
      <c r="B1987" s="6">
        <v>5.6</v>
      </c>
      <c r="C1987" s="6">
        <v>5.68</v>
      </c>
      <c r="D1987" s="6">
        <v>5.75</v>
      </c>
      <c r="E1987" s="6">
        <v>5.8</v>
      </c>
      <c r="F1987" s="6">
        <v>5.93</v>
      </c>
      <c r="G1987" s="6">
        <v>6.0</v>
      </c>
      <c r="H1987" s="6">
        <v>6.22</v>
      </c>
      <c r="I1987" s="6">
        <v>6.49</v>
      </c>
      <c r="J1987" s="6">
        <v>6.87</v>
      </c>
      <c r="K1987" s="6">
        <v>7.38</v>
      </c>
      <c r="L1987" s="6">
        <v>7.82</v>
      </c>
      <c r="M1987" s="6">
        <v>8.56</v>
      </c>
    </row>
    <row r="1988">
      <c r="A1988" s="146">
        <v>41297.0</v>
      </c>
      <c r="B1988" s="6">
        <v>5.78</v>
      </c>
      <c r="C1988" s="6">
        <v>5.86</v>
      </c>
      <c r="D1988" s="6">
        <v>5.92</v>
      </c>
      <c r="E1988" s="6">
        <v>5.96</v>
      </c>
      <c r="F1988" s="6">
        <v>6.02</v>
      </c>
      <c r="G1988" s="6">
        <v>6.07</v>
      </c>
      <c r="H1988" s="6">
        <v>6.29</v>
      </c>
      <c r="I1988" s="6">
        <v>6.55</v>
      </c>
      <c r="J1988" s="6">
        <v>6.9</v>
      </c>
      <c r="K1988" s="6">
        <v>7.36</v>
      </c>
      <c r="L1988" s="6">
        <v>7.75</v>
      </c>
      <c r="M1988" s="6">
        <v>8.43</v>
      </c>
    </row>
    <row r="1989">
      <c r="A1989" s="146">
        <v>41296.0</v>
      </c>
      <c r="B1989" s="6">
        <v>5.84</v>
      </c>
      <c r="C1989" s="6">
        <v>5.89</v>
      </c>
      <c r="D1989" s="6">
        <v>5.94</v>
      </c>
      <c r="E1989" s="6">
        <v>5.97</v>
      </c>
      <c r="F1989" s="6">
        <v>6.04</v>
      </c>
      <c r="G1989" s="6">
        <v>6.08</v>
      </c>
      <c r="H1989" s="6">
        <v>6.27</v>
      </c>
      <c r="I1989" s="6">
        <v>6.54</v>
      </c>
      <c r="J1989" s="6">
        <v>6.92</v>
      </c>
      <c r="K1989" s="6">
        <v>7.37</v>
      </c>
      <c r="L1989" s="6">
        <v>7.73</v>
      </c>
      <c r="M1989" s="6">
        <v>8.38</v>
      </c>
    </row>
    <row r="1990">
      <c r="A1990" s="146">
        <v>41295.0</v>
      </c>
      <c r="B1990" s="6">
        <v>5.88</v>
      </c>
      <c r="C1990" s="6">
        <v>5.91</v>
      </c>
      <c r="D1990" s="6">
        <v>5.94</v>
      </c>
      <c r="E1990" s="6">
        <v>5.96</v>
      </c>
      <c r="F1990" s="6">
        <v>6.0</v>
      </c>
      <c r="G1990" s="6">
        <v>6.02</v>
      </c>
      <c r="H1990" s="6">
        <v>6.23</v>
      </c>
      <c r="I1990" s="6">
        <v>6.52</v>
      </c>
      <c r="J1990" s="6">
        <v>6.9</v>
      </c>
      <c r="K1990" s="6">
        <v>7.37</v>
      </c>
      <c r="L1990" s="6">
        <v>7.75</v>
      </c>
      <c r="M1990" s="6">
        <v>8.42</v>
      </c>
    </row>
    <row r="1991">
      <c r="A1991" s="146">
        <v>41292.0</v>
      </c>
      <c r="B1991" s="6">
        <v>5.84</v>
      </c>
      <c r="C1991" s="6">
        <v>5.91</v>
      </c>
      <c r="D1991" s="6">
        <v>5.96</v>
      </c>
      <c r="E1991" s="6">
        <v>5.99</v>
      </c>
      <c r="F1991" s="6">
        <v>6.02</v>
      </c>
      <c r="G1991" s="6">
        <v>6.04</v>
      </c>
      <c r="H1991" s="6">
        <v>6.24</v>
      </c>
      <c r="I1991" s="6">
        <v>6.52</v>
      </c>
      <c r="J1991" s="6">
        <v>6.89</v>
      </c>
      <c r="K1991" s="6">
        <v>7.33</v>
      </c>
      <c r="L1991" s="6">
        <v>7.7</v>
      </c>
      <c r="M1991" s="6">
        <v>8.36</v>
      </c>
    </row>
    <row r="1992">
      <c r="A1992" s="146">
        <v>41291.0</v>
      </c>
      <c r="B1992" s="6">
        <v>5.9</v>
      </c>
      <c r="C1992" s="6">
        <v>5.93</v>
      </c>
      <c r="D1992" s="6">
        <v>5.96</v>
      </c>
      <c r="E1992" s="6">
        <v>5.99</v>
      </c>
      <c r="F1992" s="6">
        <v>6.06</v>
      </c>
      <c r="G1992" s="6">
        <v>6.12</v>
      </c>
      <c r="H1992" s="6">
        <v>6.34</v>
      </c>
      <c r="I1992" s="6">
        <v>6.61</v>
      </c>
      <c r="J1992" s="6">
        <v>6.94</v>
      </c>
      <c r="K1992" s="6">
        <v>7.37</v>
      </c>
      <c r="L1992" s="6">
        <v>7.71</v>
      </c>
      <c r="M1992" s="6">
        <v>8.29</v>
      </c>
    </row>
    <row r="1993">
      <c r="A1993" s="146">
        <v>41290.0</v>
      </c>
      <c r="B1993" s="6">
        <v>5.96</v>
      </c>
      <c r="C1993" s="6">
        <v>5.99</v>
      </c>
      <c r="D1993" s="6">
        <v>6.02</v>
      </c>
      <c r="E1993" s="6">
        <v>6.04</v>
      </c>
      <c r="F1993" s="6">
        <v>6.1</v>
      </c>
      <c r="G1993" s="6">
        <v>6.17</v>
      </c>
      <c r="H1993" s="6">
        <v>6.4</v>
      </c>
      <c r="I1993" s="6">
        <v>6.65</v>
      </c>
      <c r="J1993" s="6">
        <v>6.98</v>
      </c>
      <c r="K1993" s="6">
        <v>7.41</v>
      </c>
      <c r="L1993" s="6">
        <v>7.76</v>
      </c>
      <c r="M1993" s="6">
        <v>8.35</v>
      </c>
    </row>
    <row r="1994">
      <c r="A1994" s="146">
        <v>41289.0</v>
      </c>
      <c r="B1994" s="6">
        <v>5.84</v>
      </c>
      <c r="C1994" s="6">
        <v>5.89</v>
      </c>
      <c r="D1994" s="6">
        <v>5.93</v>
      </c>
      <c r="E1994" s="6">
        <v>5.97</v>
      </c>
      <c r="F1994" s="6">
        <v>6.04</v>
      </c>
      <c r="G1994" s="6">
        <v>6.05</v>
      </c>
      <c r="H1994" s="6">
        <v>6.21</v>
      </c>
      <c r="I1994" s="6">
        <v>6.45</v>
      </c>
      <c r="J1994" s="6">
        <v>6.81</v>
      </c>
      <c r="K1994" s="6">
        <v>7.26</v>
      </c>
      <c r="L1994" s="6">
        <v>7.64</v>
      </c>
      <c r="M1994" s="6">
        <v>8.32</v>
      </c>
    </row>
    <row r="1995">
      <c r="A1995" s="146">
        <v>41288.0</v>
      </c>
      <c r="B1995" s="6">
        <v>5.86</v>
      </c>
      <c r="C1995" s="6">
        <v>5.91</v>
      </c>
      <c r="D1995" s="6">
        <v>5.95</v>
      </c>
      <c r="E1995" s="6">
        <v>5.97</v>
      </c>
      <c r="F1995" s="6">
        <v>6.01</v>
      </c>
      <c r="G1995" s="6">
        <v>6.02</v>
      </c>
      <c r="H1995" s="6">
        <v>6.2</v>
      </c>
      <c r="I1995" s="6">
        <v>6.44</v>
      </c>
      <c r="J1995" s="6">
        <v>6.79</v>
      </c>
      <c r="K1995" s="6">
        <v>7.24</v>
      </c>
      <c r="L1995" s="6">
        <v>7.62</v>
      </c>
      <c r="M1995" s="6">
        <v>8.3</v>
      </c>
    </row>
    <row r="1996">
      <c r="A1996" s="146">
        <v>41285.0</v>
      </c>
      <c r="B1996" s="6">
        <v>5.9</v>
      </c>
      <c r="C1996" s="6">
        <v>5.95</v>
      </c>
      <c r="D1996" s="6">
        <v>5.98</v>
      </c>
      <c r="E1996" s="6">
        <v>6.01</v>
      </c>
      <c r="F1996" s="6">
        <v>6.03</v>
      </c>
      <c r="G1996" s="6">
        <v>6.05</v>
      </c>
      <c r="H1996" s="6">
        <v>6.23</v>
      </c>
      <c r="I1996" s="6">
        <v>6.47</v>
      </c>
      <c r="J1996" s="6">
        <v>6.82</v>
      </c>
      <c r="K1996" s="6">
        <v>7.27</v>
      </c>
      <c r="L1996" s="6">
        <v>7.64</v>
      </c>
      <c r="M1996" s="6">
        <v>8.29</v>
      </c>
    </row>
    <row r="1997">
      <c r="A1997" s="146">
        <v>41284.0</v>
      </c>
      <c r="B1997" s="6">
        <v>5.96</v>
      </c>
      <c r="C1997" s="6">
        <v>6.0</v>
      </c>
      <c r="D1997" s="6">
        <v>6.03</v>
      </c>
      <c r="E1997" s="6">
        <v>6.05</v>
      </c>
      <c r="F1997" s="6">
        <v>6.04</v>
      </c>
      <c r="G1997" s="6">
        <v>5.99</v>
      </c>
      <c r="H1997" s="6">
        <v>6.12</v>
      </c>
      <c r="I1997" s="6">
        <v>6.36</v>
      </c>
      <c r="J1997" s="6">
        <v>6.69</v>
      </c>
      <c r="K1997" s="6">
        <v>7.1</v>
      </c>
      <c r="L1997" s="6">
        <v>7.53</v>
      </c>
      <c r="M1997" s="6">
        <v>8.41</v>
      </c>
    </row>
    <row r="1998">
      <c r="A1998" s="146">
        <v>41283.0</v>
      </c>
      <c r="B1998" s="6">
        <v>5.83</v>
      </c>
      <c r="C1998" s="6">
        <v>5.92</v>
      </c>
      <c r="D1998" s="6">
        <v>6.01</v>
      </c>
      <c r="E1998" s="6">
        <v>6.08</v>
      </c>
      <c r="F1998" s="6">
        <v>6.25</v>
      </c>
      <c r="G1998" s="6">
        <v>6.31</v>
      </c>
      <c r="H1998" s="6">
        <v>6.42</v>
      </c>
      <c r="I1998" s="6">
        <v>6.56</v>
      </c>
      <c r="J1998" s="6">
        <v>6.8</v>
      </c>
      <c r="K1998" s="6">
        <v>7.18</v>
      </c>
      <c r="L1998" s="6">
        <v>7.55</v>
      </c>
      <c r="M1998" s="6">
        <v>8.22</v>
      </c>
    </row>
    <row r="1999">
      <c r="A1999" s="146">
        <v>41282.0</v>
      </c>
      <c r="B1999" s="6">
        <v>6.12</v>
      </c>
      <c r="C1999" s="6">
        <v>6.18</v>
      </c>
      <c r="D1999" s="6">
        <v>6.23</v>
      </c>
      <c r="E1999" s="6">
        <v>6.27</v>
      </c>
      <c r="F1999" s="6">
        <v>6.34</v>
      </c>
      <c r="G1999" s="6">
        <v>6.38</v>
      </c>
      <c r="H1999" s="6">
        <v>6.56</v>
      </c>
      <c r="I1999" s="6">
        <v>6.78</v>
      </c>
      <c r="J1999" s="6">
        <v>7.06</v>
      </c>
      <c r="K1999" s="6">
        <v>7.42</v>
      </c>
      <c r="L1999" s="6">
        <v>7.75</v>
      </c>
      <c r="M1999" s="6">
        <v>8.37</v>
      </c>
    </row>
    <row r="2000">
      <c r="A2000" s="146">
        <v>41271.0</v>
      </c>
      <c r="B2000" s="6">
        <v>6.08</v>
      </c>
      <c r="C2000" s="6">
        <v>6.14</v>
      </c>
      <c r="D2000" s="6">
        <v>6.19</v>
      </c>
      <c r="E2000" s="6">
        <v>6.23</v>
      </c>
      <c r="F2000" s="6">
        <v>6.32</v>
      </c>
      <c r="G2000" s="6">
        <v>6.36</v>
      </c>
      <c r="H2000" s="6">
        <v>6.53</v>
      </c>
      <c r="I2000" s="6">
        <v>6.74</v>
      </c>
      <c r="J2000" s="6">
        <v>7.02</v>
      </c>
      <c r="K2000" s="6">
        <v>7.38</v>
      </c>
      <c r="L2000" s="6">
        <v>7.71</v>
      </c>
      <c r="M2000" s="6">
        <v>8.34</v>
      </c>
    </row>
    <row r="2001">
      <c r="A2001" s="146">
        <v>41270.0</v>
      </c>
      <c r="B2001" s="6">
        <v>6.12</v>
      </c>
      <c r="C2001" s="6">
        <v>6.17</v>
      </c>
      <c r="D2001" s="6">
        <v>6.2</v>
      </c>
      <c r="E2001" s="6">
        <v>6.23</v>
      </c>
      <c r="F2001" s="6">
        <v>6.29</v>
      </c>
      <c r="G2001" s="6">
        <v>6.34</v>
      </c>
      <c r="H2001" s="6">
        <v>6.54</v>
      </c>
      <c r="I2001" s="6">
        <v>6.76</v>
      </c>
      <c r="J2001" s="6">
        <v>7.04</v>
      </c>
      <c r="K2001" s="6">
        <v>7.4</v>
      </c>
      <c r="L2001" s="6">
        <v>7.75</v>
      </c>
      <c r="M2001" s="6">
        <v>8.43</v>
      </c>
    </row>
    <row r="2002">
      <c r="A2002" s="146">
        <v>41269.0</v>
      </c>
      <c r="B2002" s="6">
        <v>6.18</v>
      </c>
      <c r="C2002" s="6">
        <v>6.2</v>
      </c>
      <c r="D2002" s="6">
        <v>6.23</v>
      </c>
      <c r="E2002" s="6">
        <v>6.25</v>
      </c>
      <c r="F2002" s="6">
        <v>6.31</v>
      </c>
      <c r="G2002" s="6">
        <v>6.33</v>
      </c>
      <c r="H2002" s="6">
        <v>6.52</v>
      </c>
      <c r="I2002" s="6">
        <v>6.76</v>
      </c>
      <c r="J2002" s="6">
        <v>7.05</v>
      </c>
      <c r="K2002" s="6">
        <v>7.4</v>
      </c>
      <c r="L2002" s="6">
        <v>7.73</v>
      </c>
      <c r="M2002" s="6">
        <v>8.41</v>
      </c>
    </row>
    <row r="2003">
      <c r="A2003" s="146">
        <v>41268.0</v>
      </c>
      <c r="B2003" s="6">
        <v>6.15</v>
      </c>
      <c r="C2003" s="6">
        <v>6.17</v>
      </c>
      <c r="D2003" s="6">
        <v>6.19</v>
      </c>
      <c r="E2003" s="6">
        <v>6.21</v>
      </c>
      <c r="F2003" s="6">
        <v>6.28</v>
      </c>
      <c r="G2003" s="6">
        <v>6.34</v>
      </c>
      <c r="H2003" s="6">
        <v>6.54</v>
      </c>
      <c r="I2003" s="6">
        <v>6.76</v>
      </c>
      <c r="J2003" s="6">
        <v>7.05</v>
      </c>
      <c r="K2003" s="6">
        <v>7.42</v>
      </c>
      <c r="L2003" s="6">
        <v>7.77</v>
      </c>
      <c r="M2003" s="6">
        <v>8.46</v>
      </c>
    </row>
    <row r="2004">
      <c r="A2004" s="146">
        <v>41267.0</v>
      </c>
      <c r="B2004" s="6">
        <v>6.19</v>
      </c>
      <c r="C2004" s="6">
        <v>6.22</v>
      </c>
      <c r="D2004" s="6">
        <v>6.25</v>
      </c>
      <c r="E2004" s="6">
        <v>6.27</v>
      </c>
      <c r="F2004" s="6">
        <v>6.31</v>
      </c>
      <c r="G2004" s="6">
        <v>6.33</v>
      </c>
      <c r="H2004" s="6">
        <v>6.52</v>
      </c>
      <c r="I2004" s="6">
        <v>6.78</v>
      </c>
      <c r="J2004" s="6">
        <v>7.08</v>
      </c>
      <c r="K2004" s="6">
        <v>7.43</v>
      </c>
      <c r="L2004" s="6">
        <v>7.74</v>
      </c>
      <c r="M2004" s="6">
        <v>8.38</v>
      </c>
    </row>
    <row r="2005">
      <c r="A2005" s="146">
        <v>41266.0</v>
      </c>
      <c r="B2005" s="6">
        <v>6.14</v>
      </c>
      <c r="C2005" s="6">
        <v>6.18</v>
      </c>
      <c r="D2005" s="6">
        <v>6.22</v>
      </c>
      <c r="E2005" s="6">
        <v>6.25</v>
      </c>
      <c r="F2005" s="6">
        <v>6.35</v>
      </c>
      <c r="G2005" s="6">
        <v>6.38</v>
      </c>
      <c r="H2005" s="6">
        <v>6.54</v>
      </c>
      <c r="I2005" s="6">
        <v>6.74</v>
      </c>
      <c r="J2005" s="6">
        <v>7.01</v>
      </c>
      <c r="K2005" s="6">
        <v>7.34</v>
      </c>
      <c r="L2005" s="6">
        <v>7.67</v>
      </c>
      <c r="M2005" s="6">
        <v>8.36</v>
      </c>
    </row>
    <row r="2006">
      <c r="A2006" s="146">
        <v>41265.0</v>
      </c>
      <c r="B2006" s="6">
        <v>6.13</v>
      </c>
      <c r="C2006" s="6">
        <v>6.16</v>
      </c>
      <c r="D2006" s="6">
        <v>6.2</v>
      </c>
      <c r="E2006" s="6">
        <v>6.23</v>
      </c>
      <c r="F2006" s="6">
        <v>6.33</v>
      </c>
      <c r="G2006" s="6">
        <v>6.37</v>
      </c>
      <c r="H2006" s="6">
        <v>6.52</v>
      </c>
      <c r="I2006" s="6">
        <v>6.72</v>
      </c>
      <c r="J2006" s="6">
        <v>6.99</v>
      </c>
      <c r="K2006" s="6">
        <v>7.33</v>
      </c>
      <c r="L2006" s="6">
        <v>7.66</v>
      </c>
      <c r="M2006" s="6">
        <v>8.35</v>
      </c>
    </row>
    <row r="2007">
      <c r="A2007" s="146">
        <v>41264.0</v>
      </c>
      <c r="B2007" s="6">
        <v>6.13</v>
      </c>
      <c r="C2007" s="6">
        <v>6.16</v>
      </c>
      <c r="D2007" s="6">
        <v>6.2</v>
      </c>
      <c r="E2007" s="6">
        <v>6.23</v>
      </c>
      <c r="F2007" s="6">
        <v>6.33</v>
      </c>
      <c r="G2007" s="6">
        <v>6.37</v>
      </c>
      <c r="H2007" s="6">
        <v>6.52</v>
      </c>
      <c r="I2007" s="6">
        <v>6.72</v>
      </c>
      <c r="J2007" s="6">
        <v>6.99</v>
      </c>
      <c r="K2007" s="6">
        <v>7.33</v>
      </c>
      <c r="L2007" s="6">
        <v>7.66</v>
      </c>
      <c r="M2007" s="6">
        <v>8.35</v>
      </c>
    </row>
    <row r="2008">
      <c r="A2008" s="146">
        <v>41263.0</v>
      </c>
      <c r="B2008" s="6">
        <v>6.17</v>
      </c>
      <c r="C2008" s="6">
        <v>6.19</v>
      </c>
      <c r="D2008" s="6">
        <v>6.21</v>
      </c>
      <c r="E2008" s="6">
        <v>6.23</v>
      </c>
      <c r="F2008" s="6">
        <v>6.3</v>
      </c>
      <c r="G2008" s="6">
        <v>6.34</v>
      </c>
      <c r="H2008" s="6">
        <v>6.5</v>
      </c>
      <c r="I2008" s="6">
        <v>6.7</v>
      </c>
      <c r="J2008" s="6">
        <v>6.96</v>
      </c>
      <c r="K2008" s="6">
        <v>7.29</v>
      </c>
      <c r="L2008" s="6">
        <v>7.61</v>
      </c>
      <c r="M2008" s="6">
        <v>8.25</v>
      </c>
    </row>
    <row r="2009">
      <c r="A2009" s="146">
        <v>41262.0</v>
      </c>
      <c r="B2009" s="6">
        <v>6.12</v>
      </c>
      <c r="C2009" s="6">
        <v>6.16</v>
      </c>
      <c r="D2009" s="6">
        <v>6.2</v>
      </c>
      <c r="E2009" s="6">
        <v>6.23</v>
      </c>
      <c r="F2009" s="6">
        <v>6.33</v>
      </c>
      <c r="G2009" s="6">
        <v>6.38</v>
      </c>
      <c r="H2009" s="6">
        <v>6.51</v>
      </c>
      <c r="I2009" s="6">
        <v>6.67</v>
      </c>
      <c r="J2009" s="6">
        <v>6.92</v>
      </c>
      <c r="K2009" s="6">
        <v>7.28</v>
      </c>
      <c r="L2009" s="6">
        <v>7.63</v>
      </c>
      <c r="M2009" s="6">
        <v>8.28</v>
      </c>
    </row>
    <row r="2010">
      <c r="A2010" s="146">
        <v>41261.0</v>
      </c>
      <c r="B2010" s="6">
        <v>6.09</v>
      </c>
      <c r="C2010" s="6">
        <v>6.13</v>
      </c>
      <c r="D2010" s="6">
        <v>6.17</v>
      </c>
      <c r="E2010" s="6">
        <v>6.21</v>
      </c>
      <c r="F2010" s="6">
        <v>6.3</v>
      </c>
      <c r="G2010" s="6">
        <v>6.35</v>
      </c>
      <c r="H2010" s="6">
        <v>6.5</v>
      </c>
      <c r="I2010" s="6">
        <v>6.7</v>
      </c>
      <c r="J2010" s="6">
        <v>6.97</v>
      </c>
      <c r="K2010" s="6">
        <v>7.35</v>
      </c>
      <c r="L2010" s="6">
        <v>7.72</v>
      </c>
      <c r="M2010" s="6">
        <v>8.44</v>
      </c>
    </row>
    <row r="2011">
      <c r="A2011" s="146">
        <v>41260.0</v>
      </c>
      <c r="B2011" s="6">
        <v>6.06</v>
      </c>
      <c r="C2011" s="6">
        <v>6.11</v>
      </c>
      <c r="D2011" s="6">
        <v>6.16</v>
      </c>
      <c r="E2011" s="6">
        <v>6.2</v>
      </c>
      <c r="F2011" s="6">
        <v>6.3</v>
      </c>
      <c r="G2011" s="6">
        <v>6.36</v>
      </c>
      <c r="H2011" s="6">
        <v>6.51</v>
      </c>
      <c r="I2011" s="6">
        <v>6.69</v>
      </c>
      <c r="J2011" s="6">
        <v>6.93</v>
      </c>
      <c r="K2011" s="6">
        <v>7.27</v>
      </c>
      <c r="L2011" s="6">
        <v>7.64</v>
      </c>
      <c r="M2011" s="6">
        <v>8.39</v>
      </c>
    </row>
    <row r="2012">
      <c r="A2012" s="146">
        <v>41259.0</v>
      </c>
      <c r="B2012" s="6">
        <v>6.09</v>
      </c>
      <c r="C2012" s="6">
        <v>6.14</v>
      </c>
      <c r="D2012" s="6">
        <v>6.19</v>
      </c>
      <c r="E2012" s="6">
        <v>6.23</v>
      </c>
      <c r="F2012" s="6">
        <v>6.36</v>
      </c>
      <c r="G2012" s="6">
        <v>6.43</v>
      </c>
      <c r="H2012" s="6">
        <v>6.57</v>
      </c>
      <c r="I2012" s="6">
        <v>6.72</v>
      </c>
      <c r="J2012" s="6">
        <v>6.93</v>
      </c>
      <c r="K2012" s="6">
        <v>7.28</v>
      </c>
      <c r="L2012" s="6">
        <v>7.61</v>
      </c>
      <c r="M2012" s="6">
        <v>8.25</v>
      </c>
    </row>
    <row r="2013">
      <c r="A2013" s="146">
        <v>41258.0</v>
      </c>
      <c r="B2013" s="6">
        <v>6.11</v>
      </c>
      <c r="C2013" s="6">
        <v>6.16</v>
      </c>
      <c r="D2013" s="6">
        <v>6.21</v>
      </c>
      <c r="E2013" s="6">
        <v>6.25</v>
      </c>
      <c r="F2013" s="6">
        <v>6.37</v>
      </c>
      <c r="G2013" s="6">
        <v>6.45</v>
      </c>
      <c r="H2013" s="6">
        <v>6.58</v>
      </c>
      <c r="I2013" s="6">
        <v>6.73</v>
      </c>
      <c r="J2013" s="6">
        <v>6.94</v>
      </c>
      <c r="K2013" s="6">
        <v>7.29</v>
      </c>
      <c r="L2013" s="6">
        <v>7.62</v>
      </c>
      <c r="M2013" s="6">
        <v>8.26</v>
      </c>
    </row>
    <row r="2014">
      <c r="A2014" s="146">
        <v>41257.0</v>
      </c>
      <c r="B2014" s="6">
        <v>6.09</v>
      </c>
      <c r="C2014" s="6">
        <v>6.14</v>
      </c>
      <c r="D2014" s="6">
        <v>6.18</v>
      </c>
      <c r="E2014" s="6">
        <v>6.22</v>
      </c>
      <c r="F2014" s="6">
        <v>6.33</v>
      </c>
      <c r="G2014" s="6">
        <v>6.4</v>
      </c>
      <c r="H2014" s="6">
        <v>6.54</v>
      </c>
      <c r="I2014" s="6">
        <v>6.69</v>
      </c>
      <c r="J2014" s="6">
        <v>6.91</v>
      </c>
      <c r="K2014" s="6">
        <v>7.26</v>
      </c>
      <c r="L2014" s="6">
        <v>7.6</v>
      </c>
      <c r="M2014" s="6">
        <v>8.24</v>
      </c>
    </row>
    <row r="2015">
      <c r="A2015" s="146">
        <v>41256.0</v>
      </c>
      <c r="B2015" s="6">
        <v>6.08</v>
      </c>
      <c r="C2015" s="6">
        <v>6.14</v>
      </c>
      <c r="D2015" s="6">
        <v>6.2</v>
      </c>
      <c r="E2015" s="6">
        <v>6.25</v>
      </c>
      <c r="F2015" s="6">
        <v>6.36</v>
      </c>
      <c r="G2015" s="6">
        <v>6.41</v>
      </c>
      <c r="H2015" s="6">
        <v>6.53</v>
      </c>
      <c r="I2015" s="6">
        <v>6.67</v>
      </c>
      <c r="J2015" s="6">
        <v>6.89</v>
      </c>
      <c r="K2015" s="6">
        <v>7.23</v>
      </c>
      <c r="L2015" s="6">
        <v>7.57</v>
      </c>
      <c r="M2015" s="6">
        <v>8.22</v>
      </c>
    </row>
    <row r="2016">
      <c r="A2016" s="146">
        <v>41255.0</v>
      </c>
      <c r="B2016" s="6">
        <v>6.07</v>
      </c>
      <c r="C2016" s="6">
        <v>6.15</v>
      </c>
      <c r="D2016" s="6">
        <v>6.22</v>
      </c>
      <c r="E2016" s="6">
        <v>6.28</v>
      </c>
      <c r="F2016" s="6">
        <v>6.42</v>
      </c>
      <c r="G2016" s="6">
        <v>6.45</v>
      </c>
      <c r="H2016" s="6">
        <v>6.53</v>
      </c>
      <c r="I2016" s="6">
        <v>6.67</v>
      </c>
      <c r="J2016" s="6">
        <v>6.89</v>
      </c>
      <c r="K2016" s="6">
        <v>7.21</v>
      </c>
      <c r="L2016" s="6">
        <v>7.5</v>
      </c>
      <c r="M2016" s="6">
        <v>8.03</v>
      </c>
    </row>
    <row r="2017">
      <c r="A2017" s="146">
        <v>41254.0</v>
      </c>
      <c r="B2017" s="6">
        <v>6.16</v>
      </c>
      <c r="C2017" s="6">
        <v>6.22</v>
      </c>
      <c r="D2017" s="6">
        <v>6.28</v>
      </c>
      <c r="E2017" s="6">
        <v>6.33</v>
      </c>
      <c r="F2017" s="6">
        <v>6.46</v>
      </c>
      <c r="G2017" s="6">
        <v>6.5</v>
      </c>
      <c r="H2017" s="6">
        <v>6.58</v>
      </c>
      <c r="I2017" s="6">
        <v>6.72</v>
      </c>
      <c r="J2017" s="6">
        <v>7.0</v>
      </c>
      <c r="K2017" s="6">
        <v>7.36</v>
      </c>
      <c r="L2017" s="6">
        <v>7.66</v>
      </c>
      <c r="M2017" s="6">
        <v>8.22</v>
      </c>
    </row>
    <row r="2018">
      <c r="A2018" s="146">
        <v>41253.0</v>
      </c>
      <c r="B2018" s="6">
        <v>6.16</v>
      </c>
      <c r="C2018" s="6">
        <v>6.26</v>
      </c>
      <c r="D2018" s="6">
        <v>6.34</v>
      </c>
      <c r="E2018" s="6">
        <v>6.4</v>
      </c>
      <c r="F2018" s="6">
        <v>6.5</v>
      </c>
      <c r="G2018" s="6">
        <v>6.51</v>
      </c>
      <c r="H2018" s="6">
        <v>6.61</v>
      </c>
      <c r="I2018" s="6">
        <v>6.77</v>
      </c>
      <c r="J2018" s="6">
        <v>7.02</v>
      </c>
      <c r="K2018" s="6">
        <v>7.37</v>
      </c>
      <c r="L2018" s="6">
        <v>7.7</v>
      </c>
      <c r="M2018" s="6">
        <v>8.28</v>
      </c>
    </row>
    <row r="2019">
      <c r="A2019" s="146">
        <v>41252.0</v>
      </c>
      <c r="B2019" s="6">
        <v>6.17</v>
      </c>
      <c r="C2019" s="6">
        <v>6.26</v>
      </c>
      <c r="D2019" s="6">
        <v>6.34</v>
      </c>
      <c r="E2019" s="6">
        <v>6.39</v>
      </c>
      <c r="F2019" s="6">
        <v>6.48</v>
      </c>
      <c r="G2019" s="6">
        <v>6.5</v>
      </c>
      <c r="H2019" s="6">
        <v>6.62</v>
      </c>
      <c r="I2019" s="6">
        <v>6.81</v>
      </c>
      <c r="J2019" s="6">
        <v>7.05</v>
      </c>
      <c r="K2019" s="6">
        <v>7.35</v>
      </c>
      <c r="L2019" s="6">
        <v>7.64</v>
      </c>
      <c r="M2019" s="6">
        <v>8.23</v>
      </c>
    </row>
    <row r="2020">
      <c r="A2020" s="146">
        <v>41251.0</v>
      </c>
      <c r="B2020" s="6">
        <v>6.17</v>
      </c>
      <c r="C2020" s="6">
        <v>6.26</v>
      </c>
      <c r="D2020" s="6">
        <v>6.34</v>
      </c>
      <c r="E2020" s="6">
        <v>6.39</v>
      </c>
      <c r="F2020" s="6">
        <v>6.48</v>
      </c>
      <c r="G2020" s="6">
        <v>6.5</v>
      </c>
      <c r="H2020" s="6">
        <v>6.62</v>
      </c>
      <c r="I2020" s="6">
        <v>6.81</v>
      </c>
      <c r="J2020" s="6">
        <v>7.05</v>
      </c>
      <c r="K2020" s="6">
        <v>7.35</v>
      </c>
      <c r="L2020" s="6">
        <v>7.64</v>
      </c>
      <c r="M2020" s="6">
        <v>8.23</v>
      </c>
    </row>
    <row r="2021">
      <c r="A2021" s="146">
        <v>41250.0</v>
      </c>
      <c r="B2021" s="6">
        <v>6.17</v>
      </c>
      <c r="C2021" s="6">
        <v>6.26</v>
      </c>
      <c r="D2021" s="6">
        <v>6.34</v>
      </c>
      <c r="E2021" s="6">
        <v>6.39</v>
      </c>
      <c r="F2021" s="6">
        <v>6.48</v>
      </c>
      <c r="G2021" s="6">
        <v>6.5</v>
      </c>
      <c r="H2021" s="6">
        <v>6.62</v>
      </c>
      <c r="I2021" s="6">
        <v>6.81</v>
      </c>
      <c r="J2021" s="6">
        <v>7.05</v>
      </c>
      <c r="K2021" s="6">
        <v>7.35</v>
      </c>
      <c r="L2021" s="6">
        <v>7.64</v>
      </c>
      <c r="M2021" s="6">
        <v>8.23</v>
      </c>
    </row>
    <row r="2022">
      <c r="A2022" s="146">
        <v>41249.0</v>
      </c>
      <c r="B2022" s="6">
        <v>6.22</v>
      </c>
      <c r="C2022" s="6">
        <v>6.29</v>
      </c>
      <c r="D2022" s="6">
        <v>6.35</v>
      </c>
      <c r="E2022" s="6">
        <v>6.39</v>
      </c>
      <c r="F2022" s="6">
        <v>6.48</v>
      </c>
      <c r="G2022" s="6">
        <v>6.51</v>
      </c>
      <c r="H2022" s="6">
        <v>6.66</v>
      </c>
      <c r="I2022" s="6">
        <v>6.86</v>
      </c>
      <c r="J2022" s="6">
        <v>7.12</v>
      </c>
      <c r="K2022" s="6">
        <v>7.38</v>
      </c>
      <c r="L2022" s="6">
        <v>7.62</v>
      </c>
      <c r="M2022" s="6">
        <v>8.2</v>
      </c>
    </row>
    <row r="2023">
      <c r="A2023" s="146">
        <v>41248.0</v>
      </c>
      <c r="B2023" s="6">
        <v>6.19</v>
      </c>
      <c r="C2023" s="6">
        <v>6.26</v>
      </c>
      <c r="D2023" s="6">
        <v>6.32</v>
      </c>
      <c r="E2023" s="6">
        <v>6.37</v>
      </c>
      <c r="F2023" s="6">
        <v>6.46</v>
      </c>
      <c r="G2023" s="6">
        <v>6.48</v>
      </c>
      <c r="H2023" s="6">
        <v>6.63</v>
      </c>
      <c r="I2023" s="6">
        <v>6.85</v>
      </c>
      <c r="J2023" s="6">
        <v>7.13</v>
      </c>
      <c r="K2023" s="6">
        <v>7.35</v>
      </c>
      <c r="L2023" s="6">
        <v>7.53</v>
      </c>
      <c r="M2023" s="6">
        <v>8.05</v>
      </c>
    </row>
    <row r="2024">
      <c r="A2024" s="146">
        <v>41247.0</v>
      </c>
      <c r="B2024" s="6">
        <v>6.21</v>
      </c>
      <c r="C2024" s="6">
        <v>6.26</v>
      </c>
      <c r="D2024" s="6">
        <v>6.32</v>
      </c>
      <c r="E2024" s="6">
        <v>6.36</v>
      </c>
      <c r="F2024" s="6">
        <v>6.47</v>
      </c>
      <c r="G2024" s="6">
        <v>6.53</v>
      </c>
      <c r="H2024" s="6">
        <v>6.71</v>
      </c>
      <c r="I2024" s="6">
        <v>6.94</v>
      </c>
      <c r="J2024" s="6">
        <v>7.19</v>
      </c>
      <c r="K2024" s="6">
        <v>7.39</v>
      </c>
      <c r="L2024" s="6">
        <v>7.62</v>
      </c>
      <c r="M2024" s="6">
        <v>8.29</v>
      </c>
    </row>
    <row r="2025">
      <c r="A2025" s="146">
        <v>41246.0</v>
      </c>
      <c r="B2025" s="6">
        <v>6.21</v>
      </c>
      <c r="C2025" s="6">
        <v>6.27</v>
      </c>
      <c r="D2025" s="6">
        <v>6.34</v>
      </c>
      <c r="E2025" s="6">
        <v>6.39</v>
      </c>
      <c r="F2025" s="6">
        <v>6.51</v>
      </c>
      <c r="G2025" s="6">
        <v>6.55</v>
      </c>
      <c r="H2025" s="6">
        <v>6.71</v>
      </c>
      <c r="I2025" s="6">
        <v>6.93</v>
      </c>
      <c r="J2025" s="6">
        <v>7.2</v>
      </c>
      <c r="K2025" s="6">
        <v>7.47</v>
      </c>
      <c r="L2025" s="6">
        <v>7.74</v>
      </c>
      <c r="M2025" s="6">
        <v>8.37</v>
      </c>
    </row>
    <row r="2026">
      <c r="A2026" s="146">
        <v>41245.0</v>
      </c>
      <c r="B2026" s="6">
        <v>6.19</v>
      </c>
      <c r="C2026" s="6">
        <v>6.31</v>
      </c>
      <c r="D2026" s="6">
        <v>6.41</v>
      </c>
      <c r="E2026" s="6">
        <v>6.48</v>
      </c>
      <c r="F2026" s="6">
        <v>6.59</v>
      </c>
      <c r="G2026" s="6">
        <v>6.59</v>
      </c>
      <c r="H2026" s="6">
        <v>6.7</v>
      </c>
      <c r="I2026" s="6">
        <v>6.91</v>
      </c>
      <c r="J2026" s="6">
        <v>7.19</v>
      </c>
      <c r="K2026" s="6">
        <v>7.5</v>
      </c>
      <c r="L2026" s="6">
        <v>7.74</v>
      </c>
      <c r="M2026" s="6">
        <v>8.2</v>
      </c>
    </row>
    <row r="2027">
      <c r="A2027" s="146">
        <v>41244.0</v>
      </c>
      <c r="B2027" s="6">
        <v>6.23</v>
      </c>
      <c r="C2027" s="6">
        <v>6.34</v>
      </c>
      <c r="D2027" s="6">
        <v>6.44</v>
      </c>
      <c r="E2027" s="6">
        <v>6.51</v>
      </c>
      <c r="F2027" s="6">
        <v>6.62</v>
      </c>
      <c r="G2027" s="6">
        <v>6.63</v>
      </c>
      <c r="H2027" s="6">
        <v>6.74</v>
      </c>
      <c r="I2027" s="6">
        <v>6.94</v>
      </c>
      <c r="J2027" s="6">
        <v>7.23</v>
      </c>
      <c r="K2027" s="6">
        <v>7.54</v>
      </c>
      <c r="L2027" s="6">
        <v>7.78</v>
      </c>
      <c r="M2027" s="6">
        <v>8.24</v>
      </c>
    </row>
    <row r="2028">
      <c r="A2028" s="146">
        <v>41243.0</v>
      </c>
      <c r="B2028" s="6">
        <v>6.19</v>
      </c>
      <c r="C2028" s="6">
        <v>6.31</v>
      </c>
      <c r="D2028" s="6">
        <v>6.41</v>
      </c>
      <c r="E2028" s="6">
        <v>6.48</v>
      </c>
      <c r="F2028" s="6">
        <v>6.59</v>
      </c>
      <c r="G2028" s="6">
        <v>6.59</v>
      </c>
      <c r="H2028" s="6">
        <v>6.7</v>
      </c>
      <c r="I2028" s="6">
        <v>6.91</v>
      </c>
      <c r="J2028" s="6">
        <v>7.2</v>
      </c>
      <c r="K2028" s="6">
        <v>7.51</v>
      </c>
      <c r="L2028" s="6">
        <v>7.76</v>
      </c>
      <c r="M2028" s="6">
        <v>8.21</v>
      </c>
    </row>
    <row r="2029">
      <c r="A2029" s="146">
        <v>41242.0</v>
      </c>
      <c r="B2029" s="6">
        <v>6.24</v>
      </c>
      <c r="C2029" s="6">
        <v>6.33</v>
      </c>
      <c r="D2029" s="6">
        <v>6.41</v>
      </c>
      <c r="E2029" s="6">
        <v>6.47</v>
      </c>
      <c r="F2029" s="6">
        <v>6.58</v>
      </c>
      <c r="G2029" s="6">
        <v>6.64</v>
      </c>
      <c r="H2029" s="6">
        <v>6.81</v>
      </c>
      <c r="I2029" s="6">
        <v>7.01</v>
      </c>
      <c r="J2029" s="6">
        <v>7.27</v>
      </c>
      <c r="K2029" s="6">
        <v>7.63</v>
      </c>
      <c r="L2029" s="6">
        <v>7.94</v>
      </c>
      <c r="M2029" s="6">
        <v>8.5</v>
      </c>
    </row>
    <row r="2030">
      <c r="A2030" s="146">
        <v>41241.0</v>
      </c>
      <c r="B2030" s="6">
        <v>6.25</v>
      </c>
      <c r="C2030" s="6">
        <v>6.34</v>
      </c>
      <c r="D2030" s="6">
        <v>6.43</v>
      </c>
      <c r="E2030" s="6">
        <v>6.49</v>
      </c>
      <c r="F2030" s="6">
        <v>6.62</v>
      </c>
      <c r="G2030" s="6">
        <v>6.68</v>
      </c>
      <c r="H2030" s="6">
        <v>6.83</v>
      </c>
      <c r="I2030" s="6">
        <v>7.02</v>
      </c>
      <c r="J2030" s="6">
        <v>7.3</v>
      </c>
      <c r="K2030" s="6">
        <v>7.67</v>
      </c>
      <c r="L2030" s="6">
        <v>8.0</v>
      </c>
      <c r="M2030" s="6">
        <v>8.55</v>
      </c>
    </row>
    <row r="2031">
      <c r="A2031" s="146">
        <v>41240.0</v>
      </c>
      <c r="B2031" s="6">
        <v>6.25</v>
      </c>
      <c r="C2031" s="6">
        <v>6.34</v>
      </c>
      <c r="D2031" s="6">
        <v>6.43</v>
      </c>
      <c r="E2031" s="6">
        <v>6.49</v>
      </c>
      <c r="F2031" s="6">
        <v>6.61</v>
      </c>
      <c r="G2031" s="6">
        <v>6.65</v>
      </c>
      <c r="H2031" s="6">
        <v>6.8</v>
      </c>
      <c r="I2031" s="6">
        <v>7.01</v>
      </c>
      <c r="J2031" s="6">
        <v>7.3</v>
      </c>
      <c r="K2031" s="6">
        <v>7.69</v>
      </c>
      <c r="L2031" s="6">
        <v>8.02</v>
      </c>
      <c r="M2031" s="6">
        <v>8.61</v>
      </c>
    </row>
    <row r="2032">
      <c r="A2032" s="146">
        <v>41239.0</v>
      </c>
      <c r="B2032" s="6">
        <v>6.24</v>
      </c>
      <c r="C2032" s="6">
        <v>6.33</v>
      </c>
      <c r="D2032" s="6">
        <v>6.41</v>
      </c>
      <c r="E2032" s="6">
        <v>6.48</v>
      </c>
      <c r="F2032" s="6">
        <v>6.64</v>
      </c>
      <c r="G2032" s="6">
        <v>6.69</v>
      </c>
      <c r="H2032" s="6">
        <v>6.82</v>
      </c>
      <c r="I2032" s="6">
        <v>7.01</v>
      </c>
      <c r="J2032" s="6">
        <v>7.29</v>
      </c>
      <c r="K2032" s="6">
        <v>7.67</v>
      </c>
      <c r="L2032" s="6">
        <v>8.01</v>
      </c>
      <c r="M2032" s="6">
        <v>8.61</v>
      </c>
    </row>
    <row r="2033">
      <c r="A2033" s="146">
        <v>41238.0</v>
      </c>
      <c r="B2033" s="6">
        <v>6.21</v>
      </c>
      <c r="C2033" s="6">
        <v>6.29</v>
      </c>
      <c r="D2033" s="6">
        <v>6.37</v>
      </c>
      <c r="E2033" s="6">
        <v>6.43</v>
      </c>
      <c r="F2033" s="6">
        <v>6.58</v>
      </c>
      <c r="G2033" s="6">
        <v>6.65</v>
      </c>
      <c r="H2033" s="6">
        <v>6.8</v>
      </c>
      <c r="I2033" s="6">
        <v>6.99</v>
      </c>
      <c r="J2033" s="6">
        <v>7.27</v>
      </c>
      <c r="K2033" s="6">
        <v>7.69</v>
      </c>
      <c r="L2033" s="6">
        <v>8.06</v>
      </c>
      <c r="M2033" s="6">
        <v>8.72</v>
      </c>
    </row>
    <row r="2034">
      <c r="A2034" s="146">
        <v>41237.0</v>
      </c>
      <c r="B2034" s="6">
        <v>6.21</v>
      </c>
      <c r="C2034" s="6">
        <v>6.29</v>
      </c>
      <c r="D2034" s="6">
        <v>6.37</v>
      </c>
      <c r="E2034" s="6">
        <v>6.43</v>
      </c>
      <c r="F2034" s="6">
        <v>6.58</v>
      </c>
      <c r="G2034" s="6">
        <v>6.65</v>
      </c>
      <c r="H2034" s="6">
        <v>6.8</v>
      </c>
      <c r="I2034" s="6">
        <v>6.99</v>
      </c>
      <c r="J2034" s="6">
        <v>7.27</v>
      </c>
      <c r="K2034" s="6">
        <v>7.69</v>
      </c>
      <c r="L2034" s="6">
        <v>8.06</v>
      </c>
      <c r="M2034" s="6">
        <v>8.72</v>
      </c>
    </row>
    <row r="2035">
      <c r="A2035" s="146">
        <v>41236.0</v>
      </c>
      <c r="B2035" s="6">
        <v>6.21</v>
      </c>
      <c r="C2035" s="6">
        <v>6.29</v>
      </c>
      <c r="D2035" s="6">
        <v>6.37</v>
      </c>
      <c r="E2035" s="6">
        <v>6.43</v>
      </c>
      <c r="F2035" s="6">
        <v>6.58</v>
      </c>
      <c r="G2035" s="6">
        <v>6.65</v>
      </c>
      <c r="H2035" s="6">
        <v>6.8</v>
      </c>
      <c r="I2035" s="6">
        <v>6.99</v>
      </c>
      <c r="J2035" s="6">
        <v>7.27</v>
      </c>
      <c r="K2035" s="6">
        <v>7.69</v>
      </c>
      <c r="L2035" s="6">
        <v>8.06</v>
      </c>
      <c r="M2035" s="6">
        <v>8.72</v>
      </c>
    </row>
    <row r="2036">
      <c r="A2036" s="146">
        <v>41235.0</v>
      </c>
      <c r="B2036" s="6">
        <v>6.21</v>
      </c>
      <c r="C2036" s="6">
        <v>6.31</v>
      </c>
      <c r="D2036" s="6">
        <v>6.39</v>
      </c>
      <c r="E2036" s="6">
        <v>6.46</v>
      </c>
      <c r="F2036" s="6">
        <v>6.61</v>
      </c>
      <c r="G2036" s="6">
        <v>6.7</v>
      </c>
      <c r="H2036" s="6">
        <v>6.85</v>
      </c>
      <c r="I2036" s="6">
        <v>7.02</v>
      </c>
      <c r="J2036" s="6">
        <v>7.29</v>
      </c>
      <c r="K2036" s="6">
        <v>7.79</v>
      </c>
      <c r="L2036" s="6">
        <v>8.25</v>
      </c>
      <c r="M2036" s="6">
        <v>8.97</v>
      </c>
    </row>
    <row r="2037">
      <c r="A2037" s="146">
        <v>41234.0</v>
      </c>
      <c r="B2037" s="6">
        <v>6.21</v>
      </c>
      <c r="C2037" s="6">
        <v>6.31</v>
      </c>
      <c r="D2037" s="6">
        <v>6.39</v>
      </c>
      <c r="E2037" s="6">
        <v>6.46</v>
      </c>
      <c r="F2037" s="6">
        <v>6.63</v>
      </c>
      <c r="G2037" s="6">
        <v>6.75</v>
      </c>
      <c r="H2037" s="6">
        <v>6.99</v>
      </c>
      <c r="I2037" s="6">
        <v>7.22</v>
      </c>
      <c r="J2037" s="6">
        <v>7.5</v>
      </c>
      <c r="K2037" s="6">
        <v>7.8</v>
      </c>
      <c r="L2037" s="6">
        <v>8.09</v>
      </c>
      <c r="M2037" s="6">
        <v>8.65</v>
      </c>
    </row>
    <row r="2038">
      <c r="A2038" s="146">
        <v>41233.0</v>
      </c>
      <c r="B2038" s="6">
        <v>6.21</v>
      </c>
      <c r="C2038" s="6">
        <v>6.31</v>
      </c>
      <c r="D2038" s="6">
        <v>6.39</v>
      </c>
      <c r="E2038" s="6">
        <v>6.46</v>
      </c>
      <c r="F2038" s="6">
        <v>6.61</v>
      </c>
      <c r="G2038" s="6">
        <v>6.69</v>
      </c>
      <c r="H2038" s="6">
        <v>6.94</v>
      </c>
      <c r="I2038" s="6">
        <v>7.24</v>
      </c>
      <c r="J2038" s="6">
        <v>7.63</v>
      </c>
      <c r="K2038" s="6">
        <v>7.99</v>
      </c>
      <c r="L2038" s="6">
        <v>8.24</v>
      </c>
      <c r="M2038" s="6">
        <v>8.65</v>
      </c>
    </row>
    <row r="2039">
      <c r="A2039" s="146">
        <v>41232.0</v>
      </c>
      <c r="B2039" s="6">
        <v>6.27</v>
      </c>
      <c r="C2039" s="6">
        <v>6.38</v>
      </c>
      <c r="D2039" s="6">
        <v>6.47</v>
      </c>
      <c r="E2039" s="6">
        <v>6.54</v>
      </c>
      <c r="F2039" s="6">
        <v>6.69</v>
      </c>
      <c r="G2039" s="6">
        <v>6.79</v>
      </c>
      <c r="H2039" s="6">
        <v>7.03</v>
      </c>
      <c r="I2039" s="6">
        <v>7.29</v>
      </c>
      <c r="J2039" s="6">
        <v>7.62</v>
      </c>
      <c r="K2039" s="6">
        <v>7.99</v>
      </c>
      <c r="L2039" s="6">
        <v>8.26</v>
      </c>
      <c r="M2039" s="6">
        <v>8.65</v>
      </c>
    </row>
    <row r="2040">
      <c r="A2040" s="146">
        <v>41231.0</v>
      </c>
      <c r="B2040" s="6">
        <v>6.23</v>
      </c>
      <c r="C2040" s="6">
        <v>6.37</v>
      </c>
      <c r="D2040" s="6">
        <v>6.5</v>
      </c>
      <c r="E2040" s="6">
        <v>6.6</v>
      </c>
      <c r="F2040" s="6">
        <v>6.82</v>
      </c>
      <c r="G2040" s="6">
        <v>6.92</v>
      </c>
      <c r="H2040" s="6">
        <v>7.14</v>
      </c>
      <c r="I2040" s="6">
        <v>7.38</v>
      </c>
      <c r="J2040" s="6">
        <v>7.69</v>
      </c>
      <c r="K2040" s="6">
        <v>8.05</v>
      </c>
      <c r="L2040" s="6">
        <v>8.31</v>
      </c>
      <c r="M2040" s="6">
        <v>8.66</v>
      </c>
    </row>
    <row r="2041">
      <c r="A2041" s="146">
        <v>41230.0</v>
      </c>
      <c r="B2041" s="6">
        <v>6.2</v>
      </c>
      <c r="C2041" s="6">
        <v>6.34</v>
      </c>
      <c r="D2041" s="6">
        <v>6.46</v>
      </c>
      <c r="E2041" s="6">
        <v>6.56</v>
      </c>
      <c r="F2041" s="6">
        <v>6.78</v>
      </c>
      <c r="G2041" s="6">
        <v>6.88</v>
      </c>
      <c r="H2041" s="6">
        <v>7.1</v>
      </c>
      <c r="I2041" s="6">
        <v>7.33</v>
      </c>
      <c r="J2041" s="6">
        <v>7.64</v>
      </c>
      <c r="K2041" s="6">
        <v>8.01</v>
      </c>
      <c r="L2041" s="6">
        <v>8.27</v>
      </c>
      <c r="M2041" s="6">
        <v>8.63</v>
      </c>
    </row>
    <row r="2042">
      <c r="A2042" s="146">
        <v>41229.0</v>
      </c>
      <c r="B2042" s="6">
        <v>6.2</v>
      </c>
      <c r="C2042" s="6">
        <v>6.34</v>
      </c>
      <c r="D2042" s="6">
        <v>6.47</v>
      </c>
      <c r="E2042" s="6">
        <v>6.57</v>
      </c>
      <c r="F2042" s="6">
        <v>6.79</v>
      </c>
      <c r="G2042" s="6">
        <v>6.89</v>
      </c>
      <c r="H2042" s="6">
        <v>7.11</v>
      </c>
      <c r="I2042" s="6">
        <v>7.34</v>
      </c>
      <c r="J2042" s="6">
        <v>7.66</v>
      </c>
      <c r="K2042" s="6">
        <v>8.02</v>
      </c>
      <c r="L2042" s="6">
        <v>8.27</v>
      </c>
      <c r="M2042" s="6">
        <v>8.63</v>
      </c>
    </row>
    <row r="2043">
      <c r="A2043" s="146">
        <v>41228.0</v>
      </c>
      <c r="B2043" s="6">
        <v>6.16</v>
      </c>
      <c r="C2043" s="6">
        <v>6.31</v>
      </c>
      <c r="D2043" s="6">
        <v>6.44</v>
      </c>
      <c r="E2043" s="6">
        <v>6.53</v>
      </c>
      <c r="F2043" s="6">
        <v>6.72</v>
      </c>
      <c r="G2043" s="6">
        <v>6.79</v>
      </c>
      <c r="H2043" s="6">
        <v>7.01</v>
      </c>
      <c r="I2043" s="6">
        <v>7.28</v>
      </c>
      <c r="J2043" s="6">
        <v>7.64</v>
      </c>
      <c r="K2043" s="6">
        <v>8.03</v>
      </c>
      <c r="L2043" s="6">
        <v>8.28</v>
      </c>
      <c r="M2043" s="6">
        <v>8.61</v>
      </c>
    </row>
    <row r="2044">
      <c r="A2044" s="146">
        <v>41227.0</v>
      </c>
      <c r="B2044" s="6">
        <v>6.19</v>
      </c>
      <c r="C2044" s="6">
        <v>6.33</v>
      </c>
      <c r="D2044" s="6">
        <v>6.45</v>
      </c>
      <c r="E2044" s="6">
        <v>6.56</v>
      </c>
      <c r="F2044" s="6">
        <v>6.78</v>
      </c>
      <c r="G2044" s="6">
        <v>6.84</v>
      </c>
      <c r="H2044" s="6">
        <v>7.03</v>
      </c>
      <c r="I2044" s="6">
        <v>7.29</v>
      </c>
      <c r="J2044" s="6">
        <v>7.65</v>
      </c>
      <c r="K2044" s="6">
        <v>8.04</v>
      </c>
      <c r="L2044" s="6">
        <v>8.28</v>
      </c>
      <c r="M2044" s="6">
        <v>8.61</v>
      </c>
    </row>
    <row r="2045">
      <c r="A2045" s="146">
        <v>41226.0</v>
      </c>
      <c r="B2045" s="6">
        <v>6.26</v>
      </c>
      <c r="C2045" s="6">
        <v>6.4</v>
      </c>
      <c r="D2045" s="6">
        <v>6.52</v>
      </c>
      <c r="E2045" s="6">
        <v>6.61</v>
      </c>
      <c r="F2045" s="6">
        <v>6.79</v>
      </c>
      <c r="G2045" s="6">
        <v>6.88</v>
      </c>
      <c r="H2045" s="6">
        <v>7.08</v>
      </c>
      <c r="I2045" s="6">
        <v>7.31</v>
      </c>
      <c r="J2045" s="6">
        <v>7.62</v>
      </c>
      <c r="K2045" s="6">
        <v>8.01</v>
      </c>
      <c r="L2045" s="6">
        <v>8.3</v>
      </c>
      <c r="M2045" s="6">
        <v>8.66</v>
      </c>
    </row>
    <row r="2046">
      <c r="A2046" s="146">
        <v>41225.0</v>
      </c>
      <c r="B2046" s="6">
        <v>6.22</v>
      </c>
      <c r="C2046" s="6">
        <v>6.36</v>
      </c>
      <c r="D2046" s="6">
        <v>6.47</v>
      </c>
      <c r="E2046" s="6">
        <v>6.56</v>
      </c>
      <c r="F2046" s="6">
        <v>6.76</v>
      </c>
      <c r="G2046" s="6">
        <v>6.87</v>
      </c>
      <c r="H2046" s="6">
        <v>7.1</v>
      </c>
      <c r="I2046" s="6">
        <v>7.31</v>
      </c>
      <c r="J2046" s="6">
        <v>7.61</v>
      </c>
      <c r="K2046" s="6">
        <v>7.98</v>
      </c>
      <c r="L2046" s="6">
        <v>8.23</v>
      </c>
      <c r="M2046" s="6">
        <v>8.53</v>
      </c>
    </row>
    <row r="2047">
      <c r="A2047" s="146">
        <v>41224.0</v>
      </c>
      <c r="B2047" s="6">
        <v>6.2</v>
      </c>
      <c r="C2047" s="6">
        <v>6.32</v>
      </c>
      <c r="D2047" s="6">
        <v>6.44</v>
      </c>
      <c r="E2047" s="6">
        <v>6.53</v>
      </c>
      <c r="F2047" s="6">
        <v>6.75</v>
      </c>
      <c r="G2047" s="6">
        <v>6.86</v>
      </c>
      <c r="H2047" s="6">
        <v>7.1</v>
      </c>
      <c r="I2047" s="6">
        <v>7.37</v>
      </c>
      <c r="J2047" s="6">
        <v>7.72</v>
      </c>
      <c r="K2047" s="6">
        <v>8.09</v>
      </c>
      <c r="L2047" s="6">
        <v>8.33</v>
      </c>
      <c r="M2047" s="6">
        <v>8.67</v>
      </c>
    </row>
    <row r="2048">
      <c r="A2048" s="146">
        <v>41223.0</v>
      </c>
      <c r="B2048" s="6">
        <v>6.3</v>
      </c>
      <c r="C2048" s="6">
        <v>6.43</v>
      </c>
      <c r="D2048" s="6">
        <v>6.54</v>
      </c>
      <c r="E2048" s="6">
        <v>6.64</v>
      </c>
      <c r="F2048" s="6">
        <v>6.85</v>
      </c>
      <c r="G2048" s="6">
        <v>6.95</v>
      </c>
      <c r="H2048" s="6">
        <v>7.19</v>
      </c>
      <c r="I2048" s="6">
        <v>7.45</v>
      </c>
      <c r="J2048" s="6">
        <v>7.79</v>
      </c>
      <c r="K2048" s="6">
        <v>8.15</v>
      </c>
      <c r="L2048" s="6">
        <v>8.39</v>
      </c>
      <c r="M2048" s="6">
        <v>8.72</v>
      </c>
    </row>
    <row r="2049">
      <c r="A2049" s="146">
        <v>41222.0</v>
      </c>
      <c r="B2049" s="6">
        <v>6.19</v>
      </c>
      <c r="C2049" s="6">
        <v>6.31</v>
      </c>
      <c r="D2049" s="6">
        <v>6.43</v>
      </c>
      <c r="E2049" s="6">
        <v>6.52</v>
      </c>
      <c r="F2049" s="6">
        <v>6.73</v>
      </c>
      <c r="G2049" s="6">
        <v>6.82</v>
      </c>
      <c r="H2049" s="6">
        <v>7.04</v>
      </c>
      <c r="I2049" s="6">
        <v>7.3</v>
      </c>
      <c r="J2049" s="6">
        <v>7.63</v>
      </c>
      <c r="K2049" s="6">
        <v>8.0</v>
      </c>
      <c r="L2049" s="6">
        <v>8.26</v>
      </c>
      <c r="M2049" s="6">
        <v>8.62</v>
      </c>
    </row>
    <row r="2050">
      <c r="A2050" s="146">
        <v>41221.0</v>
      </c>
      <c r="B2050" s="6">
        <v>6.11</v>
      </c>
      <c r="C2050" s="6">
        <v>6.25</v>
      </c>
      <c r="D2050" s="6">
        <v>6.37</v>
      </c>
      <c r="E2050" s="6">
        <v>6.48</v>
      </c>
      <c r="F2050" s="6">
        <v>6.75</v>
      </c>
      <c r="G2050" s="6">
        <v>6.82</v>
      </c>
      <c r="H2050" s="6">
        <v>7.0</v>
      </c>
      <c r="I2050" s="6">
        <v>7.26</v>
      </c>
      <c r="J2050" s="6">
        <v>7.65</v>
      </c>
      <c r="K2050" s="6">
        <v>8.06</v>
      </c>
      <c r="L2050" s="6">
        <v>8.3</v>
      </c>
      <c r="M2050" s="6">
        <v>8.56</v>
      </c>
    </row>
    <row r="2051">
      <c r="A2051" s="146">
        <v>41220.0</v>
      </c>
      <c r="B2051" s="6">
        <v>6.18</v>
      </c>
      <c r="C2051" s="6">
        <v>6.32</v>
      </c>
      <c r="D2051" s="6">
        <v>6.44</v>
      </c>
      <c r="E2051" s="6">
        <v>6.53</v>
      </c>
      <c r="F2051" s="6">
        <v>6.71</v>
      </c>
      <c r="G2051" s="6">
        <v>6.79</v>
      </c>
      <c r="H2051" s="6">
        <v>7.01</v>
      </c>
      <c r="I2051" s="6">
        <v>7.29</v>
      </c>
      <c r="J2051" s="6">
        <v>7.65</v>
      </c>
      <c r="K2051" s="6">
        <v>8.02</v>
      </c>
      <c r="L2051" s="6">
        <v>8.24</v>
      </c>
      <c r="M2051" s="6">
        <v>8.49</v>
      </c>
    </row>
    <row r="2052">
      <c r="A2052" s="146">
        <v>41219.0</v>
      </c>
      <c r="B2052" s="6">
        <v>6.2</v>
      </c>
      <c r="C2052" s="6">
        <v>6.34</v>
      </c>
      <c r="D2052" s="6">
        <v>6.45</v>
      </c>
      <c r="E2052" s="6">
        <v>6.54</v>
      </c>
      <c r="F2052" s="6">
        <v>6.71</v>
      </c>
      <c r="G2052" s="6">
        <v>6.8</v>
      </c>
      <c r="H2052" s="6">
        <v>7.03</v>
      </c>
      <c r="I2052" s="6">
        <v>7.31</v>
      </c>
      <c r="J2052" s="6">
        <v>7.68</v>
      </c>
      <c r="K2052" s="6">
        <v>8.1</v>
      </c>
      <c r="L2052" s="6">
        <v>8.36</v>
      </c>
      <c r="M2052" s="6">
        <v>8.66</v>
      </c>
    </row>
    <row r="2053">
      <c r="A2053" s="146">
        <v>41218.0</v>
      </c>
      <c r="B2053" s="6">
        <v>6.11</v>
      </c>
      <c r="C2053" s="6">
        <v>6.25</v>
      </c>
      <c r="D2053" s="6">
        <v>6.39</v>
      </c>
      <c r="E2053" s="6">
        <v>6.5</v>
      </c>
      <c r="F2053" s="6">
        <v>6.78</v>
      </c>
      <c r="G2053" s="6">
        <v>6.85</v>
      </c>
      <c r="H2053" s="6">
        <v>7.03</v>
      </c>
      <c r="I2053" s="6">
        <v>7.31</v>
      </c>
      <c r="J2053" s="6">
        <v>7.71</v>
      </c>
      <c r="K2053" s="6">
        <v>8.15</v>
      </c>
      <c r="L2053" s="6">
        <v>8.43</v>
      </c>
      <c r="M2053" s="6">
        <v>8.75</v>
      </c>
    </row>
    <row r="2054">
      <c r="A2054" s="146">
        <v>41217.0</v>
      </c>
      <c r="B2054" s="6">
        <v>6.12</v>
      </c>
      <c r="C2054" s="6">
        <v>6.26</v>
      </c>
      <c r="D2054" s="6">
        <v>6.39</v>
      </c>
      <c r="E2054" s="6">
        <v>6.51</v>
      </c>
      <c r="F2054" s="6">
        <v>6.78</v>
      </c>
      <c r="G2054" s="6">
        <v>6.84</v>
      </c>
      <c r="H2054" s="6">
        <v>7.02</v>
      </c>
      <c r="I2054" s="6">
        <v>7.3</v>
      </c>
      <c r="J2054" s="6">
        <v>7.7</v>
      </c>
      <c r="K2054" s="6">
        <v>8.15</v>
      </c>
      <c r="L2054" s="6">
        <v>8.42</v>
      </c>
      <c r="M2054" s="6">
        <v>8.74</v>
      </c>
    </row>
    <row r="2055">
      <c r="A2055" s="146">
        <v>41216.0</v>
      </c>
      <c r="B2055" s="6">
        <v>6.13</v>
      </c>
      <c r="C2055" s="6">
        <v>6.27</v>
      </c>
      <c r="D2055" s="6">
        <v>6.41</v>
      </c>
      <c r="E2055" s="6">
        <v>6.52</v>
      </c>
      <c r="F2055" s="6">
        <v>6.79</v>
      </c>
      <c r="G2055" s="6">
        <v>6.85</v>
      </c>
      <c r="H2055" s="6">
        <v>7.03</v>
      </c>
      <c r="I2055" s="6">
        <v>7.31</v>
      </c>
      <c r="J2055" s="6">
        <v>7.71</v>
      </c>
      <c r="K2055" s="6">
        <v>8.16</v>
      </c>
      <c r="L2055" s="6">
        <v>8.43</v>
      </c>
      <c r="M2055" s="6">
        <v>8.75</v>
      </c>
    </row>
    <row r="2056">
      <c r="A2056" s="146">
        <v>41215.0</v>
      </c>
      <c r="B2056" s="6">
        <v>6.14</v>
      </c>
      <c r="C2056" s="6">
        <v>6.28</v>
      </c>
      <c r="D2056" s="6">
        <v>6.41</v>
      </c>
      <c r="E2056" s="6">
        <v>6.53</v>
      </c>
      <c r="F2056" s="6">
        <v>6.8</v>
      </c>
      <c r="G2056" s="6">
        <v>6.86</v>
      </c>
      <c r="H2056" s="6">
        <v>7.04</v>
      </c>
      <c r="I2056" s="6">
        <v>7.31</v>
      </c>
      <c r="J2056" s="6">
        <v>7.72</v>
      </c>
      <c r="K2056" s="6">
        <v>8.16</v>
      </c>
      <c r="L2056" s="6">
        <v>8.43</v>
      </c>
      <c r="M2056" s="6">
        <v>8.75</v>
      </c>
    </row>
    <row r="2057">
      <c r="A2057" s="146">
        <v>41214.0</v>
      </c>
      <c r="B2057" s="6">
        <v>6.13</v>
      </c>
      <c r="C2057" s="6">
        <v>6.25</v>
      </c>
      <c r="D2057" s="6">
        <v>6.37</v>
      </c>
      <c r="E2057" s="6">
        <v>6.47</v>
      </c>
      <c r="F2057" s="6">
        <v>6.72</v>
      </c>
      <c r="G2057" s="6">
        <v>6.81</v>
      </c>
      <c r="H2057" s="6">
        <v>7.03</v>
      </c>
      <c r="I2057" s="6">
        <v>7.31</v>
      </c>
      <c r="J2057" s="6">
        <v>7.72</v>
      </c>
      <c r="K2057" s="6">
        <v>8.16</v>
      </c>
      <c r="L2057" s="6">
        <v>8.45</v>
      </c>
      <c r="M2057" s="6">
        <v>8.84</v>
      </c>
    </row>
    <row r="2058">
      <c r="A2058" s="146">
        <v>41213.0</v>
      </c>
      <c r="B2058" s="6">
        <v>6.21</v>
      </c>
      <c r="C2058" s="6">
        <v>6.33</v>
      </c>
      <c r="D2058" s="6">
        <v>6.43</v>
      </c>
      <c r="E2058" s="6">
        <v>6.51</v>
      </c>
      <c r="F2058" s="6">
        <v>6.7</v>
      </c>
      <c r="G2058" s="6">
        <v>6.79</v>
      </c>
      <c r="H2058" s="6">
        <v>7.01</v>
      </c>
      <c r="I2058" s="6">
        <v>7.27</v>
      </c>
      <c r="J2058" s="6">
        <v>7.64</v>
      </c>
      <c r="K2058" s="6">
        <v>8.1</v>
      </c>
      <c r="L2058" s="6">
        <v>8.41</v>
      </c>
      <c r="M2058" s="6">
        <v>8.81</v>
      </c>
    </row>
    <row r="2059">
      <c r="A2059" s="146">
        <v>41212.0</v>
      </c>
      <c r="B2059" s="6">
        <v>6.24</v>
      </c>
      <c r="C2059" s="6">
        <v>6.36</v>
      </c>
      <c r="D2059" s="6">
        <v>6.47</v>
      </c>
      <c r="E2059" s="6">
        <v>6.55</v>
      </c>
      <c r="F2059" s="6">
        <v>6.72</v>
      </c>
      <c r="G2059" s="6">
        <v>6.81</v>
      </c>
      <c r="H2059" s="6">
        <v>7.06</v>
      </c>
      <c r="I2059" s="6">
        <v>7.34</v>
      </c>
      <c r="J2059" s="6">
        <v>7.74</v>
      </c>
      <c r="K2059" s="6">
        <v>8.19</v>
      </c>
      <c r="L2059" s="6">
        <v>8.47</v>
      </c>
      <c r="M2059" s="6">
        <v>8.8</v>
      </c>
    </row>
    <row r="2060">
      <c r="A2060" s="146">
        <v>41211.0</v>
      </c>
      <c r="B2060" s="6">
        <v>6.19</v>
      </c>
      <c r="C2060" s="6">
        <v>6.32</v>
      </c>
      <c r="D2060" s="6">
        <v>6.45</v>
      </c>
      <c r="E2060" s="6">
        <v>6.56</v>
      </c>
      <c r="F2060" s="6">
        <v>6.82</v>
      </c>
      <c r="G2060" s="6">
        <v>6.86</v>
      </c>
      <c r="H2060" s="6">
        <v>7.02</v>
      </c>
      <c r="I2060" s="6">
        <v>7.29</v>
      </c>
      <c r="J2060" s="6">
        <v>7.69</v>
      </c>
      <c r="K2060" s="6">
        <v>8.15</v>
      </c>
      <c r="L2060" s="6">
        <v>8.44</v>
      </c>
      <c r="M2060" s="6">
        <v>8.77</v>
      </c>
    </row>
    <row r="2061">
      <c r="A2061" s="146">
        <v>41210.0</v>
      </c>
      <c r="B2061" s="6">
        <v>6.18</v>
      </c>
      <c r="C2061" s="6">
        <v>6.31</v>
      </c>
      <c r="D2061" s="6">
        <v>6.44</v>
      </c>
      <c r="E2061" s="6">
        <v>6.54</v>
      </c>
      <c r="F2061" s="6">
        <v>6.79</v>
      </c>
      <c r="G2061" s="6">
        <v>6.85</v>
      </c>
      <c r="H2061" s="6">
        <v>7.06</v>
      </c>
      <c r="I2061" s="6">
        <v>7.34</v>
      </c>
      <c r="J2061" s="6">
        <v>7.75</v>
      </c>
      <c r="K2061" s="6">
        <v>8.2</v>
      </c>
      <c r="L2061" s="6">
        <v>8.49</v>
      </c>
      <c r="M2061" s="6">
        <v>8.84</v>
      </c>
    </row>
    <row r="2062">
      <c r="A2062" s="146">
        <v>41209.0</v>
      </c>
      <c r="B2062" s="6">
        <v>6.2</v>
      </c>
      <c r="C2062" s="6">
        <v>6.33</v>
      </c>
      <c r="D2062" s="6">
        <v>6.46</v>
      </c>
      <c r="E2062" s="6">
        <v>6.56</v>
      </c>
      <c r="F2062" s="6">
        <v>6.81</v>
      </c>
      <c r="G2062" s="6">
        <v>6.87</v>
      </c>
      <c r="H2062" s="6">
        <v>7.07</v>
      </c>
      <c r="I2062" s="6">
        <v>7.35</v>
      </c>
      <c r="J2062" s="6">
        <v>7.76</v>
      </c>
      <c r="K2062" s="6">
        <v>8.21</v>
      </c>
      <c r="L2062" s="6">
        <v>8.5</v>
      </c>
      <c r="M2062" s="6">
        <v>8.85</v>
      </c>
    </row>
    <row r="2063">
      <c r="A2063" s="146">
        <v>41208.0</v>
      </c>
      <c r="B2063" s="6">
        <v>6.16</v>
      </c>
      <c r="C2063" s="6">
        <v>6.3</v>
      </c>
      <c r="D2063" s="6">
        <v>6.42</v>
      </c>
      <c r="E2063" s="6">
        <v>6.53</v>
      </c>
      <c r="F2063" s="6">
        <v>6.77</v>
      </c>
      <c r="G2063" s="6">
        <v>6.83</v>
      </c>
      <c r="H2063" s="6">
        <v>7.03</v>
      </c>
      <c r="I2063" s="6">
        <v>7.31</v>
      </c>
      <c r="J2063" s="6">
        <v>7.71</v>
      </c>
      <c r="K2063" s="6">
        <v>8.17</v>
      </c>
      <c r="L2063" s="6">
        <v>8.46</v>
      </c>
      <c r="M2063" s="6">
        <v>8.81</v>
      </c>
    </row>
    <row r="2064">
      <c r="A2064" s="146">
        <v>41207.0</v>
      </c>
      <c r="B2064" s="6">
        <v>6.16</v>
      </c>
      <c r="C2064" s="6">
        <v>6.29</v>
      </c>
      <c r="D2064" s="6">
        <v>6.41</v>
      </c>
      <c r="E2064" s="6">
        <v>6.52</v>
      </c>
      <c r="F2064" s="6">
        <v>6.76</v>
      </c>
      <c r="G2064" s="6">
        <v>6.83</v>
      </c>
      <c r="H2064" s="6">
        <v>7.01</v>
      </c>
      <c r="I2064" s="6">
        <v>7.27</v>
      </c>
      <c r="J2064" s="6">
        <v>7.66</v>
      </c>
      <c r="K2064" s="6">
        <v>8.07</v>
      </c>
      <c r="L2064" s="6">
        <v>8.33</v>
      </c>
      <c r="M2064" s="6">
        <v>8.6</v>
      </c>
    </row>
    <row r="2065">
      <c r="A2065" s="146">
        <v>41206.0</v>
      </c>
      <c r="B2065" s="6">
        <v>6.12</v>
      </c>
      <c r="C2065" s="6">
        <v>6.27</v>
      </c>
      <c r="D2065" s="6">
        <v>6.41</v>
      </c>
      <c r="E2065" s="6">
        <v>6.53</v>
      </c>
      <c r="F2065" s="6">
        <v>6.82</v>
      </c>
      <c r="G2065" s="6">
        <v>6.88</v>
      </c>
      <c r="H2065" s="6">
        <v>7.06</v>
      </c>
      <c r="I2065" s="6">
        <v>7.32</v>
      </c>
      <c r="J2065" s="6">
        <v>7.72</v>
      </c>
      <c r="K2065" s="6">
        <v>8.18</v>
      </c>
      <c r="L2065" s="6">
        <v>8.46</v>
      </c>
      <c r="M2065" s="6">
        <v>8.77</v>
      </c>
    </row>
    <row r="2066">
      <c r="A2066" s="146">
        <v>41205.0</v>
      </c>
      <c r="B2066" s="6">
        <v>6.13</v>
      </c>
      <c r="C2066" s="6">
        <v>6.27</v>
      </c>
      <c r="D2066" s="6">
        <v>6.4</v>
      </c>
      <c r="E2066" s="6">
        <v>6.51</v>
      </c>
      <c r="F2066" s="6">
        <v>6.75</v>
      </c>
      <c r="G2066" s="6">
        <v>6.79</v>
      </c>
      <c r="H2066" s="6">
        <v>6.97</v>
      </c>
      <c r="I2066" s="6">
        <v>7.25</v>
      </c>
      <c r="J2066" s="6">
        <v>7.67</v>
      </c>
      <c r="K2066" s="6">
        <v>8.13</v>
      </c>
      <c r="L2066" s="6">
        <v>8.42</v>
      </c>
      <c r="M2066" s="6">
        <v>8.76</v>
      </c>
    </row>
    <row r="2067">
      <c r="A2067" s="146">
        <v>41204.0</v>
      </c>
      <c r="B2067" s="6">
        <v>6.09</v>
      </c>
      <c r="C2067" s="6">
        <v>6.24</v>
      </c>
      <c r="D2067" s="6">
        <v>6.37</v>
      </c>
      <c r="E2067" s="6">
        <v>6.47</v>
      </c>
      <c r="F2067" s="6">
        <v>6.7</v>
      </c>
      <c r="G2067" s="6">
        <v>6.8</v>
      </c>
      <c r="H2067" s="6">
        <v>7.0</v>
      </c>
      <c r="I2067" s="6">
        <v>7.24</v>
      </c>
      <c r="J2067" s="6">
        <v>7.59</v>
      </c>
      <c r="K2067" s="6">
        <v>8.05</v>
      </c>
      <c r="L2067" s="6">
        <v>8.38</v>
      </c>
      <c r="M2067" s="6">
        <v>8.8</v>
      </c>
    </row>
    <row r="2068">
      <c r="A2068" s="146">
        <v>41203.0</v>
      </c>
      <c r="B2068" s="6">
        <v>6.13</v>
      </c>
      <c r="C2068" s="6">
        <v>6.26</v>
      </c>
      <c r="D2068" s="6">
        <v>6.38</v>
      </c>
      <c r="E2068" s="6">
        <v>6.48</v>
      </c>
      <c r="F2068" s="6">
        <v>6.74</v>
      </c>
      <c r="G2068" s="6">
        <v>6.84</v>
      </c>
      <c r="H2068" s="6">
        <v>7.04</v>
      </c>
      <c r="I2068" s="6">
        <v>7.29</v>
      </c>
      <c r="J2068" s="6">
        <v>7.68</v>
      </c>
      <c r="K2068" s="6">
        <v>8.18</v>
      </c>
      <c r="L2068" s="6">
        <v>8.51</v>
      </c>
      <c r="M2068" s="6">
        <v>8.88</v>
      </c>
    </row>
    <row r="2069">
      <c r="A2069" s="146">
        <v>41202.0</v>
      </c>
      <c r="B2069" s="6">
        <v>6.12</v>
      </c>
      <c r="C2069" s="6">
        <v>6.24</v>
      </c>
      <c r="D2069" s="6">
        <v>6.37</v>
      </c>
      <c r="E2069" s="6">
        <v>6.47</v>
      </c>
      <c r="F2069" s="6">
        <v>6.73</v>
      </c>
      <c r="G2069" s="6">
        <v>6.83</v>
      </c>
      <c r="H2069" s="6">
        <v>7.03</v>
      </c>
      <c r="I2069" s="6">
        <v>7.28</v>
      </c>
      <c r="J2069" s="6">
        <v>7.67</v>
      </c>
      <c r="K2069" s="6">
        <v>8.17</v>
      </c>
      <c r="L2069" s="6">
        <v>8.5</v>
      </c>
      <c r="M2069" s="6">
        <v>8.88</v>
      </c>
    </row>
    <row r="2070">
      <c r="A2070" s="146">
        <v>41201.0</v>
      </c>
      <c r="B2070" s="6">
        <v>6.09</v>
      </c>
      <c r="C2070" s="6">
        <v>6.22</v>
      </c>
      <c r="D2070" s="6">
        <v>6.34</v>
      </c>
      <c r="E2070" s="6">
        <v>6.44</v>
      </c>
      <c r="F2070" s="6">
        <v>6.7</v>
      </c>
      <c r="G2070" s="6">
        <v>6.79</v>
      </c>
      <c r="H2070" s="6">
        <v>6.99</v>
      </c>
      <c r="I2070" s="6">
        <v>7.24</v>
      </c>
      <c r="J2070" s="6">
        <v>7.64</v>
      </c>
      <c r="K2070" s="6">
        <v>8.14</v>
      </c>
      <c r="L2070" s="6">
        <v>8.47</v>
      </c>
      <c r="M2070" s="6">
        <v>8.85</v>
      </c>
    </row>
    <row r="2071">
      <c r="A2071" s="146">
        <v>41200.0</v>
      </c>
      <c r="B2071" s="6">
        <v>6.13</v>
      </c>
      <c r="C2071" s="6">
        <v>6.26</v>
      </c>
      <c r="D2071" s="6">
        <v>6.37</v>
      </c>
      <c r="E2071" s="6">
        <v>6.47</v>
      </c>
      <c r="F2071" s="6">
        <v>6.7</v>
      </c>
      <c r="G2071" s="6">
        <v>6.78</v>
      </c>
      <c r="H2071" s="6">
        <v>6.98</v>
      </c>
      <c r="I2071" s="6">
        <v>7.26</v>
      </c>
      <c r="J2071" s="6">
        <v>7.66</v>
      </c>
      <c r="K2071" s="6">
        <v>8.15</v>
      </c>
      <c r="L2071" s="6">
        <v>8.48</v>
      </c>
      <c r="M2071" s="6">
        <v>8.88</v>
      </c>
    </row>
    <row r="2072">
      <c r="A2072" s="146">
        <v>41199.0</v>
      </c>
      <c r="B2072" s="6">
        <v>6.17</v>
      </c>
      <c r="C2072" s="6">
        <v>6.3</v>
      </c>
      <c r="D2072" s="6">
        <v>6.42</v>
      </c>
      <c r="E2072" s="6">
        <v>6.51</v>
      </c>
      <c r="F2072" s="6">
        <v>6.72</v>
      </c>
      <c r="G2072" s="6">
        <v>6.79</v>
      </c>
      <c r="H2072" s="6">
        <v>6.99</v>
      </c>
      <c r="I2072" s="6">
        <v>7.24</v>
      </c>
      <c r="J2072" s="6">
        <v>7.63</v>
      </c>
      <c r="K2072" s="6">
        <v>8.15</v>
      </c>
      <c r="L2072" s="6">
        <v>8.51</v>
      </c>
      <c r="M2072" s="6">
        <v>8.93</v>
      </c>
    </row>
    <row r="2073">
      <c r="A2073" s="146">
        <v>41198.0</v>
      </c>
      <c r="B2073" s="6">
        <v>6.15</v>
      </c>
      <c r="C2073" s="6">
        <v>6.28</v>
      </c>
      <c r="D2073" s="6">
        <v>6.41</v>
      </c>
      <c r="E2073" s="6">
        <v>6.52</v>
      </c>
      <c r="F2073" s="6">
        <v>6.76</v>
      </c>
      <c r="G2073" s="6">
        <v>6.79</v>
      </c>
      <c r="H2073" s="6">
        <v>6.97</v>
      </c>
      <c r="I2073" s="6">
        <v>7.28</v>
      </c>
      <c r="J2073" s="6">
        <v>7.75</v>
      </c>
      <c r="K2073" s="6">
        <v>8.26</v>
      </c>
      <c r="L2073" s="6">
        <v>8.57</v>
      </c>
      <c r="M2073" s="6">
        <v>8.93</v>
      </c>
    </row>
    <row r="2074">
      <c r="A2074" s="146">
        <v>41197.0</v>
      </c>
      <c r="B2074" s="6">
        <v>6.14</v>
      </c>
      <c r="C2074" s="6">
        <v>6.27</v>
      </c>
      <c r="D2074" s="6">
        <v>6.39</v>
      </c>
      <c r="E2074" s="6">
        <v>6.5</v>
      </c>
      <c r="F2074" s="6">
        <v>6.78</v>
      </c>
      <c r="G2074" s="6">
        <v>6.85</v>
      </c>
      <c r="H2074" s="6">
        <v>7.02</v>
      </c>
      <c r="I2074" s="6">
        <v>7.29</v>
      </c>
      <c r="J2074" s="6">
        <v>7.75</v>
      </c>
      <c r="K2074" s="6">
        <v>8.3</v>
      </c>
      <c r="L2074" s="6">
        <v>8.65</v>
      </c>
      <c r="M2074" s="6">
        <v>9.02</v>
      </c>
    </row>
    <row r="2075">
      <c r="A2075" s="146">
        <v>41196.0</v>
      </c>
      <c r="B2075" s="6">
        <v>6.06</v>
      </c>
      <c r="C2075" s="6">
        <v>6.2</v>
      </c>
      <c r="D2075" s="6">
        <v>6.33</v>
      </c>
      <c r="E2075" s="6">
        <v>6.44</v>
      </c>
      <c r="F2075" s="6">
        <v>6.74</v>
      </c>
      <c r="G2075" s="6">
        <v>6.83</v>
      </c>
      <c r="H2075" s="6">
        <v>7.01</v>
      </c>
      <c r="I2075" s="6">
        <v>7.3</v>
      </c>
      <c r="J2075" s="6">
        <v>7.78</v>
      </c>
      <c r="K2075" s="6">
        <v>8.36</v>
      </c>
      <c r="L2075" s="6">
        <v>8.71</v>
      </c>
      <c r="M2075" s="6">
        <v>9.07</v>
      </c>
    </row>
    <row r="2076">
      <c r="A2076" s="146">
        <v>41195.0</v>
      </c>
      <c r="B2076" s="6">
        <v>6.1</v>
      </c>
      <c r="C2076" s="6">
        <v>6.23</v>
      </c>
      <c r="D2076" s="6">
        <v>6.37</v>
      </c>
      <c r="E2076" s="6">
        <v>6.49</v>
      </c>
      <c r="F2076" s="6">
        <v>6.79</v>
      </c>
      <c r="G2076" s="6">
        <v>6.87</v>
      </c>
      <c r="H2076" s="6">
        <v>7.06</v>
      </c>
      <c r="I2076" s="6">
        <v>7.34</v>
      </c>
      <c r="J2076" s="6">
        <v>7.81</v>
      </c>
      <c r="K2076" s="6">
        <v>8.39</v>
      </c>
      <c r="L2076" s="6">
        <v>8.74</v>
      </c>
      <c r="M2076" s="6">
        <v>9.1</v>
      </c>
    </row>
    <row r="2077">
      <c r="A2077" s="146">
        <v>41194.0</v>
      </c>
      <c r="B2077" s="6">
        <v>6.1</v>
      </c>
      <c r="C2077" s="6">
        <v>6.23</v>
      </c>
      <c r="D2077" s="6">
        <v>6.36</v>
      </c>
      <c r="E2077" s="6">
        <v>6.48</v>
      </c>
      <c r="F2077" s="6">
        <v>6.78</v>
      </c>
      <c r="G2077" s="6">
        <v>6.87</v>
      </c>
      <c r="H2077" s="6">
        <v>7.05</v>
      </c>
      <c r="I2077" s="6">
        <v>7.33</v>
      </c>
      <c r="J2077" s="6">
        <v>7.8</v>
      </c>
      <c r="K2077" s="6">
        <v>8.38</v>
      </c>
      <c r="L2077" s="6">
        <v>8.73</v>
      </c>
      <c r="M2077" s="6">
        <v>9.09</v>
      </c>
    </row>
    <row r="2078">
      <c r="A2078" s="146">
        <v>41193.0</v>
      </c>
      <c r="B2078" s="6">
        <v>6.11</v>
      </c>
      <c r="C2078" s="6">
        <v>6.23</v>
      </c>
      <c r="D2078" s="6">
        <v>6.36</v>
      </c>
      <c r="E2078" s="6">
        <v>6.47</v>
      </c>
      <c r="F2078" s="6">
        <v>6.79</v>
      </c>
      <c r="G2078" s="6">
        <v>6.93</v>
      </c>
      <c r="H2078" s="6">
        <v>7.17</v>
      </c>
      <c r="I2078" s="6">
        <v>7.45</v>
      </c>
      <c r="J2078" s="6">
        <v>7.88</v>
      </c>
      <c r="K2078" s="6">
        <v>8.44</v>
      </c>
      <c r="L2078" s="6">
        <v>8.79</v>
      </c>
      <c r="M2078" s="6">
        <v>9.13</v>
      </c>
    </row>
    <row r="2079">
      <c r="A2079" s="146">
        <v>41192.0</v>
      </c>
      <c r="B2079" s="6">
        <v>6.11</v>
      </c>
      <c r="C2079" s="6">
        <v>6.23</v>
      </c>
      <c r="D2079" s="6">
        <v>6.36</v>
      </c>
      <c r="E2079" s="6">
        <v>6.47</v>
      </c>
      <c r="F2079" s="6">
        <v>6.79</v>
      </c>
      <c r="G2079" s="6">
        <v>6.96</v>
      </c>
      <c r="H2079" s="6">
        <v>7.25</v>
      </c>
      <c r="I2079" s="6">
        <v>7.56</v>
      </c>
      <c r="J2079" s="6">
        <v>7.99</v>
      </c>
      <c r="K2079" s="6">
        <v>8.47</v>
      </c>
      <c r="L2079" s="6">
        <v>8.75</v>
      </c>
      <c r="M2079" s="6">
        <v>9.03</v>
      </c>
    </row>
    <row r="2080">
      <c r="A2080" s="146">
        <v>41191.0</v>
      </c>
      <c r="B2080" s="6">
        <v>6.04</v>
      </c>
      <c r="C2080" s="6">
        <v>6.18</v>
      </c>
      <c r="D2080" s="6">
        <v>6.32</v>
      </c>
      <c r="E2080" s="6">
        <v>6.44</v>
      </c>
      <c r="F2080" s="6">
        <v>6.79</v>
      </c>
      <c r="G2080" s="6">
        <v>6.97</v>
      </c>
      <c r="H2080" s="6">
        <v>7.26</v>
      </c>
      <c r="I2080" s="6">
        <v>7.56</v>
      </c>
      <c r="J2080" s="6">
        <v>7.99</v>
      </c>
      <c r="K2080" s="6">
        <v>8.47</v>
      </c>
      <c r="L2080" s="6">
        <v>8.75</v>
      </c>
      <c r="M2080" s="6">
        <v>9.02</v>
      </c>
    </row>
    <row r="2081">
      <c r="A2081" s="146">
        <v>41190.0</v>
      </c>
      <c r="B2081" s="6">
        <v>6.03</v>
      </c>
      <c r="C2081" s="6">
        <v>6.17</v>
      </c>
      <c r="D2081" s="6">
        <v>6.31</v>
      </c>
      <c r="E2081" s="6">
        <v>6.43</v>
      </c>
      <c r="F2081" s="6">
        <v>6.82</v>
      </c>
      <c r="G2081" s="6">
        <v>7.03</v>
      </c>
      <c r="H2081" s="6">
        <v>7.33</v>
      </c>
      <c r="I2081" s="6">
        <v>7.6</v>
      </c>
      <c r="J2081" s="6">
        <v>7.98</v>
      </c>
      <c r="K2081" s="6">
        <v>8.44</v>
      </c>
      <c r="L2081" s="6">
        <v>8.72</v>
      </c>
      <c r="M2081" s="6">
        <v>8.98</v>
      </c>
    </row>
    <row r="2082">
      <c r="A2082" s="146">
        <v>41189.0</v>
      </c>
      <c r="B2082" s="6">
        <v>6.08</v>
      </c>
      <c r="C2082" s="6">
        <v>6.22</v>
      </c>
      <c r="D2082" s="6">
        <v>6.35</v>
      </c>
      <c r="E2082" s="6">
        <v>6.46</v>
      </c>
      <c r="F2082" s="6">
        <v>6.79</v>
      </c>
      <c r="G2082" s="6">
        <v>6.98</v>
      </c>
      <c r="H2082" s="6">
        <v>7.32</v>
      </c>
      <c r="I2082" s="6">
        <v>7.63</v>
      </c>
      <c r="J2082" s="6">
        <v>8.02</v>
      </c>
      <c r="K2082" s="6">
        <v>8.42</v>
      </c>
      <c r="L2082" s="6">
        <v>8.65</v>
      </c>
      <c r="M2082" s="6">
        <v>8.88</v>
      </c>
    </row>
    <row r="2083">
      <c r="A2083" s="146">
        <v>41188.0</v>
      </c>
      <c r="B2083" s="6">
        <v>6.08</v>
      </c>
      <c r="C2083" s="6">
        <v>6.22</v>
      </c>
      <c r="D2083" s="6">
        <v>6.35</v>
      </c>
      <c r="E2083" s="6">
        <v>6.46</v>
      </c>
      <c r="F2083" s="6">
        <v>6.79</v>
      </c>
      <c r="G2083" s="6">
        <v>6.98</v>
      </c>
      <c r="H2083" s="6">
        <v>7.32</v>
      </c>
      <c r="I2083" s="6">
        <v>7.63</v>
      </c>
      <c r="J2083" s="6">
        <v>8.02</v>
      </c>
      <c r="K2083" s="6">
        <v>8.42</v>
      </c>
      <c r="L2083" s="6">
        <v>8.65</v>
      </c>
      <c r="M2083" s="6">
        <v>8.88</v>
      </c>
    </row>
    <row r="2084">
      <c r="A2084" s="146">
        <v>41187.0</v>
      </c>
      <c r="B2084" s="6">
        <v>6.06</v>
      </c>
      <c r="C2084" s="6">
        <v>6.19</v>
      </c>
      <c r="D2084" s="6">
        <v>6.32</v>
      </c>
      <c r="E2084" s="6">
        <v>6.43</v>
      </c>
      <c r="F2084" s="6">
        <v>6.75</v>
      </c>
      <c r="G2084" s="6">
        <v>6.95</v>
      </c>
      <c r="H2084" s="6">
        <v>7.29</v>
      </c>
      <c r="I2084" s="6">
        <v>7.6</v>
      </c>
      <c r="J2084" s="6">
        <v>7.99</v>
      </c>
      <c r="K2084" s="6">
        <v>8.4</v>
      </c>
      <c r="L2084" s="6">
        <v>8.63</v>
      </c>
      <c r="M2084" s="6">
        <v>8.86</v>
      </c>
    </row>
    <row r="2085">
      <c r="A2085" s="146">
        <v>41186.0</v>
      </c>
      <c r="B2085" s="6">
        <v>6.06</v>
      </c>
      <c r="C2085" s="6">
        <v>6.19</v>
      </c>
      <c r="D2085" s="6">
        <v>6.32</v>
      </c>
      <c r="E2085" s="6">
        <v>6.44</v>
      </c>
      <c r="F2085" s="6">
        <v>6.8</v>
      </c>
      <c r="G2085" s="6">
        <v>7.05</v>
      </c>
      <c r="H2085" s="6">
        <v>7.4</v>
      </c>
      <c r="I2085" s="6">
        <v>7.68</v>
      </c>
      <c r="J2085" s="6">
        <v>8.03</v>
      </c>
      <c r="K2085" s="6">
        <v>8.42</v>
      </c>
      <c r="L2085" s="6">
        <v>8.66</v>
      </c>
      <c r="M2085" s="6">
        <v>8.89</v>
      </c>
    </row>
    <row r="2086">
      <c r="A2086" s="146">
        <v>41185.0</v>
      </c>
      <c r="B2086" s="6">
        <v>6.08</v>
      </c>
      <c r="C2086" s="6">
        <v>6.21</v>
      </c>
      <c r="D2086" s="6">
        <v>6.34</v>
      </c>
      <c r="E2086" s="6">
        <v>6.46</v>
      </c>
      <c r="F2086" s="6">
        <v>6.87</v>
      </c>
      <c r="G2086" s="6">
        <v>7.12</v>
      </c>
      <c r="H2086" s="6">
        <v>7.48</v>
      </c>
      <c r="I2086" s="6">
        <v>7.75</v>
      </c>
      <c r="J2086" s="6">
        <v>8.09</v>
      </c>
      <c r="K2086" s="6">
        <v>8.47</v>
      </c>
      <c r="L2086" s="6">
        <v>8.7</v>
      </c>
      <c r="M2086" s="6">
        <v>8.92</v>
      </c>
    </row>
    <row r="2087">
      <c r="A2087" s="146">
        <v>41184.0</v>
      </c>
      <c r="B2087" s="6">
        <v>5.99</v>
      </c>
      <c r="C2087" s="6">
        <v>6.14</v>
      </c>
      <c r="D2087" s="6">
        <v>6.28</v>
      </c>
      <c r="E2087" s="6">
        <v>6.41</v>
      </c>
      <c r="F2087" s="6">
        <v>6.83</v>
      </c>
      <c r="G2087" s="6">
        <v>7.13</v>
      </c>
      <c r="H2087" s="6">
        <v>7.51</v>
      </c>
      <c r="I2087" s="6">
        <v>7.75</v>
      </c>
      <c r="J2087" s="6">
        <v>8.04</v>
      </c>
      <c r="K2087" s="6">
        <v>8.41</v>
      </c>
      <c r="L2087" s="6">
        <v>8.65</v>
      </c>
      <c r="M2087" s="6">
        <v>8.87</v>
      </c>
    </row>
    <row r="2088">
      <c r="A2088" s="146">
        <v>41183.0</v>
      </c>
      <c r="B2088" s="6">
        <v>5.92</v>
      </c>
      <c r="C2088" s="6">
        <v>6.08</v>
      </c>
      <c r="D2088" s="6">
        <v>6.24</v>
      </c>
      <c r="E2088" s="6">
        <v>6.38</v>
      </c>
      <c r="F2088" s="6">
        <v>6.86</v>
      </c>
      <c r="G2088" s="6">
        <v>7.17</v>
      </c>
      <c r="H2088" s="6">
        <v>7.55</v>
      </c>
      <c r="I2088" s="6">
        <v>7.79</v>
      </c>
      <c r="J2088" s="6">
        <v>8.07</v>
      </c>
      <c r="K2088" s="6">
        <v>8.39</v>
      </c>
      <c r="L2088" s="6">
        <v>8.59</v>
      </c>
      <c r="M2088" s="6">
        <v>8.77</v>
      </c>
    </row>
    <row r="2089">
      <c r="A2089" s="146">
        <v>41182.0</v>
      </c>
      <c r="B2089" s="6">
        <v>5.98</v>
      </c>
      <c r="C2089" s="6">
        <v>6.15</v>
      </c>
      <c r="D2089" s="6">
        <v>6.3</v>
      </c>
      <c r="E2089" s="6">
        <v>6.45</v>
      </c>
      <c r="F2089" s="6">
        <v>6.92</v>
      </c>
      <c r="G2089" s="6">
        <v>7.22</v>
      </c>
      <c r="H2089" s="6">
        <v>7.57</v>
      </c>
      <c r="I2089" s="6">
        <v>7.78</v>
      </c>
      <c r="J2089" s="6">
        <v>8.04</v>
      </c>
      <c r="K2089" s="6">
        <v>8.37</v>
      </c>
      <c r="L2089" s="6">
        <v>8.56</v>
      </c>
      <c r="M2089" s="6">
        <v>8.71</v>
      </c>
    </row>
    <row r="2090">
      <c r="A2090" s="146">
        <v>41181.0</v>
      </c>
      <c r="B2090" s="6">
        <v>5.98</v>
      </c>
      <c r="C2090" s="6">
        <v>6.15</v>
      </c>
      <c r="D2090" s="6">
        <v>6.3</v>
      </c>
      <c r="E2090" s="6">
        <v>6.45</v>
      </c>
      <c r="F2090" s="6">
        <v>6.92</v>
      </c>
      <c r="G2090" s="6">
        <v>7.22</v>
      </c>
      <c r="H2090" s="6">
        <v>7.57</v>
      </c>
      <c r="I2090" s="6">
        <v>7.78</v>
      </c>
      <c r="J2090" s="6">
        <v>8.04</v>
      </c>
      <c r="K2090" s="6">
        <v>8.37</v>
      </c>
      <c r="L2090" s="6">
        <v>8.56</v>
      </c>
      <c r="M2090" s="6">
        <v>8.71</v>
      </c>
    </row>
    <row r="2091">
      <c r="A2091" s="146">
        <v>41180.0</v>
      </c>
      <c r="B2091" s="6">
        <v>5.97</v>
      </c>
      <c r="C2091" s="6">
        <v>6.13</v>
      </c>
      <c r="D2091" s="6">
        <v>6.28</v>
      </c>
      <c r="E2091" s="6">
        <v>6.43</v>
      </c>
      <c r="F2091" s="6">
        <v>6.89</v>
      </c>
      <c r="G2091" s="6">
        <v>7.19</v>
      </c>
      <c r="H2091" s="6">
        <v>7.54</v>
      </c>
      <c r="I2091" s="6">
        <v>7.76</v>
      </c>
      <c r="J2091" s="6">
        <v>8.02</v>
      </c>
      <c r="K2091" s="6">
        <v>8.35</v>
      </c>
      <c r="L2091" s="6">
        <v>8.55</v>
      </c>
      <c r="M2091" s="6">
        <v>8.7</v>
      </c>
    </row>
    <row r="2092">
      <c r="A2092" s="146">
        <v>41179.0</v>
      </c>
      <c r="B2092" s="6">
        <v>5.93</v>
      </c>
      <c r="C2092" s="6">
        <v>6.1</v>
      </c>
      <c r="D2092" s="6">
        <v>6.26</v>
      </c>
      <c r="E2092" s="6">
        <v>6.41</v>
      </c>
      <c r="F2092" s="6">
        <v>6.9</v>
      </c>
      <c r="G2092" s="6">
        <v>7.23</v>
      </c>
      <c r="H2092" s="6">
        <v>7.58</v>
      </c>
      <c r="I2092" s="6">
        <v>7.77</v>
      </c>
      <c r="J2092" s="6">
        <v>8.02</v>
      </c>
      <c r="K2092" s="6">
        <v>8.38</v>
      </c>
      <c r="L2092" s="6">
        <v>8.62</v>
      </c>
      <c r="M2092" s="6">
        <v>8.81</v>
      </c>
    </row>
    <row r="2093">
      <c r="A2093" s="146">
        <v>41178.0</v>
      </c>
      <c r="B2093" s="6">
        <v>5.92</v>
      </c>
      <c r="C2093" s="6">
        <v>6.1</v>
      </c>
      <c r="D2093" s="6">
        <v>6.26</v>
      </c>
      <c r="E2093" s="6">
        <v>6.41</v>
      </c>
      <c r="F2093" s="6">
        <v>6.89</v>
      </c>
      <c r="G2093" s="6">
        <v>7.21</v>
      </c>
      <c r="H2093" s="6">
        <v>7.57</v>
      </c>
      <c r="I2093" s="6">
        <v>7.76</v>
      </c>
      <c r="J2093" s="6">
        <v>8.0</v>
      </c>
      <c r="K2093" s="6">
        <v>8.33</v>
      </c>
      <c r="L2093" s="6">
        <v>8.55</v>
      </c>
      <c r="M2093" s="6">
        <v>8.73</v>
      </c>
    </row>
    <row r="2094">
      <c r="A2094" s="146">
        <v>41177.0</v>
      </c>
      <c r="B2094" s="6">
        <v>5.88</v>
      </c>
      <c r="C2094" s="6">
        <v>6.07</v>
      </c>
      <c r="D2094" s="6">
        <v>6.25</v>
      </c>
      <c r="E2094" s="6">
        <v>6.4</v>
      </c>
      <c r="F2094" s="6">
        <v>6.89</v>
      </c>
      <c r="G2094" s="6">
        <v>7.2</v>
      </c>
      <c r="H2094" s="6">
        <v>7.56</v>
      </c>
      <c r="I2094" s="6">
        <v>7.78</v>
      </c>
      <c r="J2094" s="6">
        <v>8.03</v>
      </c>
      <c r="K2094" s="6">
        <v>8.37</v>
      </c>
      <c r="L2094" s="6">
        <v>8.58</v>
      </c>
      <c r="M2094" s="6">
        <v>8.76</v>
      </c>
    </row>
    <row r="2095">
      <c r="A2095" s="146">
        <v>41176.0</v>
      </c>
      <c r="B2095" s="6">
        <v>5.81</v>
      </c>
      <c r="C2095" s="6">
        <v>6.01</v>
      </c>
      <c r="D2095" s="6">
        <v>6.2</v>
      </c>
      <c r="E2095" s="6">
        <v>6.37</v>
      </c>
      <c r="F2095" s="6">
        <v>6.89</v>
      </c>
      <c r="G2095" s="6">
        <v>7.2</v>
      </c>
      <c r="H2095" s="6">
        <v>7.55</v>
      </c>
      <c r="I2095" s="6">
        <v>7.74</v>
      </c>
      <c r="J2095" s="6">
        <v>7.98</v>
      </c>
      <c r="K2095" s="6">
        <v>8.31</v>
      </c>
      <c r="L2095" s="6">
        <v>8.52</v>
      </c>
      <c r="M2095" s="6">
        <v>8.69</v>
      </c>
    </row>
    <row r="2096">
      <c r="A2096" s="146">
        <v>41175.0</v>
      </c>
      <c r="B2096" s="6">
        <v>5.86</v>
      </c>
      <c r="C2096" s="6">
        <v>6.04</v>
      </c>
      <c r="D2096" s="6">
        <v>6.22</v>
      </c>
      <c r="E2096" s="6">
        <v>6.38</v>
      </c>
      <c r="F2096" s="6">
        <v>6.91</v>
      </c>
      <c r="G2096" s="6">
        <v>7.24</v>
      </c>
      <c r="H2096" s="6">
        <v>7.59</v>
      </c>
      <c r="I2096" s="6">
        <v>7.76</v>
      </c>
      <c r="J2096" s="6">
        <v>7.99</v>
      </c>
      <c r="K2096" s="6">
        <v>8.33</v>
      </c>
      <c r="L2096" s="6">
        <v>8.56</v>
      </c>
      <c r="M2096" s="6">
        <v>8.74</v>
      </c>
    </row>
    <row r="2097">
      <c r="A2097" s="146">
        <v>41174.0</v>
      </c>
      <c r="B2097" s="6">
        <v>5.86</v>
      </c>
      <c r="C2097" s="6">
        <v>6.04</v>
      </c>
      <c r="D2097" s="6">
        <v>6.22</v>
      </c>
      <c r="E2097" s="6">
        <v>6.38</v>
      </c>
      <c r="F2097" s="6">
        <v>6.91</v>
      </c>
      <c r="G2097" s="6">
        <v>7.24</v>
      </c>
      <c r="H2097" s="6">
        <v>7.59</v>
      </c>
      <c r="I2097" s="6">
        <v>7.76</v>
      </c>
      <c r="J2097" s="6">
        <v>7.99</v>
      </c>
      <c r="K2097" s="6">
        <v>8.33</v>
      </c>
      <c r="L2097" s="6">
        <v>8.56</v>
      </c>
      <c r="M2097" s="6">
        <v>8.74</v>
      </c>
    </row>
    <row r="2098">
      <c r="A2098" s="146">
        <v>41173.0</v>
      </c>
      <c r="B2098" s="6">
        <v>5.86</v>
      </c>
      <c r="C2098" s="6">
        <v>6.04</v>
      </c>
      <c r="D2098" s="6">
        <v>6.22</v>
      </c>
      <c r="E2098" s="6">
        <v>6.38</v>
      </c>
      <c r="F2098" s="6">
        <v>6.91</v>
      </c>
      <c r="G2098" s="6">
        <v>7.24</v>
      </c>
      <c r="H2098" s="6">
        <v>7.59</v>
      </c>
      <c r="I2098" s="6">
        <v>7.76</v>
      </c>
      <c r="J2098" s="6">
        <v>7.99</v>
      </c>
      <c r="K2098" s="6">
        <v>8.33</v>
      </c>
      <c r="L2098" s="6">
        <v>8.56</v>
      </c>
      <c r="M2098" s="6">
        <v>8.74</v>
      </c>
    </row>
    <row r="2099">
      <c r="A2099" s="146">
        <v>41172.0</v>
      </c>
      <c r="B2099" s="6">
        <v>5.9</v>
      </c>
      <c r="C2099" s="6">
        <v>6.08</v>
      </c>
      <c r="D2099" s="6">
        <v>6.25</v>
      </c>
      <c r="E2099" s="6">
        <v>6.41</v>
      </c>
      <c r="F2099" s="6">
        <v>6.91</v>
      </c>
      <c r="G2099" s="6">
        <v>7.23</v>
      </c>
      <c r="H2099" s="6">
        <v>7.58</v>
      </c>
      <c r="I2099" s="6">
        <v>7.77</v>
      </c>
      <c r="J2099" s="6">
        <v>8.01</v>
      </c>
      <c r="K2099" s="6">
        <v>8.33</v>
      </c>
      <c r="L2099" s="6">
        <v>8.54</v>
      </c>
      <c r="M2099" s="6">
        <v>8.71</v>
      </c>
    </row>
    <row r="2100">
      <c r="A2100" s="146">
        <v>41171.0</v>
      </c>
      <c r="B2100" s="6">
        <v>5.9</v>
      </c>
      <c r="C2100" s="6">
        <v>6.08</v>
      </c>
      <c r="D2100" s="6">
        <v>6.24</v>
      </c>
      <c r="E2100" s="6">
        <v>6.4</v>
      </c>
      <c r="F2100" s="6">
        <v>6.88</v>
      </c>
      <c r="G2100" s="6">
        <v>7.16</v>
      </c>
      <c r="H2100" s="6">
        <v>7.53</v>
      </c>
      <c r="I2100" s="6">
        <v>7.79</v>
      </c>
      <c r="J2100" s="6">
        <v>8.08</v>
      </c>
      <c r="K2100" s="6">
        <v>8.36</v>
      </c>
      <c r="L2100" s="6">
        <v>8.51</v>
      </c>
      <c r="M2100" s="6">
        <v>8.65</v>
      </c>
    </row>
    <row r="2101">
      <c r="A2101" s="146">
        <v>41170.0</v>
      </c>
      <c r="B2101" s="6">
        <v>5.94</v>
      </c>
      <c r="C2101" s="6">
        <v>6.12</v>
      </c>
      <c r="D2101" s="6">
        <v>6.28</v>
      </c>
      <c r="E2101" s="6">
        <v>6.42</v>
      </c>
      <c r="F2101" s="6">
        <v>6.88</v>
      </c>
      <c r="G2101" s="6">
        <v>7.15</v>
      </c>
      <c r="H2101" s="6">
        <v>7.54</v>
      </c>
      <c r="I2101" s="6">
        <v>7.82</v>
      </c>
      <c r="J2101" s="6">
        <v>8.13</v>
      </c>
      <c r="K2101" s="6">
        <v>8.38</v>
      </c>
      <c r="L2101" s="6">
        <v>8.5</v>
      </c>
      <c r="M2101" s="6">
        <v>8.61</v>
      </c>
    </row>
    <row r="2102">
      <c r="A2102" s="146">
        <v>41169.0</v>
      </c>
      <c r="B2102" s="6">
        <v>5.83</v>
      </c>
      <c r="C2102" s="6">
        <v>6.02</v>
      </c>
      <c r="D2102" s="6">
        <v>6.19</v>
      </c>
      <c r="E2102" s="6">
        <v>6.35</v>
      </c>
      <c r="F2102" s="6">
        <v>6.83</v>
      </c>
      <c r="G2102" s="6">
        <v>7.13</v>
      </c>
      <c r="H2102" s="6">
        <v>7.5</v>
      </c>
      <c r="I2102" s="6">
        <v>7.74</v>
      </c>
      <c r="J2102" s="6">
        <v>8.01</v>
      </c>
      <c r="K2102" s="6">
        <v>8.29</v>
      </c>
      <c r="L2102" s="6">
        <v>8.45</v>
      </c>
      <c r="M2102" s="6">
        <v>8.57</v>
      </c>
    </row>
    <row r="2103">
      <c r="A2103" s="146">
        <v>41168.0</v>
      </c>
      <c r="B2103" s="6">
        <v>5.82</v>
      </c>
      <c r="C2103" s="6">
        <v>6.02</v>
      </c>
      <c r="D2103" s="6">
        <v>6.22</v>
      </c>
      <c r="E2103" s="6">
        <v>6.39</v>
      </c>
      <c r="F2103" s="6">
        <v>6.96</v>
      </c>
      <c r="G2103" s="6">
        <v>7.34</v>
      </c>
      <c r="H2103" s="6">
        <v>7.71</v>
      </c>
      <c r="I2103" s="6">
        <v>7.86</v>
      </c>
      <c r="J2103" s="6">
        <v>8.03</v>
      </c>
      <c r="K2103" s="6">
        <v>8.33</v>
      </c>
      <c r="L2103" s="6">
        <v>8.55</v>
      </c>
      <c r="M2103" s="6">
        <v>8.72</v>
      </c>
    </row>
    <row r="2104">
      <c r="A2104" s="146">
        <v>41167.0</v>
      </c>
      <c r="B2104" s="6">
        <v>5.8</v>
      </c>
      <c r="C2104" s="6">
        <v>6.0</v>
      </c>
      <c r="D2104" s="6">
        <v>6.19</v>
      </c>
      <c r="E2104" s="6">
        <v>6.36</v>
      </c>
      <c r="F2104" s="6">
        <v>6.93</v>
      </c>
      <c r="G2104" s="6">
        <v>7.31</v>
      </c>
      <c r="H2104" s="6">
        <v>7.67</v>
      </c>
      <c r="I2104" s="6">
        <v>7.83</v>
      </c>
      <c r="J2104" s="6">
        <v>8.0</v>
      </c>
      <c r="K2104" s="6">
        <v>8.31</v>
      </c>
      <c r="L2104" s="6">
        <v>8.53</v>
      </c>
      <c r="M2104" s="6">
        <v>8.7</v>
      </c>
    </row>
    <row r="2105">
      <c r="A2105" s="146">
        <v>41166.0</v>
      </c>
      <c r="B2105" s="6">
        <v>5.8</v>
      </c>
      <c r="C2105" s="6">
        <v>5.99</v>
      </c>
      <c r="D2105" s="6">
        <v>6.17</v>
      </c>
      <c r="E2105" s="6">
        <v>6.33</v>
      </c>
      <c r="F2105" s="6">
        <v>6.87</v>
      </c>
      <c r="G2105" s="6">
        <v>7.24</v>
      </c>
      <c r="H2105" s="6">
        <v>7.6</v>
      </c>
      <c r="I2105" s="6">
        <v>7.75</v>
      </c>
      <c r="J2105" s="6">
        <v>7.94</v>
      </c>
      <c r="K2105" s="6">
        <v>8.27</v>
      </c>
      <c r="L2105" s="6">
        <v>8.5</v>
      </c>
      <c r="M2105" s="6">
        <v>8.68</v>
      </c>
    </row>
    <row r="2106">
      <c r="A2106" s="146">
        <v>41165.0</v>
      </c>
      <c r="B2106" s="6">
        <v>5.84</v>
      </c>
      <c r="C2106" s="6">
        <v>6.03</v>
      </c>
      <c r="D2106" s="6">
        <v>6.21</v>
      </c>
      <c r="E2106" s="6">
        <v>6.37</v>
      </c>
      <c r="F2106" s="6">
        <v>6.86</v>
      </c>
      <c r="G2106" s="6">
        <v>7.16</v>
      </c>
      <c r="H2106" s="6">
        <v>7.54</v>
      </c>
      <c r="I2106" s="6">
        <v>7.8</v>
      </c>
      <c r="J2106" s="6">
        <v>8.09</v>
      </c>
      <c r="K2106" s="6">
        <v>8.37</v>
      </c>
      <c r="L2106" s="6">
        <v>8.51</v>
      </c>
      <c r="M2106" s="6">
        <v>8.63</v>
      </c>
    </row>
    <row r="2107">
      <c r="A2107" s="146">
        <v>41164.0</v>
      </c>
      <c r="B2107" s="6">
        <v>5.89</v>
      </c>
      <c r="C2107" s="6">
        <v>6.05</v>
      </c>
      <c r="D2107" s="6">
        <v>6.2</v>
      </c>
      <c r="E2107" s="6">
        <v>6.35</v>
      </c>
      <c r="F2107" s="6">
        <v>6.82</v>
      </c>
      <c r="G2107" s="6">
        <v>7.13</v>
      </c>
      <c r="H2107" s="6">
        <v>7.5</v>
      </c>
      <c r="I2107" s="6">
        <v>7.74</v>
      </c>
      <c r="J2107" s="6">
        <v>8.01</v>
      </c>
      <c r="K2107" s="6">
        <v>8.34</v>
      </c>
      <c r="L2107" s="6">
        <v>8.53</v>
      </c>
      <c r="M2107" s="6">
        <v>8.7</v>
      </c>
    </row>
    <row r="2108">
      <c r="A2108" s="146">
        <v>41163.0</v>
      </c>
      <c r="B2108" s="6">
        <v>5.87</v>
      </c>
      <c r="C2108" s="6">
        <v>6.03</v>
      </c>
      <c r="D2108" s="6">
        <v>6.19</v>
      </c>
      <c r="E2108" s="6">
        <v>6.33</v>
      </c>
      <c r="F2108" s="6">
        <v>6.79</v>
      </c>
      <c r="G2108" s="6">
        <v>7.09</v>
      </c>
      <c r="H2108" s="6">
        <v>7.48</v>
      </c>
      <c r="I2108" s="6">
        <v>7.76</v>
      </c>
      <c r="J2108" s="6">
        <v>8.06</v>
      </c>
      <c r="K2108" s="6">
        <v>8.33</v>
      </c>
      <c r="L2108" s="6">
        <v>8.46</v>
      </c>
      <c r="M2108" s="6">
        <v>8.59</v>
      </c>
    </row>
    <row r="2109">
      <c r="A2109" s="146">
        <v>41162.0</v>
      </c>
      <c r="B2109" s="6">
        <v>5.91</v>
      </c>
      <c r="C2109" s="6">
        <v>6.06</v>
      </c>
      <c r="D2109" s="6">
        <v>6.21</v>
      </c>
      <c r="E2109" s="6">
        <v>6.36</v>
      </c>
      <c r="F2109" s="6">
        <v>6.83</v>
      </c>
      <c r="G2109" s="6">
        <v>7.13</v>
      </c>
      <c r="H2109" s="6">
        <v>7.51</v>
      </c>
      <c r="I2109" s="6">
        <v>7.77</v>
      </c>
      <c r="J2109" s="6">
        <v>8.05</v>
      </c>
      <c r="K2109" s="6">
        <v>8.33</v>
      </c>
      <c r="L2109" s="6">
        <v>8.49</v>
      </c>
      <c r="M2109" s="6">
        <v>8.64</v>
      </c>
    </row>
    <row r="2110">
      <c r="A2110" s="146">
        <v>41161.0</v>
      </c>
      <c r="B2110" s="6">
        <v>5.85</v>
      </c>
      <c r="C2110" s="6">
        <v>6.0</v>
      </c>
      <c r="D2110" s="6">
        <v>6.15</v>
      </c>
      <c r="E2110" s="6">
        <v>6.3</v>
      </c>
      <c r="F2110" s="6">
        <v>6.79</v>
      </c>
      <c r="G2110" s="6">
        <v>7.11</v>
      </c>
      <c r="H2110" s="6">
        <v>7.5</v>
      </c>
      <c r="I2110" s="6">
        <v>7.75</v>
      </c>
      <c r="J2110" s="6">
        <v>8.04</v>
      </c>
      <c r="K2110" s="6">
        <v>8.36</v>
      </c>
      <c r="L2110" s="6">
        <v>8.57</v>
      </c>
      <c r="M2110" s="6">
        <v>8.81</v>
      </c>
    </row>
    <row r="2111">
      <c r="A2111" s="146">
        <v>41160.0</v>
      </c>
      <c r="B2111" s="6">
        <v>5.85</v>
      </c>
      <c r="C2111" s="6">
        <v>6.0</v>
      </c>
      <c r="D2111" s="6">
        <v>6.15</v>
      </c>
      <c r="E2111" s="6">
        <v>6.3</v>
      </c>
      <c r="F2111" s="6">
        <v>6.79</v>
      </c>
      <c r="G2111" s="6">
        <v>7.11</v>
      </c>
      <c r="H2111" s="6">
        <v>7.5</v>
      </c>
      <c r="I2111" s="6">
        <v>7.75</v>
      </c>
      <c r="J2111" s="6">
        <v>8.04</v>
      </c>
      <c r="K2111" s="6">
        <v>8.36</v>
      </c>
      <c r="L2111" s="6">
        <v>8.57</v>
      </c>
      <c r="M2111" s="6">
        <v>8.81</v>
      </c>
    </row>
    <row r="2112">
      <c r="A2112" s="146">
        <v>41159.0</v>
      </c>
      <c r="B2112" s="6">
        <v>5.86</v>
      </c>
      <c r="C2112" s="6">
        <v>6.02</v>
      </c>
      <c r="D2112" s="6">
        <v>6.17</v>
      </c>
      <c r="E2112" s="6">
        <v>6.31</v>
      </c>
      <c r="F2112" s="6">
        <v>6.8</v>
      </c>
      <c r="G2112" s="6">
        <v>7.11</v>
      </c>
      <c r="H2112" s="6">
        <v>7.5</v>
      </c>
      <c r="I2112" s="6">
        <v>7.74</v>
      </c>
      <c r="J2112" s="6">
        <v>8.03</v>
      </c>
      <c r="K2112" s="6">
        <v>8.35</v>
      </c>
      <c r="L2112" s="6">
        <v>8.56</v>
      </c>
      <c r="M2112" s="6">
        <v>8.8</v>
      </c>
    </row>
    <row r="2113">
      <c r="A2113" s="146">
        <v>41158.0</v>
      </c>
      <c r="B2113" s="6">
        <v>5.85</v>
      </c>
      <c r="C2113" s="6">
        <v>6.01</v>
      </c>
      <c r="D2113" s="6">
        <v>6.17</v>
      </c>
      <c r="E2113" s="6">
        <v>6.33</v>
      </c>
      <c r="F2113" s="6">
        <v>6.84</v>
      </c>
      <c r="G2113" s="6">
        <v>7.15</v>
      </c>
      <c r="H2113" s="6">
        <v>7.51</v>
      </c>
      <c r="I2113" s="6">
        <v>7.74</v>
      </c>
      <c r="J2113" s="6">
        <v>8.04</v>
      </c>
      <c r="K2113" s="6">
        <v>8.39</v>
      </c>
      <c r="L2113" s="6">
        <v>8.62</v>
      </c>
      <c r="M2113" s="6">
        <v>8.84</v>
      </c>
    </row>
    <row r="2114">
      <c r="A2114" s="146">
        <v>41157.0</v>
      </c>
      <c r="B2114" s="6">
        <v>5.84</v>
      </c>
      <c r="C2114" s="6">
        <v>6.01</v>
      </c>
      <c r="D2114" s="6">
        <v>6.17</v>
      </c>
      <c r="E2114" s="6">
        <v>6.33</v>
      </c>
      <c r="F2114" s="6">
        <v>6.86</v>
      </c>
      <c r="G2114" s="6">
        <v>7.23</v>
      </c>
      <c r="H2114" s="6">
        <v>7.61</v>
      </c>
      <c r="I2114" s="6">
        <v>7.8</v>
      </c>
      <c r="J2114" s="6">
        <v>8.02</v>
      </c>
      <c r="K2114" s="6">
        <v>8.37</v>
      </c>
      <c r="L2114" s="6">
        <v>8.62</v>
      </c>
      <c r="M2114" s="6">
        <v>8.82</v>
      </c>
    </row>
    <row r="2115">
      <c r="A2115" s="146">
        <v>41156.0</v>
      </c>
      <c r="B2115" s="6">
        <v>5.87</v>
      </c>
      <c r="C2115" s="6">
        <v>6.04</v>
      </c>
      <c r="D2115" s="6">
        <v>6.21</v>
      </c>
      <c r="E2115" s="6">
        <v>6.36</v>
      </c>
      <c r="F2115" s="6">
        <v>6.86</v>
      </c>
      <c r="G2115" s="6">
        <v>7.19</v>
      </c>
      <c r="H2115" s="6">
        <v>7.55</v>
      </c>
      <c r="I2115" s="6">
        <v>7.77</v>
      </c>
      <c r="J2115" s="6">
        <v>8.04</v>
      </c>
      <c r="K2115" s="6">
        <v>8.38</v>
      </c>
      <c r="L2115" s="6">
        <v>8.6</v>
      </c>
      <c r="M2115" s="6">
        <v>8.82</v>
      </c>
    </row>
    <row r="2116">
      <c r="A2116" s="146">
        <v>41155.0</v>
      </c>
      <c r="B2116" s="6">
        <v>5.77</v>
      </c>
      <c r="C2116" s="6">
        <v>5.97</v>
      </c>
      <c r="D2116" s="6">
        <v>6.17</v>
      </c>
      <c r="E2116" s="6">
        <v>6.34</v>
      </c>
      <c r="F2116" s="6">
        <v>6.87</v>
      </c>
      <c r="G2116" s="6">
        <v>7.21</v>
      </c>
      <c r="H2116" s="6">
        <v>7.59</v>
      </c>
      <c r="I2116" s="6">
        <v>7.83</v>
      </c>
      <c r="J2116" s="6">
        <v>8.13</v>
      </c>
      <c r="K2116" s="6">
        <v>8.5</v>
      </c>
      <c r="L2116" s="6">
        <v>8.72</v>
      </c>
      <c r="M2116" s="6">
        <v>8.92</v>
      </c>
    </row>
    <row r="2117">
      <c r="A2117" s="146">
        <v>41154.0</v>
      </c>
      <c r="B2117" s="6">
        <v>5.63</v>
      </c>
      <c r="C2117" s="6">
        <v>5.85</v>
      </c>
      <c r="D2117" s="6">
        <v>6.05</v>
      </c>
      <c r="E2117" s="6">
        <v>6.24</v>
      </c>
      <c r="F2117" s="6">
        <v>6.84</v>
      </c>
      <c r="G2117" s="6">
        <v>7.21</v>
      </c>
      <c r="H2117" s="6">
        <v>7.6</v>
      </c>
      <c r="I2117" s="6">
        <v>7.8</v>
      </c>
      <c r="J2117" s="6">
        <v>8.08</v>
      </c>
      <c r="K2117" s="6">
        <v>8.44</v>
      </c>
      <c r="L2117" s="6">
        <v>8.66</v>
      </c>
      <c r="M2117" s="6">
        <v>8.81</v>
      </c>
    </row>
    <row r="2118">
      <c r="A2118" s="146">
        <v>41153.0</v>
      </c>
      <c r="B2118" s="6">
        <v>5.74</v>
      </c>
      <c r="C2118" s="6">
        <v>5.98</v>
      </c>
      <c r="D2118" s="6">
        <v>6.19</v>
      </c>
      <c r="E2118" s="6">
        <v>6.39</v>
      </c>
      <c r="F2118" s="6">
        <v>7.01</v>
      </c>
      <c r="G2118" s="6">
        <v>7.4</v>
      </c>
      <c r="H2118" s="6">
        <v>7.78</v>
      </c>
      <c r="I2118" s="6">
        <v>7.98</v>
      </c>
      <c r="J2118" s="6">
        <v>8.23</v>
      </c>
      <c r="K2118" s="6">
        <v>8.57</v>
      </c>
      <c r="L2118" s="6">
        <v>8.78</v>
      </c>
      <c r="M2118" s="6">
        <v>8.9</v>
      </c>
    </row>
    <row r="2119">
      <c r="A2119" s="146">
        <v>41152.0</v>
      </c>
      <c r="B2119" s="6">
        <v>5.65</v>
      </c>
      <c r="C2119" s="6">
        <v>5.87</v>
      </c>
      <c r="D2119" s="6">
        <v>6.07</v>
      </c>
      <c r="E2119" s="6">
        <v>6.26</v>
      </c>
      <c r="F2119" s="6">
        <v>6.85</v>
      </c>
      <c r="G2119" s="6">
        <v>7.22</v>
      </c>
      <c r="H2119" s="6">
        <v>7.61</v>
      </c>
      <c r="I2119" s="6">
        <v>7.83</v>
      </c>
      <c r="J2119" s="6">
        <v>8.11</v>
      </c>
      <c r="K2119" s="6">
        <v>8.48</v>
      </c>
      <c r="L2119" s="6">
        <v>8.69</v>
      </c>
      <c r="M2119" s="6">
        <v>8.83</v>
      </c>
    </row>
    <row r="2120">
      <c r="A2120" s="146">
        <v>41151.0</v>
      </c>
      <c r="B2120" s="6">
        <v>5.81</v>
      </c>
      <c r="C2120" s="6">
        <v>5.99</v>
      </c>
      <c r="D2120" s="6">
        <v>6.17</v>
      </c>
      <c r="E2120" s="6">
        <v>6.33</v>
      </c>
      <c r="F2120" s="6">
        <v>6.87</v>
      </c>
      <c r="G2120" s="6">
        <v>7.19</v>
      </c>
      <c r="H2120" s="6">
        <v>7.56</v>
      </c>
      <c r="I2120" s="6">
        <v>7.81</v>
      </c>
      <c r="J2120" s="6">
        <v>8.13</v>
      </c>
      <c r="K2120" s="6">
        <v>8.49</v>
      </c>
      <c r="L2120" s="6">
        <v>8.71</v>
      </c>
      <c r="M2120" s="6">
        <v>8.9</v>
      </c>
    </row>
    <row r="2121">
      <c r="A2121" s="146">
        <v>41150.0</v>
      </c>
      <c r="B2121" s="6">
        <v>5.93</v>
      </c>
      <c r="C2121" s="6">
        <v>6.09</v>
      </c>
      <c r="D2121" s="6">
        <v>6.25</v>
      </c>
      <c r="E2121" s="6">
        <v>6.4</v>
      </c>
      <c r="F2121" s="6">
        <v>6.89</v>
      </c>
      <c r="G2121" s="6">
        <v>7.2</v>
      </c>
      <c r="H2121" s="6">
        <v>7.55</v>
      </c>
      <c r="I2121" s="6">
        <v>7.79</v>
      </c>
      <c r="J2121" s="6">
        <v>8.11</v>
      </c>
      <c r="K2121" s="6">
        <v>8.49</v>
      </c>
      <c r="L2121" s="6">
        <v>8.72</v>
      </c>
      <c r="M2121" s="6">
        <v>8.91</v>
      </c>
    </row>
    <row r="2122">
      <c r="A2122" s="146">
        <v>41149.0</v>
      </c>
      <c r="B2122" s="6">
        <v>5.8</v>
      </c>
      <c r="C2122" s="6">
        <v>5.99</v>
      </c>
      <c r="D2122" s="6">
        <v>6.18</v>
      </c>
      <c r="E2122" s="6">
        <v>6.35</v>
      </c>
      <c r="F2122" s="6">
        <v>6.89</v>
      </c>
      <c r="G2122" s="6">
        <v>7.22</v>
      </c>
      <c r="H2122" s="6">
        <v>7.59</v>
      </c>
      <c r="I2122" s="6">
        <v>7.8</v>
      </c>
      <c r="J2122" s="6">
        <v>8.08</v>
      </c>
      <c r="K2122" s="6">
        <v>8.46</v>
      </c>
      <c r="L2122" s="6">
        <v>8.7</v>
      </c>
      <c r="M2122" s="6">
        <v>8.9</v>
      </c>
    </row>
    <row r="2123">
      <c r="A2123" s="146">
        <v>41148.0</v>
      </c>
      <c r="B2123" s="6">
        <v>5.81</v>
      </c>
      <c r="C2123" s="6">
        <v>6.01</v>
      </c>
      <c r="D2123" s="6">
        <v>6.2</v>
      </c>
      <c r="E2123" s="6">
        <v>6.38</v>
      </c>
      <c r="F2123" s="6">
        <v>6.92</v>
      </c>
      <c r="G2123" s="6">
        <v>7.21</v>
      </c>
      <c r="H2123" s="6">
        <v>7.57</v>
      </c>
      <c r="I2123" s="6">
        <v>7.83</v>
      </c>
      <c r="J2123" s="6">
        <v>8.12</v>
      </c>
      <c r="K2123" s="6">
        <v>8.39</v>
      </c>
      <c r="L2123" s="6">
        <v>8.54</v>
      </c>
      <c r="M2123" s="6">
        <v>8.68</v>
      </c>
    </row>
    <row r="2124">
      <c r="A2124" s="146">
        <v>41147.0</v>
      </c>
      <c r="B2124" s="6">
        <v>5.71</v>
      </c>
      <c r="C2124" s="6">
        <v>5.91</v>
      </c>
      <c r="D2124" s="6">
        <v>6.11</v>
      </c>
      <c r="E2124" s="6">
        <v>6.31</v>
      </c>
      <c r="F2124" s="6">
        <v>6.91</v>
      </c>
      <c r="G2124" s="6">
        <v>7.25</v>
      </c>
      <c r="H2124" s="6">
        <v>7.61</v>
      </c>
      <c r="I2124" s="6">
        <v>7.84</v>
      </c>
      <c r="J2124" s="6">
        <v>8.14</v>
      </c>
      <c r="K2124" s="6">
        <v>8.5</v>
      </c>
      <c r="L2124" s="6">
        <v>8.7</v>
      </c>
      <c r="M2124" s="6">
        <v>8.84</v>
      </c>
    </row>
    <row r="2125">
      <c r="A2125" s="146">
        <v>41146.0</v>
      </c>
      <c r="B2125" s="6">
        <v>5.73</v>
      </c>
      <c r="C2125" s="6">
        <v>5.94</v>
      </c>
      <c r="D2125" s="6">
        <v>6.15</v>
      </c>
      <c r="E2125" s="6">
        <v>6.34</v>
      </c>
      <c r="F2125" s="6">
        <v>6.97</v>
      </c>
      <c r="G2125" s="6">
        <v>7.32</v>
      </c>
      <c r="H2125" s="6">
        <v>7.69</v>
      </c>
      <c r="I2125" s="6">
        <v>7.91</v>
      </c>
      <c r="J2125" s="6">
        <v>8.2</v>
      </c>
      <c r="K2125" s="6">
        <v>8.56</v>
      </c>
      <c r="L2125" s="6">
        <v>8.76</v>
      </c>
      <c r="M2125" s="6">
        <v>8.9</v>
      </c>
    </row>
    <row r="2126">
      <c r="A2126" s="146">
        <v>41145.0</v>
      </c>
      <c r="B2126" s="6">
        <v>5.75</v>
      </c>
      <c r="C2126" s="6">
        <v>5.95</v>
      </c>
      <c r="D2126" s="6">
        <v>6.14</v>
      </c>
      <c r="E2126" s="6">
        <v>6.33</v>
      </c>
      <c r="F2126" s="6">
        <v>6.89</v>
      </c>
      <c r="G2126" s="6">
        <v>7.2</v>
      </c>
      <c r="H2126" s="6">
        <v>7.55</v>
      </c>
      <c r="I2126" s="6">
        <v>7.78</v>
      </c>
      <c r="J2126" s="6">
        <v>8.09</v>
      </c>
      <c r="K2126" s="6">
        <v>8.47</v>
      </c>
      <c r="L2126" s="6">
        <v>8.69</v>
      </c>
      <c r="M2126" s="6">
        <v>8.85</v>
      </c>
    </row>
    <row r="2127">
      <c r="A2127" s="146">
        <v>41144.0</v>
      </c>
      <c r="B2127" s="6">
        <v>5.71</v>
      </c>
      <c r="C2127" s="6">
        <v>5.92</v>
      </c>
      <c r="D2127" s="6">
        <v>6.13</v>
      </c>
      <c r="E2127" s="6">
        <v>6.31</v>
      </c>
      <c r="F2127" s="6">
        <v>6.9</v>
      </c>
      <c r="G2127" s="6">
        <v>7.26</v>
      </c>
      <c r="H2127" s="6">
        <v>7.59</v>
      </c>
      <c r="I2127" s="6">
        <v>7.76</v>
      </c>
      <c r="J2127" s="6">
        <v>8.01</v>
      </c>
      <c r="K2127" s="6">
        <v>8.4</v>
      </c>
      <c r="L2127" s="6">
        <v>8.65</v>
      </c>
      <c r="M2127" s="6">
        <v>8.85</v>
      </c>
    </row>
    <row r="2128">
      <c r="A2128" s="146">
        <v>41143.0</v>
      </c>
      <c r="B2128" s="6">
        <v>5.63</v>
      </c>
      <c r="C2128" s="6">
        <v>5.86</v>
      </c>
      <c r="D2128" s="6">
        <v>6.08</v>
      </c>
      <c r="E2128" s="6">
        <v>6.28</v>
      </c>
      <c r="F2128" s="6">
        <v>6.89</v>
      </c>
      <c r="G2128" s="6">
        <v>7.25</v>
      </c>
      <c r="H2128" s="6">
        <v>7.61</v>
      </c>
      <c r="I2128" s="6">
        <v>7.81</v>
      </c>
      <c r="J2128" s="6">
        <v>8.05</v>
      </c>
      <c r="K2128" s="6">
        <v>8.42</v>
      </c>
      <c r="L2128" s="6">
        <v>8.66</v>
      </c>
      <c r="M2128" s="6">
        <v>8.83</v>
      </c>
    </row>
    <row r="2129">
      <c r="A2129" s="146">
        <v>41142.0</v>
      </c>
      <c r="B2129" s="6">
        <v>5.75</v>
      </c>
      <c r="C2129" s="6">
        <v>5.95</v>
      </c>
      <c r="D2129" s="6">
        <v>6.14</v>
      </c>
      <c r="E2129" s="6">
        <v>6.32</v>
      </c>
      <c r="F2129" s="6">
        <v>6.92</v>
      </c>
      <c r="G2129" s="6">
        <v>7.32</v>
      </c>
      <c r="H2129" s="6">
        <v>7.68</v>
      </c>
      <c r="I2129" s="6">
        <v>7.84</v>
      </c>
      <c r="J2129" s="6">
        <v>8.06</v>
      </c>
      <c r="K2129" s="6">
        <v>8.45</v>
      </c>
      <c r="L2129" s="6">
        <v>8.73</v>
      </c>
      <c r="M2129" s="6">
        <v>8.97</v>
      </c>
    </row>
    <row r="2130">
      <c r="A2130" s="146">
        <v>41141.0</v>
      </c>
      <c r="B2130" s="6">
        <v>5.66</v>
      </c>
      <c r="C2130" s="6">
        <v>5.89</v>
      </c>
      <c r="D2130" s="6">
        <v>6.1</v>
      </c>
      <c r="E2130" s="6">
        <v>6.3</v>
      </c>
      <c r="F2130" s="6">
        <v>6.92</v>
      </c>
      <c r="G2130" s="6">
        <v>7.27</v>
      </c>
      <c r="H2130" s="6">
        <v>7.66</v>
      </c>
      <c r="I2130" s="6">
        <v>7.92</v>
      </c>
      <c r="J2130" s="6">
        <v>8.22</v>
      </c>
      <c r="K2130" s="6">
        <v>8.52</v>
      </c>
      <c r="L2130" s="6">
        <v>8.68</v>
      </c>
      <c r="M2130" s="6">
        <v>8.82</v>
      </c>
    </row>
    <row r="2131">
      <c r="A2131" s="146">
        <v>41140.0</v>
      </c>
      <c r="B2131" s="6">
        <v>5.76</v>
      </c>
      <c r="C2131" s="6">
        <v>5.96</v>
      </c>
      <c r="D2131" s="6">
        <v>6.16</v>
      </c>
      <c r="E2131" s="6">
        <v>6.35</v>
      </c>
      <c r="F2131" s="6">
        <v>6.93</v>
      </c>
      <c r="G2131" s="6">
        <v>7.27</v>
      </c>
      <c r="H2131" s="6">
        <v>7.62</v>
      </c>
      <c r="I2131" s="6">
        <v>7.81</v>
      </c>
      <c r="J2131" s="6">
        <v>8.08</v>
      </c>
      <c r="K2131" s="6">
        <v>8.47</v>
      </c>
      <c r="L2131" s="6">
        <v>8.73</v>
      </c>
      <c r="M2131" s="6">
        <v>8.94</v>
      </c>
    </row>
    <row r="2132">
      <c r="A2132" s="146">
        <v>41139.0</v>
      </c>
      <c r="B2132" s="6">
        <v>5.86</v>
      </c>
      <c r="C2132" s="6">
        <v>6.08</v>
      </c>
      <c r="D2132" s="6">
        <v>6.29</v>
      </c>
      <c r="E2132" s="6">
        <v>6.49</v>
      </c>
      <c r="F2132" s="6">
        <v>7.11</v>
      </c>
      <c r="G2132" s="6">
        <v>7.46</v>
      </c>
      <c r="H2132" s="6">
        <v>7.8</v>
      </c>
      <c r="I2132" s="6">
        <v>7.98</v>
      </c>
      <c r="J2132" s="6">
        <v>8.22</v>
      </c>
      <c r="K2132" s="6">
        <v>8.58</v>
      </c>
      <c r="L2132" s="6">
        <v>8.82</v>
      </c>
      <c r="M2132" s="6">
        <v>9.01</v>
      </c>
    </row>
    <row r="2133">
      <c r="A2133" s="146">
        <v>41138.0</v>
      </c>
      <c r="B2133" s="6">
        <v>5.73</v>
      </c>
      <c r="C2133" s="6">
        <v>5.94</v>
      </c>
      <c r="D2133" s="6">
        <v>6.13</v>
      </c>
      <c r="E2133" s="6">
        <v>6.32</v>
      </c>
      <c r="F2133" s="6">
        <v>6.91</v>
      </c>
      <c r="G2133" s="6">
        <v>7.26</v>
      </c>
      <c r="H2133" s="6">
        <v>7.62</v>
      </c>
      <c r="I2133" s="6">
        <v>7.82</v>
      </c>
      <c r="J2133" s="6">
        <v>8.09</v>
      </c>
      <c r="K2133" s="6">
        <v>8.47</v>
      </c>
      <c r="L2133" s="6">
        <v>8.72</v>
      </c>
      <c r="M2133" s="6">
        <v>8.93</v>
      </c>
    </row>
    <row r="2134">
      <c r="A2134" s="146">
        <v>41137.0</v>
      </c>
      <c r="B2134" s="6">
        <v>5.6</v>
      </c>
      <c r="C2134" s="6">
        <v>5.83</v>
      </c>
      <c r="D2134" s="6">
        <v>6.05</v>
      </c>
      <c r="E2134" s="6">
        <v>6.25</v>
      </c>
      <c r="F2134" s="6">
        <v>6.9</v>
      </c>
      <c r="G2134" s="6">
        <v>7.33</v>
      </c>
      <c r="H2134" s="6">
        <v>7.71</v>
      </c>
      <c r="I2134" s="6">
        <v>7.86</v>
      </c>
      <c r="J2134" s="6">
        <v>8.05</v>
      </c>
      <c r="K2134" s="6">
        <v>8.41</v>
      </c>
      <c r="L2134" s="6">
        <v>8.67</v>
      </c>
      <c r="M2134" s="6">
        <v>8.89</v>
      </c>
    </row>
    <row r="2135">
      <c r="A2135" s="146">
        <v>41136.0</v>
      </c>
      <c r="B2135" s="6">
        <v>5.57</v>
      </c>
      <c r="C2135" s="6">
        <v>5.82</v>
      </c>
      <c r="D2135" s="6">
        <v>6.05</v>
      </c>
      <c r="E2135" s="6">
        <v>6.26</v>
      </c>
      <c r="F2135" s="6">
        <v>6.9</v>
      </c>
      <c r="G2135" s="6">
        <v>7.28</v>
      </c>
      <c r="H2135" s="6">
        <v>7.65</v>
      </c>
      <c r="I2135" s="6">
        <v>7.83</v>
      </c>
      <c r="J2135" s="6">
        <v>8.07</v>
      </c>
      <c r="K2135" s="6">
        <v>8.44</v>
      </c>
      <c r="L2135" s="6">
        <v>8.69</v>
      </c>
      <c r="M2135" s="6">
        <v>8.88</v>
      </c>
    </row>
    <row r="2136">
      <c r="A2136" s="146">
        <v>41135.0</v>
      </c>
      <c r="B2136" s="6">
        <v>5.62</v>
      </c>
      <c r="C2136" s="6">
        <v>5.86</v>
      </c>
      <c r="D2136" s="6">
        <v>6.07</v>
      </c>
      <c r="E2136" s="6">
        <v>6.27</v>
      </c>
      <c r="F2136" s="6">
        <v>6.89</v>
      </c>
      <c r="G2136" s="6">
        <v>7.27</v>
      </c>
      <c r="H2136" s="6">
        <v>7.63</v>
      </c>
      <c r="I2136" s="6">
        <v>7.81</v>
      </c>
      <c r="J2136" s="6">
        <v>8.05</v>
      </c>
      <c r="K2136" s="6">
        <v>8.42</v>
      </c>
      <c r="L2136" s="6">
        <v>8.68</v>
      </c>
      <c r="M2136" s="6">
        <v>8.87</v>
      </c>
    </row>
    <row r="2137">
      <c r="A2137" s="146">
        <v>41134.0</v>
      </c>
      <c r="B2137" s="6">
        <v>5.48</v>
      </c>
      <c r="C2137" s="6">
        <v>5.77</v>
      </c>
      <c r="D2137" s="6">
        <v>6.02</v>
      </c>
      <c r="E2137" s="6">
        <v>6.24</v>
      </c>
      <c r="F2137" s="6">
        <v>6.87</v>
      </c>
      <c r="G2137" s="6">
        <v>7.25</v>
      </c>
      <c r="H2137" s="6">
        <v>7.68</v>
      </c>
      <c r="I2137" s="6">
        <v>7.95</v>
      </c>
      <c r="J2137" s="6">
        <v>8.22</v>
      </c>
      <c r="K2137" s="6">
        <v>8.46</v>
      </c>
      <c r="L2137" s="6">
        <v>8.57</v>
      </c>
      <c r="M2137" s="6">
        <v>8.65</v>
      </c>
    </row>
    <row r="2138">
      <c r="A2138" s="146">
        <v>41133.0</v>
      </c>
      <c r="B2138" s="6">
        <v>5.53</v>
      </c>
      <c r="C2138" s="6">
        <v>5.83</v>
      </c>
      <c r="D2138" s="6">
        <v>6.1</v>
      </c>
      <c r="E2138" s="6">
        <v>6.33</v>
      </c>
      <c r="F2138" s="6">
        <v>6.99</v>
      </c>
      <c r="G2138" s="6">
        <v>7.39</v>
      </c>
      <c r="H2138" s="6">
        <v>7.78</v>
      </c>
      <c r="I2138" s="6">
        <v>7.97</v>
      </c>
      <c r="J2138" s="6">
        <v>8.18</v>
      </c>
      <c r="K2138" s="6">
        <v>8.47</v>
      </c>
      <c r="L2138" s="6">
        <v>8.65</v>
      </c>
      <c r="M2138" s="6">
        <v>8.79</v>
      </c>
    </row>
    <row r="2139">
      <c r="A2139" s="146">
        <v>41132.0</v>
      </c>
      <c r="B2139" s="6">
        <v>5.46</v>
      </c>
      <c r="C2139" s="6">
        <v>5.75</v>
      </c>
      <c r="D2139" s="6">
        <v>6.0</v>
      </c>
      <c r="E2139" s="6">
        <v>6.22</v>
      </c>
      <c r="F2139" s="6">
        <v>6.87</v>
      </c>
      <c r="G2139" s="6">
        <v>7.26</v>
      </c>
      <c r="H2139" s="6">
        <v>7.65</v>
      </c>
      <c r="I2139" s="6">
        <v>7.86</v>
      </c>
      <c r="J2139" s="6">
        <v>8.09</v>
      </c>
      <c r="K2139" s="6">
        <v>8.4</v>
      </c>
      <c r="L2139" s="6">
        <v>8.59</v>
      </c>
      <c r="M2139" s="6">
        <v>8.74</v>
      </c>
    </row>
    <row r="2140">
      <c r="A2140" s="146">
        <v>41131.0</v>
      </c>
      <c r="B2140" s="6">
        <v>5.47</v>
      </c>
      <c r="C2140" s="6">
        <v>5.76</v>
      </c>
      <c r="D2140" s="6">
        <v>6.01</v>
      </c>
      <c r="E2140" s="6">
        <v>6.23</v>
      </c>
      <c r="F2140" s="6">
        <v>6.88</v>
      </c>
      <c r="G2140" s="6">
        <v>7.27</v>
      </c>
      <c r="H2140" s="6">
        <v>7.66</v>
      </c>
      <c r="I2140" s="6">
        <v>7.86</v>
      </c>
      <c r="J2140" s="6">
        <v>8.1</v>
      </c>
      <c r="K2140" s="6">
        <v>8.4</v>
      </c>
      <c r="L2140" s="6">
        <v>8.6</v>
      </c>
      <c r="M2140" s="6">
        <v>8.74</v>
      </c>
    </row>
    <row r="2141">
      <c r="A2141" s="146">
        <v>41130.0</v>
      </c>
      <c r="B2141" s="6">
        <v>5.53</v>
      </c>
      <c r="C2141" s="6">
        <v>5.78</v>
      </c>
      <c r="D2141" s="6">
        <v>6.01</v>
      </c>
      <c r="E2141" s="6">
        <v>6.21</v>
      </c>
      <c r="F2141" s="6">
        <v>6.86</v>
      </c>
      <c r="G2141" s="6">
        <v>7.28</v>
      </c>
      <c r="H2141" s="6">
        <v>7.65</v>
      </c>
      <c r="I2141" s="6">
        <v>7.79</v>
      </c>
      <c r="J2141" s="6">
        <v>7.98</v>
      </c>
      <c r="K2141" s="6">
        <v>8.33</v>
      </c>
      <c r="L2141" s="6">
        <v>8.59</v>
      </c>
      <c r="M2141" s="6">
        <v>8.79</v>
      </c>
    </row>
    <row r="2142">
      <c r="A2142" s="146">
        <v>41129.0</v>
      </c>
      <c r="B2142" s="6">
        <v>5.67</v>
      </c>
      <c r="C2142" s="6">
        <v>5.9</v>
      </c>
      <c r="D2142" s="6">
        <v>6.1</v>
      </c>
      <c r="E2142" s="6">
        <v>6.29</v>
      </c>
      <c r="F2142" s="6">
        <v>6.88</v>
      </c>
      <c r="G2142" s="6">
        <v>7.25</v>
      </c>
      <c r="H2142" s="6">
        <v>7.63</v>
      </c>
      <c r="I2142" s="6">
        <v>7.81</v>
      </c>
      <c r="J2142" s="6">
        <v>8.03</v>
      </c>
      <c r="K2142" s="6">
        <v>8.39</v>
      </c>
      <c r="L2142" s="6">
        <v>8.64</v>
      </c>
      <c r="M2142" s="6">
        <v>8.87</v>
      </c>
    </row>
    <row r="2143">
      <c r="A2143" s="146">
        <v>41128.0</v>
      </c>
      <c r="B2143" s="6">
        <v>5.67</v>
      </c>
      <c r="C2143" s="6">
        <v>5.88</v>
      </c>
      <c r="D2143" s="6">
        <v>6.08</v>
      </c>
      <c r="E2143" s="6">
        <v>6.27</v>
      </c>
      <c r="F2143" s="6">
        <v>6.85</v>
      </c>
      <c r="G2143" s="6">
        <v>7.24</v>
      </c>
      <c r="H2143" s="6">
        <v>7.62</v>
      </c>
      <c r="I2143" s="6">
        <v>7.78</v>
      </c>
      <c r="J2143" s="6">
        <v>7.97</v>
      </c>
      <c r="K2143" s="6">
        <v>8.33</v>
      </c>
      <c r="L2143" s="6">
        <v>8.64</v>
      </c>
      <c r="M2143" s="6">
        <v>8.98</v>
      </c>
    </row>
    <row r="2144">
      <c r="A2144" s="146">
        <v>41127.0</v>
      </c>
      <c r="B2144" s="6">
        <v>5.6</v>
      </c>
      <c r="C2144" s="6">
        <v>5.79</v>
      </c>
      <c r="D2144" s="6">
        <v>5.99</v>
      </c>
      <c r="E2144" s="6">
        <v>6.18</v>
      </c>
      <c r="F2144" s="6">
        <v>6.85</v>
      </c>
      <c r="G2144" s="6">
        <v>7.29</v>
      </c>
      <c r="H2144" s="6">
        <v>7.7</v>
      </c>
      <c r="I2144" s="6">
        <v>7.85</v>
      </c>
      <c r="J2144" s="6">
        <v>8.02</v>
      </c>
      <c r="K2144" s="6">
        <v>8.35</v>
      </c>
      <c r="L2144" s="6">
        <v>8.62</v>
      </c>
      <c r="M2144" s="6">
        <v>8.94</v>
      </c>
    </row>
    <row r="2145">
      <c r="A2145" s="146">
        <v>41126.0</v>
      </c>
      <c r="B2145" s="6">
        <v>5.54</v>
      </c>
      <c r="C2145" s="6">
        <v>5.78</v>
      </c>
      <c r="D2145" s="6">
        <v>6.01</v>
      </c>
      <c r="E2145" s="6">
        <v>6.22</v>
      </c>
      <c r="F2145" s="6">
        <v>6.89</v>
      </c>
      <c r="G2145" s="6">
        <v>7.34</v>
      </c>
      <c r="H2145" s="6">
        <v>7.77</v>
      </c>
      <c r="I2145" s="6">
        <v>7.92</v>
      </c>
      <c r="J2145" s="6">
        <v>8.08</v>
      </c>
      <c r="K2145" s="6">
        <v>8.38</v>
      </c>
      <c r="L2145" s="6">
        <v>8.61</v>
      </c>
      <c r="M2145" s="6">
        <v>8.8</v>
      </c>
    </row>
    <row r="2146">
      <c r="A2146" s="146">
        <v>41125.0</v>
      </c>
      <c r="B2146" s="6">
        <v>5.54</v>
      </c>
      <c r="C2146" s="6">
        <v>5.78</v>
      </c>
      <c r="D2146" s="6">
        <v>6.01</v>
      </c>
      <c r="E2146" s="6">
        <v>6.22</v>
      </c>
      <c r="F2146" s="6">
        <v>6.89</v>
      </c>
      <c r="G2146" s="6">
        <v>7.34</v>
      </c>
      <c r="H2146" s="6">
        <v>7.77</v>
      </c>
      <c r="I2146" s="6">
        <v>7.92</v>
      </c>
      <c r="J2146" s="6">
        <v>8.08</v>
      </c>
      <c r="K2146" s="6">
        <v>8.38</v>
      </c>
      <c r="L2146" s="6">
        <v>8.61</v>
      </c>
      <c r="M2146" s="6">
        <v>8.8</v>
      </c>
    </row>
    <row r="2147">
      <c r="A2147" s="146">
        <v>41124.0</v>
      </c>
      <c r="B2147" s="6">
        <v>5.53</v>
      </c>
      <c r="C2147" s="6">
        <v>5.77</v>
      </c>
      <c r="D2147" s="6">
        <v>6.0</v>
      </c>
      <c r="E2147" s="6">
        <v>6.21</v>
      </c>
      <c r="F2147" s="6">
        <v>6.88</v>
      </c>
      <c r="G2147" s="6">
        <v>7.33</v>
      </c>
      <c r="H2147" s="6">
        <v>7.76</v>
      </c>
      <c r="I2147" s="6">
        <v>7.92</v>
      </c>
      <c r="J2147" s="6">
        <v>8.08</v>
      </c>
      <c r="K2147" s="6">
        <v>8.38</v>
      </c>
      <c r="L2147" s="6">
        <v>8.61</v>
      </c>
      <c r="M2147" s="6">
        <v>8.8</v>
      </c>
    </row>
    <row r="2148">
      <c r="A2148" s="146">
        <v>41123.0</v>
      </c>
      <c r="B2148" s="6">
        <v>5.64</v>
      </c>
      <c r="C2148" s="6">
        <v>5.87</v>
      </c>
      <c r="D2148" s="6">
        <v>6.09</v>
      </c>
      <c r="E2148" s="6">
        <v>6.28</v>
      </c>
      <c r="F2148" s="6">
        <v>6.91</v>
      </c>
      <c r="G2148" s="6">
        <v>7.33</v>
      </c>
      <c r="H2148" s="6">
        <v>7.71</v>
      </c>
      <c r="I2148" s="6">
        <v>7.84</v>
      </c>
      <c r="J2148" s="6">
        <v>8.01</v>
      </c>
      <c r="K2148" s="6">
        <v>8.37</v>
      </c>
      <c r="L2148" s="6">
        <v>8.66</v>
      </c>
      <c r="M2148" s="6">
        <v>8.92</v>
      </c>
    </row>
    <row r="2149">
      <c r="A2149" s="146">
        <v>41122.0</v>
      </c>
      <c r="B2149" s="6">
        <v>5.84</v>
      </c>
      <c r="C2149" s="6">
        <v>6.04</v>
      </c>
      <c r="D2149" s="6">
        <v>6.22</v>
      </c>
      <c r="E2149" s="6">
        <v>6.4</v>
      </c>
      <c r="F2149" s="6">
        <v>6.98</v>
      </c>
      <c r="G2149" s="6">
        <v>7.35</v>
      </c>
      <c r="H2149" s="6">
        <v>7.71</v>
      </c>
      <c r="I2149" s="6">
        <v>7.86</v>
      </c>
      <c r="J2149" s="6">
        <v>8.07</v>
      </c>
      <c r="K2149" s="6">
        <v>8.43</v>
      </c>
      <c r="L2149" s="6">
        <v>8.68</v>
      </c>
      <c r="M2149" s="6">
        <v>8.86</v>
      </c>
    </row>
    <row r="2150">
      <c r="A2150" s="146">
        <v>41121.0</v>
      </c>
      <c r="B2150" s="6">
        <v>5.86</v>
      </c>
      <c r="C2150" s="6">
        <v>6.04</v>
      </c>
      <c r="D2150" s="6">
        <v>6.21</v>
      </c>
      <c r="E2150" s="6">
        <v>6.38</v>
      </c>
      <c r="F2150" s="6">
        <v>6.95</v>
      </c>
      <c r="G2150" s="6">
        <v>7.37</v>
      </c>
      <c r="H2150" s="6">
        <v>7.76</v>
      </c>
      <c r="I2150" s="6">
        <v>7.89</v>
      </c>
      <c r="J2150" s="6">
        <v>8.03</v>
      </c>
      <c r="K2150" s="6">
        <v>8.37</v>
      </c>
      <c r="L2150" s="6">
        <v>8.63</v>
      </c>
      <c r="M2150" s="6">
        <v>8.83</v>
      </c>
    </row>
    <row r="2151">
      <c r="A2151" s="146">
        <v>41120.0</v>
      </c>
      <c r="B2151" s="6">
        <v>5.76</v>
      </c>
      <c r="C2151" s="6">
        <v>5.97</v>
      </c>
      <c r="D2151" s="6">
        <v>6.16</v>
      </c>
      <c r="E2151" s="6">
        <v>6.34</v>
      </c>
      <c r="F2151" s="6">
        <v>6.92</v>
      </c>
      <c r="G2151" s="6">
        <v>7.33</v>
      </c>
      <c r="H2151" s="6">
        <v>7.72</v>
      </c>
      <c r="I2151" s="6">
        <v>7.87</v>
      </c>
      <c r="J2151" s="6">
        <v>8.04</v>
      </c>
      <c r="K2151" s="6">
        <v>8.38</v>
      </c>
      <c r="L2151" s="6">
        <v>8.63</v>
      </c>
      <c r="M2151" s="6">
        <v>8.81</v>
      </c>
    </row>
    <row r="2152">
      <c r="A2152" s="146">
        <v>41119.0</v>
      </c>
      <c r="B2152" s="6">
        <v>5.89</v>
      </c>
      <c r="C2152" s="6">
        <v>6.08</v>
      </c>
      <c r="D2152" s="6">
        <v>6.27</v>
      </c>
      <c r="E2152" s="6">
        <v>6.44</v>
      </c>
      <c r="F2152" s="6">
        <v>6.99</v>
      </c>
      <c r="G2152" s="6">
        <v>7.37</v>
      </c>
      <c r="H2152" s="6">
        <v>7.76</v>
      </c>
      <c r="I2152" s="6">
        <v>7.93</v>
      </c>
      <c r="J2152" s="6">
        <v>8.1</v>
      </c>
      <c r="K2152" s="6">
        <v>8.42</v>
      </c>
      <c r="L2152" s="6">
        <v>8.64</v>
      </c>
      <c r="M2152" s="6">
        <v>8.82</v>
      </c>
    </row>
    <row r="2153">
      <c r="A2153" s="146">
        <v>41118.0</v>
      </c>
      <c r="B2153" s="6">
        <v>5.9</v>
      </c>
      <c r="C2153" s="6">
        <v>6.1</v>
      </c>
      <c r="D2153" s="6">
        <v>6.29</v>
      </c>
      <c r="E2153" s="6">
        <v>6.46</v>
      </c>
      <c r="F2153" s="6">
        <v>7.01</v>
      </c>
      <c r="G2153" s="6">
        <v>7.4</v>
      </c>
      <c r="H2153" s="6">
        <v>7.79</v>
      </c>
      <c r="I2153" s="6">
        <v>7.95</v>
      </c>
      <c r="J2153" s="6">
        <v>8.13</v>
      </c>
      <c r="K2153" s="6">
        <v>8.44</v>
      </c>
      <c r="L2153" s="6">
        <v>8.66</v>
      </c>
      <c r="M2153" s="6">
        <v>8.84</v>
      </c>
    </row>
    <row r="2154">
      <c r="A2154" s="146">
        <v>41117.0</v>
      </c>
      <c r="B2154" s="6">
        <v>5.88</v>
      </c>
      <c r="C2154" s="6">
        <v>6.08</v>
      </c>
      <c r="D2154" s="6">
        <v>6.27</v>
      </c>
      <c r="E2154" s="6">
        <v>6.43</v>
      </c>
      <c r="F2154" s="6">
        <v>6.98</v>
      </c>
      <c r="G2154" s="6">
        <v>7.37</v>
      </c>
      <c r="H2154" s="6">
        <v>7.76</v>
      </c>
      <c r="I2154" s="6">
        <v>7.93</v>
      </c>
      <c r="J2154" s="6">
        <v>8.1</v>
      </c>
      <c r="K2154" s="6">
        <v>8.42</v>
      </c>
      <c r="L2154" s="6">
        <v>8.65</v>
      </c>
      <c r="M2154" s="6">
        <v>8.82</v>
      </c>
    </row>
    <row r="2155">
      <c r="A2155" s="146">
        <v>41116.0</v>
      </c>
      <c r="B2155" s="6">
        <v>5.91</v>
      </c>
      <c r="C2155" s="6">
        <v>6.11</v>
      </c>
      <c r="D2155" s="6">
        <v>6.3</v>
      </c>
      <c r="E2155" s="6">
        <v>6.47</v>
      </c>
      <c r="F2155" s="6">
        <v>7.03</v>
      </c>
      <c r="G2155" s="6">
        <v>7.42</v>
      </c>
      <c r="H2155" s="6">
        <v>7.83</v>
      </c>
      <c r="I2155" s="6">
        <v>8.0</v>
      </c>
      <c r="J2155" s="6">
        <v>8.18</v>
      </c>
      <c r="K2155" s="6">
        <v>8.49</v>
      </c>
      <c r="L2155" s="6">
        <v>8.72</v>
      </c>
      <c r="M2155" s="6">
        <v>8.88</v>
      </c>
    </row>
    <row r="2156">
      <c r="A2156" s="146">
        <v>41115.0</v>
      </c>
      <c r="B2156" s="6">
        <v>6.12</v>
      </c>
      <c r="C2156" s="6">
        <v>6.28</v>
      </c>
      <c r="D2156" s="6">
        <v>6.43</v>
      </c>
      <c r="E2156" s="6">
        <v>6.57</v>
      </c>
      <c r="F2156" s="6">
        <v>7.07</v>
      </c>
      <c r="G2156" s="6">
        <v>7.48</v>
      </c>
      <c r="H2156" s="6">
        <v>7.93</v>
      </c>
      <c r="I2156" s="6">
        <v>8.12</v>
      </c>
      <c r="J2156" s="6">
        <v>8.29</v>
      </c>
      <c r="K2156" s="6">
        <v>8.59</v>
      </c>
      <c r="L2156" s="6">
        <v>8.81</v>
      </c>
      <c r="M2156" s="6">
        <v>8.97</v>
      </c>
    </row>
    <row r="2157">
      <c r="A2157" s="146">
        <v>41114.0</v>
      </c>
      <c r="B2157" s="6">
        <v>6.12</v>
      </c>
      <c r="C2157" s="6">
        <v>6.28</v>
      </c>
      <c r="D2157" s="6">
        <v>6.44</v>
      </c>
      <c r="E2157" s="6">
        <v>6.59</v>
      </c>
      <c r="F2157" s="6">
        <v>7.12</v>
      </c>
      <c r="G2157" s="6">
        <v>7.5</v>
      </c>
      <c r="H2157" s="6">
        <v>7.89</v>
      </c>
      <c r="I2157" s="6">
        <v>8.06</v>
      </c>
      <c r="J2157" s="6">
        <v>8.25</v>
      </c>
      <c r="K2157" s="6">
        <v>8.59</v>
      </c>
      <c r="L2157" s="6">
        <v>8.82</v>
      </c>
      <c r="M2157" s="6">
        <v>8.99</v>
      </c>
    </row>
    <row r="2158">
      <c r="A2158" s="146">
        <v>41113.0</v>
      </c>
      <c r="B2158" s="6">
        <v>6.01</v>
      </c>
      <c r="C2158" s="6">
        <v>6.21</v>
      </c>
      <c r="D2158" s="6">
        <v>6.4</v>
      </c>
      <c r="E2158" s="6">
        <v>6.57</v>
      </c>
      <c r="F2158" s="6">
        <v>7.1</v>
      </c>
      <c r="G2158" s="6">
        <v>7.44</v>
      </c>
      <c r="H2158" s="6">
        <v>7.82</v>
      </c>
      <c r="I2158" s="6">
        <v>8.04</v>
      </c>
      <c r="J2158" s="6">
        <v>8.3</v>
      </c>
      <c r="K2158" s="6">
        <v>8.65</v>
      </c>
      <c r="L2158" s="6">
        <v>8.85</v>
      </c>
      <c r="M2158" s="6">
        <v>8.97</v>
      </c>
    </row>
    <row r="2159">
      <c r="A2159" s="146">
        <v>41112.0</v>
      </c>
      <c r="B2159" s="6">
        <v>6.03</v>
      </c>
      <c r="C2159" s="6">
        <v>6.19</v>
      </c>
      <c r="D2159" s="6">
        <v>6.35</v>
      </c>
      <c r="E2159" s="6">
        <v>6.5</v>
      </c>
      <c r="F2159" s="6">
        <v>7.01</v>
      </c>
      <c r="G2159" s="6">
        <v>7.39</v>
      </c>
      <c r="H2159" s="6">
        <v>7.8</v>
      </c>
      <c r="I2159" s="6">
        <v>7.98</v>
      </c>
      <c r="J2159" s="6">
        <v>8.19</v>
      </c>
      <c r="K2159" s="6">
        <v>8.53</v>
      </c>
      <c r="L2159" s="6">
        <v>8.76</v>
      </c>
      <c r="M2159" s="6">
        <v>8.93</v>
      </c>
    </row>
    <row r="2160">
      <c r="A2160" s="146">
        <v>41111.0</v>
      </c>
      <c r="B2160" s="6">
        <v>5.99</v>
      </c>
      <c r="C2160" s="6">
        <v>6.15</v>
      </c>
      <c r="D2160" s="6">
        <v>6.31</v>
      </c>
      <c r="E2160" s="6">
        <v>6.46</v>
      </c>
      <c r="F2160" s="6">
        <v>6.97</v>
      </c>
      <c r="G2160" s="6">
        <v>7.34</v>
      </c>
      <c r="H2160" s="6">
        <v>7.75</v>
      </c>
      <c r="I2160" s="6">
        <v>7.94</v>
      </c>
      <c r="J2160" s="6">
        <v>8.15</v>
      </c>
      <c r="K2160" s="6">
        <v>8.5</v>
      </c>
      <c r="L2160" s="6">
        <v>8.73</v>
      </c>
      <c r="M2160" s="6">
        <v>8.91</v>
      </c>
    </row>
    <row r="2161">
      <c r="A2161" s="146">
        <v>41110.0</v>
      </c>
      <c r="B2161" s="6">
        <v>5.97</v>
      </c>
      <c r="C2161" s="6">
        <v>6.13</v>
      </c>
      <c r="D2161" s="6">
        <v>6.28</v>
      </c>
      <c r="E2161" s="6">
        <v>6.43</v>
      </c>
      <c r="F2161" s="6">
        <v>6.94</v>
      </c>
      <c r="G2161" s="6">
        <v>7.31</v>
      </c>
      <c r="H2161" s="6">
        <v>7.71</v>
      </c>
      <c r="I2161" s="6">
        <v>7.9</v>
      </c>
      <c r="J2161" s="6">
        <v>8.12</v>
      </c>
      <c r="K2161" s="6">
        <v>8.47</v>
      </c>
      <c r="L2161" s="6">
        <v>8.7</v>
      </c>
      <c r="M2161" s="6">
        <v>8.89</v>
      </c>
    </row>
    <row r="2162">
      <c r="A2162" s="146">
        <v>41109.0</v>
      </c>
      <c r="B2162" s="6">
        <v>6.05</v>
      </c>
      <c r="C2162" s="6">
        <v>6.19</v>
      </c>
      <c r="D2162" s="6">
        <v>6.33</v>
      </c>
      <c r="E2162" s="6">
        <v>6.47</v>
      </c>
      <c r="F2162" s="6">
        <v>6.95</v>
      </c>
      <c r="G2162" s="6">
        <v>7.29</v>
      </c>
      <c r="H2162" s="6">
        <v>7.66</v>
      </c>
      <c r="I2162" s="6">
        <v>7.82</v>
      </c>
      <c r="J2162" s="6">
        <v>8.03</v>
      </c>
      <c r="K2162" s="6">
        <v>8.42</v>
      </c>
      <c r="L2162" s="6">
        <v>8.69</v>
      </c>
      <c r="M2162" s="6">
        <v>8.89</v>
      </c>
    </row>
    <row r="2163">
      <c r="A2163" s="146">
        <v>41108.0</v>
      </c>
      <c r="B2163" s="6">
        <v>5.99</v>
      </c>
      <c r="C2163" s="6">
        <v>6.12</v>
      </c>
      <c r="D2163" s="6">
        <v>6.25</v>
      </c>
      <c r="E2163" s="6">
        <v>6.37</v>
      </c>
      <c r="F2163" s="6">
        <v>6.84</v>
      </c>
      <c r="G2163" s="6">
        <v>7.22</v>
      </c>
      <c r="H2163" s="6">
        <v>7.65</v>
      </c>
      <c r="I2163" s="6">
        <v>7.84</v>
      </c>
      <c r="J2163" s="6">
        <v>8.06</v>
      </c>
      <c r="K2163" s="6">
        <v>8.45</v>
      </c>
      <c r="L2163" s="6">
        <v>8.72</v>
      </c>
      <c r="M2163" s="6">
        <v>8.91</v>
      </c>
    </row>
    <row r="2164">
      <c r="A2164" s="146">
        <v>41107.0</v>
      </c>
      <c r="B2164" s="6">
        <v>6.06</v>
      </c>
      <c r="C2164" s="6">
        <v>6.19</v>
      </c>
      <c r="D2164" s="6">
        <v>6.32</v>
      </c>
      <c r="E2164" s="6">
        <v>6.45</v>
      </c>
      <c r="F2164" s="6">
        <v>6.92</v>
      </c>
      <c r="G2164" s="6">
        <v>7.27</v>
      </c>
      <c r="H2164" s="6">
        <v>7.65</v>
      </c>
      <c r="I2164" s="6">
        <v>7.84</v>
      </c>
      <c r="J2164" s="6">
        <v>8.06</v>
      </c>
      <c r="K2164" s="6">
        <v>8.44</v>
      </c>
      <c r="L2164" s="6">
        <v>8.7</v>
      </c>
      <c r="M2164" s="6">
        <v>8.87</v>
      </c>
    </row>
    <row r="2165">
      <c r="A2165" s="146">
        <v>41106.0</v>
      </c>
      <c r="B2165" s="6">
        <v>5.72</v>
      </c>
      <c r="C2165" s="6">
        <v>5.92</v>
      </c>
      <c r="D2165" s="6">
        <v>6.1</v>
      </c>
      <c r="E2165" s="6">
        <v>6.26</v>
      </c>
      <c r="F2165" s="6">
        <v>6.77</v>
      </c>
      <c r="G2165" s="6">
        <v>7.16</v>
      </c>
      <c r="H2165" s="6">
        <v>7.65</v>
      </c>
      <c r="I2165" s="6">
        <v>7.92</v>
      </c>
      <c r="J2165" s="6">
        <v>8.19</v>
      </c>
      <c r="K2165" s="6">
        <v>8.52</v>
      </c>
      <c r="L2165" s="6">
        <v>8.7</v>
      </c>
      <c r="M2165" s="6">
        <v>8.79</v>
      </c>
    </row>
    <row r="2166">
      <c r="A2166" s="146">
        <v>41105.0</v>
      </c>
      <c r="B2166" s="6">
        <v>5.93</v>
      </c>
      <c r="C2166" s="6">
        <v>6.13</v>
      </c>
      <c r="D2166" s="6">
        <v>6.31</v>
      </c>
      <c r="E2166" s="6">
        <v>6.47</v>
      </c>
      <c r="F2166" s="6">
        <v>6.97</v>
      </c>
      <c r="G2166" s="6">
        <v>7.34</v>
      </c>
      <c r="H2166" s="6">
        <v>7.8</v>
      </c>
      <c r="I2166" s="6">
        <v>8.05</v>
      </c>
      <c r="J2166" s="6">
        <v>8.32</v>
      </c>
      <c r="K2166" s="6">
        <v>8.66</v>
      </c>
      <c r="L2166" s="6">
        <v>8.85</v>
      </c>
      <c r="M2166" s="6">
        <v>8.95</v>
      </c>
    </row>
    <row r="2167">
      <c r="A2167" s="146">
        <v>41104.0</v>
      </c>
      <c r="B2167" s="6">
        <v>5.93</v>
      </c>
      <c r="C2167" s="6">
        <v>6.13</v>
      </c>
      <c r="D2167" s="6">
        <v>6.31</v>
      </c>
      <c r="E2167" s="6">
        <v>6.47</v>
      </c>
      <c r="F2167" s="6">
        <v>6.97</v>
      </c>
      <c r="G2167" s="6">
        <v>7.34</v>
      </c>
      <c r="H2167" s="6">
        <v>7.8</v>
      </c>
      <c r="I2167" s="6">
        <v>8.05</v>
      </c>
      <c r="J2167" s="6">
        <v>8.32</v>
      </c>
      <c r="K2167" s="6">
        <v>8.66</v>
      </c>
      <c r="L2167" s="6">
        <v>8.85</v>
      </c>
      <c r="M2167" s="6">
        <v>8.95</v>
      </c>
    </row>
    <row r="2168">
      <c r="A2168" s="146">
        <v>41103.0</v>
      </c>
      <c r="B2168" s="6">
        <v>5.87</v>
      </c>
      <c r="C2168" s="6">
        <v>6.07</v>
      </c>
      <c r="D2168" s="6">
        <v>6.26</v>
      </c>
      <c r="E2168" s="6">
        <v>6.41</v>
      </c>
      <c r="F2168" s="6">
        <v>6.91</v>
      </c>
      <c r="G2168" s="6">
        <v>7.28</v>
      </c>
      <c r="H2168" s="6">
        <v>7.72</v>
      </c>
      <c r="I2168" s="6">
        <v>7.98</v>
      </c>
      <c r="J2168" s="6">
        <v>8.25</v>
      </c>
      <c r="K2168" s="6">
        <v>8.6</v>
      </c>
      <c r="L2168" s="6">
        <v>8.8</v>
      </c>
      <c r="M2168" s="6">
        <v>8.91</v>
      </c>
    </row>
    <row r="2169">
      <c r="A2169" s="146">
        <v>41102.0</v>
      </c>
      <c r="B2169" s="6">
        <v>6.1</v>
      </c>
      <c r="C2169" s="6">
        <v>6.25</v>
      </c>
      <c r="D2169" s="6">
        <v>6.39</v>
      </c>
      <c r="E2169" s="6">
        <v>6.52</v>
      </c>
      <c r="F2169" s="6">
        <v>6.95</v>
      </c>
      <c r="G2169" s="6">
        <v>7.35</v>
      </c>
      <c r="H2169" s="6">
        <v>7.87</v>
      </c>
      <c r="I2169" s="6">
        <v>8.15</v>
      </c>
      <c r="J2169" s="6">
        <v>8.42</v>
      </c>
      <c r="K2169" s="6">
        <v>8.73</v>
      </c>
      <c r="L2169" s="6">
        <v>8.89</v>
      </c>
      <c r="M2169" s="6">
        <v>9.0</v>
      </c>
    </row>
    <row r="2170">
      <c r="A2170" s="146">
        <v>41101.0</v>
      </c>
      <c r="B2170" s="6">
        <v>6.13</v>
      </c>
      <c r="C2170" s="6">
        <v>6.3</v>
      </c>
      <c r="D2170" s="6">
        <v>6.46</v>
      </c>
      <c r="E2170" s="6">
        <v>6.6</v>
      </c>
      <c r="F2170" s="6">
        <v>7.04</v>
      </c>
      <c r="G2170" s="6">
        <v>7.41</v>
      </c>
      <c r="H2170" s="6">
        <v>7.88</v>
      </c>
      <c r="I2170" s="6">
        <v>8.16</v>
      </c>
      <c r="J2170" s="6">
        <v>8.45</v>
      </c>
      <c r="K2170" s="6">
        <v>8.81</v>
      </c>
      <c r="L2170" s="6">
        <v>8.99</v>
      </c>
      <c r="M2170" s="6">
        <v>9.08</v>
      </c>
    </row>
    <row r="2171">
      <c r="A2171" s="146">
        <v>41100.0</v>
      </c>
      <c r="B2171" s="6">
        <v>6.1</v>
      </c>
      <c r="C2171" s="6">
        <v>6.26</v>
      </c>
      <c r="D2171" s="6">
        <v>6.41</v>
      </c>
      <c r="E2171" s="6">
        <v>6.56</v>
      </c>
      <c r="F2171" s="6">
        <v>7.06</v>
      </c>
      <c r="G2171" s="6">
        <v>7.46</v>
      </c>
      <c r="H2171" s="6">
        <v>7.93</v>
      </c>
      <c r="I2171" s="6">
        <v>8.18</v>
      </c>
      <c r="J2171" s="6">
        <v>8.43</v>
      </c>
      <c r="K2171" s="6">
        <v>8.74</v>
      </c>
      <c r="L2171" s="6">
        <v>8.9</v>
      </c>
      <c r="M2171" s="6">
        <v>8.96</v>
      </c>
    </row>
    <row r="2172">
      <c r="A2172" s="146">
        <v>41099.0</v>
      </c>
      <c r="B2172" s="6">
        <v>6.1</v>
      </c>
      <c r="C2172" s="6">
        <v>6.28</v>
      </c>
      <c r="D2172" s="6">
        <v>6.45</v>
      </c>
      <c r="E2172" s="6">
        <v>6.59</v>
      </c>
      <c r="F2172" s="6">
        <v>7.05</v>
      </c>
      <c r="G2172" s="6">
        <v>7.44</v>
      </c>
      <c r="H2172" s="6">
        <v>7.95</v>
      </c>
      <c r="I2172" s="6">
        <v>8.24</v>
      </c>
      <c r="J2172" s="6">
        <v>8.5</v>
      </c>
      <c r="K2172" s="6">
        <v>8.78</v>
      </c>
      <c r="L2172" s="6">
        <v>8.91</v>
      </c>
      <c r="M2172" s="6">
        <v>8.93</v>
      </c>
    </row>
    <row r="2173">
      <c r="A2173" s="146">
        <v>41098.0</v>
      </c>
      <c r="B2173" s="6">
        <v>6.12</v>
      </c>
      <c r="C2173" s="6">
        <v>6.29</v>
      </c>
      <c r="D2173" s="6">
        <v>6.45</v>
      </c>
      <c r="E2173" s="6">
        <v>6.59</v>
      </c>
      <c r="F2173" s="6">
        <v>7.08</v>
      </c>
      <c r="G2173" s="6">
        <v>7.45</v>
      </c>
      <c r="H2173" s="6">
        <v>7.91</v>
      </c>
      <c r="I2173" s="6">
        <v>8.17</v>
      </c>
      <c r="J2173" s="6">
        <v>8.44</v>
      </c>
      <c r="K2173" s="6">
        <v>8.73</v>
      </c>
      <c r="L2173" s="6">
        <v>8.85</v>
      </c>
      <c r="M2173" s="6">
        <v>8.85</v>
      </c>
    </row>
    <row r="2174">
      <c r="A2174" s="146">
        <v>41097.0</v>
      </c>
      <c r="B2174" s="6">
        <v>6.12</v>
      </c>
      <c r="C2174" s="6">
        <v>6.29</v>
      </c>
      <c r="D2174" s="6">
        <v>6.45</v>
      </c>
      <c r="E2174" s="6">
        <v>6.59</v>
      </c>
      <c r="F2174" s="6">
        <v>7.08</v>
      </c>
      <c r="G2174" s="6">
        <v>7.45</v>
      </c>
      <c r="H2174" s="6">
        <v>7.91</v>
      </c>
      <c r="I2174" s="6">
        <v>8.17</v>
      </c>
      <c r="J2174" s="6">
        <v>8.44</v>
      </c>
      <c r="K2174" s="6">
        <v>8.73</v>
      </c>
      <c r="L2174" s="6">
        <v>8.85</v>
      </c>
      <c r="M2174" s="6">
        <v>8.85</v>
      </c>
    </row>
    <row r="2175">
      <c r="A2175" s="146">
        <v>41096.0</v>
      </c>
      <c r="B2175" s="6">
        <v>6.12</v>
      </c>
      <c r="C2175" s="6">
        <v>6.29</v>
      </c>
      <c r="D2175" s="6">
        <v>6.45</v>
      </c>
      <c r="E2175" s="6">
        <v>6.59</v>
      </c>
      <c r="F2175" s="6">
        <v>7.08</v>
      </c>
      <c r="G2175" s="6">
        <v>7.45</v>
      </c>
      <c r="H2175" s="6">
        <v>7.91</v>
      </c>
      <c r="I2175" s="6">
        <v>8.17</v>
      </c>
      <c r="J2175" s="6">
        <v>8.44</v>
      </c>
      <c r="K2175" s="6">
        <v>8.73</v>
      </c>
      <c r="L2175" s="6">
        <v>8.85</v>
      </c>
      <c r="M2175" s="6">
        <v>8.85</v>
      </c>
    </row>
    <row r="2176">
      <c r="A2176" s="146">
        <v>41095.0</v>
      </c>
      <c r="B2176" s="6">
        <v>6.11</v>
      </c>
      <c r="C2176" s="6">
        <v>6.29</v>
      </c>
      <c r="D2176" s="6">
        <v>6.46</v>
      </c>
      <c r="E2176" s="6">
        <v>6.6</v>
      </c>
      <c r="F2176" s="6">
        <v>7.05</v>
      </c>
      <c r="G2176" s="6">
        <v>7.43</v>
      </c>
      <c r="H2176" s="6">
        <v>7.92</v>
      </c>
      <c r="I2176" s="6">
        <v>8.2</v>
      </c>
      <c r="J2176" s="6">
        <v>8.44</v>
      </c>
      <c r="K2176" s="6">
        <v>8.68</v>
      </c>
      <c r="L2176" s="6">
        <v>8.78</v>
      </c>
      <c r="M2176" s="6">
        <v>8.76</v>
      </c>
    </row>
    <row r="2177">
      <c r="A2177" s="146">
        <v>41094.0</v>
      </c>
      <c r="B2177" s="6">
        <v>6.14</v>
      </c>
      <c r="C2177" s="6">
        <v>6.3</v>
      </c>
      <c r="D2177" s="6">
        <v>6.45</v>
      </c>
      <c r="E2177" s="6">
        <v>6.57</v>
      </c>
      <c r="F2177" s="6">
        <v>6.97</v>
      </c>
      <c r="G2177" s="6">
        <v>7.34</v>
      </c>
      <c r="H2177" s="6">
        <v>7.87</v>
      </c>
      <c r="I2177" s="6">
        <v>8.2</v>
      </c>
      <c r="J2177" s="6">
        <v>8.5</v>
      </c>
      <c r="K2177" s="6">
        <v>8.72</v>
      </c>
      <c r="L2177" s="6">
        <v>8.78</v>
      </c>
      <c r="M2177" s="6">
        <v>8.74</v>
      </c>
    </row>
    <row r="2178">
      <c r="A2178" s="146">
        <v>41093.0</v>
      </c>
      <c r="B2178" s="6">
        <v>6.24</v>
      </c>
      <c r="C2178" s="6">
        <v>6.4</v>
      </c>
      <c r="D2178" s="6">
        <v>6.54</v>
      </c>
      <c r="E2178" s="6">
        <v>6.67</v>
      </c>
      <c r="F2178" s="6">
        <v>7.11</v>
      </c>
      <c r="G2178" s="6">
        <v>7.45</v>
      </c>
      <c r="H2178" s="6">
        <v>7.92</v>
      </c>
      <c r="I2178" s="6">
        <v>8.23</v>
      </c>
      <c r="J2178" s="6">
        <v>8.54</v>
      </c>
      <c r="K2178" s="6">
        <v>8.8</v>
      </c>
      <c r="L2178" s="6">
        <v>8.89</v>
      </c>
      <c r="M2178" s="6">
        <v>8.88</v>
      </c>
    </row>
    <row r="2179">
      <c r="A2179" s="146">
        <v>41092.0</v>
      </c>
      <c r="B2179" s="6">
        <v>6.26</v>
      </c>
      <c r="C2179" s="6">
        <v>6.43</v>
      </c>
      <c r="D2179" s="6">
        <v>6.58</v>
      </c>
      <c r="E2179" s="6">
        <v>6.72</v>
      </c>
      <c r="F2179" s="6">
        <v>7.17</v>
      </c>
      <c r="G2179" s="6">
        <v>7.51</v>
      </c>
      <c r="H2179" s="6">
        <v>7.98</v>
      </c>
      <c r="I2179" s="6">
        <v>8.29</v>
      </c>
      <c r="J2179" s="6">
        <v>8.61</v>
      </c>
      <c r="K2179" s="6">
        <v>8.88</v>
      </c>
      <c r="L2179" s="6">
        <v>8.96</v>
      </c>
      <c r="M2179" s="6">
        <v>8.95</v>
      </c>
    </row>
    <row r="2180">
      <c r="A2180" s="146">
        <v>41091.0</v>
      </c>
      <c r="B2180" s="6">
        <v>6.49</v>
      </c>
      <c r="C2180" s="6">
        <v>6.67</v>
      </c>
      <c r="D2180" s="6">
        <v>6.84</v>
      </c>
      <c r="E2180" s="6">
        <v>6.97</v>
      </c>
      <c r="F2180" s="6">
        <v>7.37</v>
      </c>
      <c r="G2180" s="6">
        <v>7.69</v>
      </c>
      <c r="H2180" s="6">
        <v>8.19</v>
      </c>
      <c r="I2180" s="6">
        <v>8.54</v>
      </c>
      <c r="J2180" s="6">
        <v>8.87</v>
      </c>
      <c r="K2180" s="6">
        <v>9.13</v>
      </c>
      <c r="L2180" s="6">
        <v>9.21</v>
      </c>
      <c r="M2180" s="6">
        <v>9.16</v>
      </c>
    </row>
    <row r="2181">
      <c r="A2181" s="146">
        <v>41090.0</v>
      </c>
      <c r="B2181" s="6">
        <v>6.49</v>
      </c>
      <c r="C2181" s="6">
        <v>6.67</v>
      </c>
      <c r="D2181" s="6">
        <v>6.84</v>
      </c>
      <c r="E2181" s="6">
        <v>6.97</v>
      </c>
      <c r="F2181" s="6">
        <v>7.37</v>
      </c>
      <c r="G2181" s="6">
        <v>7.69</v>
      </c>
      <c r="H2181" s="6">
        <v>8.19</v>
      </c>
      <c r="I2181" s="6">
        <v>8.54</v>
      </c>
      <c r="J2181" s="6">
        <v>8.87</v>
      </c>
      <c r="K2181" s="6">
        <v>9.13</v>
      </c>
      <c r="L2181" s="6">
        <v>9.21</v>
      </c>
      <c r="M2181" s="6">
        <v>9.16</v>
      </c>
    </row>
    <row r="2182">
      <c r="A2182" s="146">
        <v>41089.0</v>
      </c>
      <c r="B2182" s="6">
        <v>6.41</v>
      </c>
      <c r="C2182" s="6">
        <v>6.59</v>
      </c>
      <c r="D2182" s="6">
        <v>6.75</v>
      </c>
      <c r="E2182" s="6">
        <v>6.89</v>
      </c>
      <c r="F2182" s="6">
        <v>7.28</v>
      </c>
      <c r="G2182" s="6">
        <v>7.6</v>
      </c>
      <c r="H2182" s="6">
        <v>8.11</v>
      </c>
      <c r="I2182" s="6">
        <v>8.46</v>
      </c>
      <c r="J2182" s="6">
        <v>8.79</v>
      </c>
      <c r="K2182" s="6">
        <v>9.07</v>
      </c>
      <c r="L2182" s="6">
        <v>9.15</v>
      </c>
      <c r="M2182" s="6">
        <v>9.11</v>
      </c>
    </row>
    <row r="2183">
      <c r="A2183" s="146">
        <v>41088.0</v>
      </c>
      <c r="B2183" s="6">
        <v>6.6</v>
      </c>
      <c r="C2183" s="6">
        <v>6.77</v>
      </c>
      <c r="D2183" s="6">
        <v>6.91</v>
      </c>
      <c r="E2183" s="6">
        <v>7.01</v>
      </c>
      <c r="F2183" s="6">
        <v>7.3</v>
      </c>
      <c r="G2183" s="6">
        <v>7.64</v>
      </c>
      <c r="H2183" s="6">
        <v>8.2</v>
      </c>
      <c r="I2183" s="6">
        <v>8.58</v>
      </c>
      <c r="J2183" s="6">
        <v>8.91</v>
      </c>
      <c r="K2183" s="6">
        <v>9.15</v>
      </c>
      <c r="L2183" s="6">
        <v>9.22</v>
      </c>
      <c r="M2183" s="6">
        <v>9.17</v>
      </c>
    </row>
    <row r="2184">
      <c r="A2184" s="146">
        <v>41087.0</v>
      </c>
      <c r="B2184" s="6">
        <v>6.61</v>
      </c>
      <c r="C2184" s="6">
        <v>6.77</v>
      </c>
      <c r="D2184" s="6">
        <v>6.9</v>
      </c>
      <c r="E2184" s="6">
        <v>7.0</v>
      </c>
      <c r="F2184" s="6">
        <v>7.3</v>
      </c>
      <c r="G2184" s="6">
        <v>7.63</v>
      </c>
      <c r="H2184" s="6">
        <v>8.18</v>
      </c>
      <c r="I2184" s="6">
        <v>8.56</v>
      </c>
      <c r="J2184" s="6">
        <v>8.9</v>
      </c>
      <c r="K2184" s="6">
        <v>9.14</v>
      </c>
      <c r="L2184" s="6">
        <v>9.2</v>
      </c>
      <c r="M2184" s="6">
        <v>9.14</v>
      </c>
    </row>
    <row r="2185">
      <c r="A2185" s="146">
        <v>41086.0</v>
      </c>
      <c r="B2185" s="6">
        <v>6.47</v>
      </c>
      <c r="C2185" s="6">
        <v>6.63</v>
      </c>
      <c r="D2185" s="6">
        <v>6.77</v>
      </c>
      <c r="E2185" s="6">
        <v>6.89</v>
      </c>
      <c r="F2185" s="6">
        <v>7.28</v>
      </c>
      <c r="G2185" s="6">
        <v>7.61</v>
      </c>
      <c r="H2185" s="6">
        <v>8.15</v>
      </c>
      <c r="I2185" s="6">
        <v>8.56</v>
      </c>
      <c r="J2185" s="6">
        <v>8.96</v>
      </c>
      <c r="K2185" s="6">
        <v>9.21</v>
      </c>
      <c r="L2185" s="6">
        <v>9.25</v>
      </c>
      <c r="M2185" s="6">
        <v>9.16</v>
      </c>
    </row>
    <row r="2186">
      <c r="A2186" s="146">
        <v>41085.0</v>
      </c>
      <c r="B2186" s="6">
        <v>6.6</v>
      </c>
      <c r="C2186" s="6">
        <v>6.76</v>
      </c>
      <c r="D2186" s="6">
        <v>6.89</v>
      </c>
      <c r="E2186" s="6">
        <v>6.99</v>
      </c>
      <c r="F2186" s="6">
        <v>7.28</v>
      </c>
      <c r="G2186" s="6">
        <v>7.6</v>
      </c>
      <c r="H2186" s="6">
        <v>8.15</v>
      </c>
      <c r="I2186" s="6">
        <v>8.53</v>
      </c>
      <c r="J2186" s="6">
        <v>8.88</v>
      </c>
      <c r="K2186" s="6">
        <v>9.15</v>
      </c>
      <c r="L2186" s="6">
        <v>9.23</v>
      </c>
      <c r="M2186" s="6">
        <v>9.19</v>
      </c>
    </row>
    <row r="2187">
      <c r="A2187" s="146">
        <v>41084.0</v>
      </c>
      <c r="B2187" s="6">
        <v>6.62</v>
      </c>
      <c r="C2187" s="6">
        <v>6.77</v>
      </c>
      <c r="D2187" s="6">
        <v>6.89</v>
      </c>
      <c r="E2187" s="6">
        <v>6.99</v>
      </c>
      <c r="F2187" s="6">
        <v>7.3</v>
      </c>
      <c r="G2187" s="6">
        <v>7.63</v>
      </c>
      <c r="H2187" s="6">
        <v>8.16</v>
      </c>
      <c r="I2187" s="6">
        <v>8.51</v>
      </c>
      <c r="J2187" s="6">
        <v>8.82</v>
      </c>
      <c r="K2187" s="6">
        <v>9.08</v>
      </c>
      <c r="L2187" s="6">
        <v>9.15</v>
      </c>
      <c r="M2187" s="6">
        <v>9.05</v>
      </c>
    </row>
    <row r="2188">
      <c r="A2188" s="146">
        <v>41083.0</v>
      </c>
      <c r="B2188" s="6">
        <v>6.62</v>
      </c>
      <c r="C2188" s="6">
        <v>6.77</v>
      </c>
      <c r="D2188" s="6">
        <v>6.89</v>
      </c>
      <c r="E2188" s="6">
        <v>6.99</v>
      </c>
      <c r="F2188" s="6">
        <v>7.3</v>
      </c>
      <c r="G2188" s="6">
        <v>7.63</v>
      </c>
      <c r="H2188" s="6">
        <v>8.16</v>
      </c>
      <c r="I2188" s="6">
        <v>8.51</v>
      </c>
      <c r="J2188" s="6">
        <v>8.82</v>
      </c>
      <c r="K2188" s="6">
        <v>9.08</v>
      </c>
      <c r="L2188" s="6">
        <v>9.15</v>
      </c>
      <c r="M2188" s="6">
        <v>9.05</v>
      </c>
    </row>
    <row r="2189">
      <c r="A2189" s="146">
        <v>41082.0</v>
      </c>
      <c r="B2189" s="6">
        <v>6.62</v>
      </c>
      <c r="C2189" s="6">
        <v>6.77</v>
      </c>
      <c r="D2189" s="6">
        <v>6.89</v>
      </c>
      <c r="E2189" s="6">
        <v>6.99</v>
      </c>
      <c r="F2189" s="6">
        <v>7.3</v>
      </c>
      <c r="G2189" s="6">
        <v>7.63</v>
      </c>
      <c r="H2189" s="6">
        <v>8.16</v>
      </c>
      <c r="I2189" s="6">
        <v>8.51</v>
      </c>
      <c r="J2189" s="6">
        <v>8.82</v>
      </c>
      <c r="K2189" s="6">
        <v>9.08</v>
      </c>
      <c r="L2189" s="6">
        <v>9.15</v>
      </c>
      <c r="M2189" s="6">
        <v>9.05</v>
      </c>
    </row>
    <row r="2190">
      <c r="A2190" s="146">
        <v>41081.0</v>
      </c>
      <c r="B2190" s="6">
        <v>6.58</v>
      </c>
      <c r="C2190" s="6">
        <v>6.72</v>
      </c>
      <c r="D2190" s="6">
        <v>6.84</v>
      </c>
      <c r="E2190" s="6">
        <v>6.96</v>
      </c>
      <c r="F2190" s="6">
        <v>7.37</v>
      </c>
      <c r="G2190" s="6">
        <v>7.69</v>
      </c>
      <c r="H2190" s="6">
        <v>8.16</v>
      </c>
      <c r="I2190" s="6">
        <v>8.47</v>
      </c>
      <c r="J2190" s="6">
        <v>8.79</v>
      </c>
      <c r="K2190" s="6">
        <v>9.05</v>
      </c>
      <c r="L2190" s="6">
        <v>9.1</v>
      </c>
      <c r="M2190" s="6">
        <v>8.94</v>
      </c>
    </row>
    <row r="2191">
      <c r="A2191" s="146">
        <v>41080.0</v>
      </c>
      <c r="B2191" s="6">
        <v>6.54</v>
      </c>
      <c r="C2191" s="6">
        <v>6.67</v>
      </c>
      <c r="D2191" s="6">
        <v>6.8</v>
      </c>
      <c r="E2191" s="6">
        <v>6.92</v>
      </c>
      <c r="F2191" s="6">
        <v>7.35</v>
      </c>
      <c r="G2191" s="6">
        <v>7.73</v>
      </c>
      <c r="H2191" s="6">
        <v>8.2</v>
      </c>
      <c r="I2191" s="6">
        <v>8.45</v>
      </c>
      <c r="J2191" s="6">
        <v>8.69</v>
      </c>
      <c r="K2191" s="6">
        <v>8.96</v>
      </c>
      <c r="L2191" s="6">
        <v>9.08</v>
      </c>
      <c r="M2191" s="6">
        <v>9.03</v>
      </c>
    </row>
    <row r="2192">
      <c r="A2192" s="146">
        <v>41079.0</v>
      </c>
      <c r="B2192" s="6">
        <v>6.56</v>
      </c>
      <c r="C2192" s="6">
        <v>6.71</v>
      </c>
      <c r="D2192" s="6">
        <v>6.85</v>
      </c>
      <c r="E2192" s="6">
        <v>6.97</v>
      </c>
      <c r="F2192" s="6">
        <v>7.42</v>
      </c>
      <c r="G2192" s="6">
        <v>7.79</v>
      </c>
      <c r="H2192" s="6">
        <v>8.26</v>
      </c>
      <c r="I2192" s="6">
        <v>8.52</v>
      </c>
      <c r="J2192" s="6">
        <v>8.75</v>
      </c>
      <c r="K2192" s="6">
        <v>8.96</v>
      </c>
      <c r="L2192" s="6">
        <v>8.98</v>
      </c>
      <c r="M2192" s="6">
        <v>8.75</v>
      </c>
    </row>
    <row r="2193">
      <c r="A2193" s="146">
        <v>41078.0</v>
      </c>
      <c r="B2193" s="6">
        <v>6.53</v>
      </c>
      <c r="C2193" s="6">
        <v>6.69</v>
      </c>
      <c r="D2193" s="6">
        <v>6.83</v>
      </c>
      <c r="E2193" s="6">
        <v>6.95</v>
      </c>
      <c r="F2193" s="6">
        <v>7.34</v>
      </c>
      <c r="G2193" s="6">
        <v>7.62</v>
      </c>
      <c r="H2193" s="6">
        <v>8.12</v>
      </c>
      <c r="I2193" s="6">
        <v>8.52</v>
      </c>
      <c r="J2193" s="6">
        <v>8.9</v>
      </c>
      <c r="K2193" s="6">
        <v>9.09</v>
      </c>
      <c r="L2193" s="6">
        <v>9.07</v>
      </c>
      <c r="M2193" s="6">
        <v>8.93</v>
      </c>
    </row>
    <row r="2194">
      <c r="A2194" s="146">
        <v>41077.0</v>
      </c>
      <c r="B2194" s="6">
        <v>6.57</v>
      </c>
      <c r="C2194" s="6">
        <v>6.71</v>
      </c>
      <c r="D2194" s="6">
        <v>6.83</v>
      </c>
      <c r="E2194" s="6">
        <v>6.94</v>
      </c>
      <c r="F2194" s="6">
        <v>7.29</v>
      </c>
      <c r="G2194" s="6">
        <v>7.64</v>
      </c>
      <c r="H2194" s="6">
        <v>8.16</v>
      </c>
      <c r="I2194" s="6">
        <v>8.48</v>
      </c>
      <c r="J2194" s="6">
        <v>8.76</v>
      </c>
      <c r="K2194" s="6">
        <v>9.03</v>
      </c>
      <c r="L2194" s="6">
        <v>9.13</v>
      </c>
      <c r="M2194" s="6">
        <v>9.07</v>
      </c>
    </row>
    <row r="2195">
      <c r="A2195" s="146">
        <v>41076.0</v>
      </c>
      <c r="B2195" s="6">
        <v>6.57</v>
      </c>
      <c r="C2195" s="6">
        <v>6.71</v>
      </c>
      <c r="D2195" s="6">
        <v>6.83</v>
      </c>
      <c r="E2195" s="6">
        <v>6.94</v>
      </c>
      <c r="F2195" s="6">
        <v>7.29</v>
      </c>
      <c r="G2195" s="6">
        <v>7.64</v>
      </c>
      <c r="H2195" s="6">
        <v>8.16</v>
      </c>
      <c r="I2195" s="6">
        <v>8.48</v>
      </c>
      <c r="J2195" s="6">
        <v>8.76</v>
      </c>
      <c r="K2195" s="6">
        <v>9.03</v>
      </c>
      <c r="L2195" s="6">
        <v>9.13</v>
      </c>
      <c r="M2195" s="6">
        <v>9.07</v>
      </c>
    </row>
    <row r="2196">
      <c r="A2196" s="146">
        <v>41075.0</v>
      </c>
      <c r="B2196" s="6">
        <v>6.57</v>
      </c>
      <c r="C2196" s="6">
        <v>6.71</v>
      </c>
      <c r="D2196" s="6">
        <v>6.83</v>
      </c>
      <c r="E2196" s="6">
        <v>6.94</v>
      </c>
      <c r="F2196" s="6">
        <v>7.29</v>
      </c>
      <c r="G2196" s="6">
        <v>7.64</v>
      </c>
      <c r="H2196" s="6">
        <v>8.16</v>
      </c>
      <c r="I2196" s="6">
        <v>8.48</v>
      </c>
      <c r="J2196" s="6">
        <v>8.76</v>
      </c>
      <c r="K2196" s="6">
        <v>9.03</v>
      </c>
      <c r="L2196" s="6">
        <v>9.13</v>
      </c>
      <c r="M2196" s="6">
        <v>9.07</v>
      </c>
    </row>
    <row r="2197">
      <c r="A2197" s="146">
        <v>41074.0</v>
      </c>
      <c r="B2197" s="6">
        <v>6.51</v>
      </c>
      <c r="C2197" s="6">
        <v>6.65</v>
      </c>
      <c r="D2197" s="6">
        <v>6.78</v>
      </c>
      <c r="E2197" s="6">
        <v>6.9</v>
      </c>
      <c r="F2197" s="6">
        <v>7.29</v>
      </c>
      <c r="G2197" s="6">
        <v>7.61</v>
      </c>
      <c r="H2197" s="6">
        <v>8.12</v>
      </c>
      <c r="I2197" s="6">
        <v>8.47</v>
      </c>
      <c r="J2197" s="6">
        <v>8.78</v>
      </c>
      <c r="K2197" s="6">
        <v>9.0</v>
      </c>
      <c r="L2197" s="6">
        <v>9.04</v>
      </c>
      <c r="M2197" s="6">
        <v>8.9</v>
      </c>
    </row>
    <row r="2198">
      <c r="A2198" s="146">
        <v>41073.0</v>
      </c>
      <c r="B2198" s="6">
        <v>6.47</v>
      </c>
      <c r="C2198" s="6">
        <v>6.61</v>
      </c>
      <c r="D2198" s="6">
        <v>6.75</v>
      </c>
      <c r="E2198" s="6">
        <v>6.87</v>
      </c>
      <c r="F2198" s="6">
        <v>7.31</v>
      </c>
      <c r="G2198" s="6">
        <v>7.67</v>
      </c>
      <c r="H2198" s="6">
        <v>8.22</v>
      </c>
      <c r="I2198" s="6">
        <v>8.55</v>
      </c>
      <c r="J2198" s="6">
        <v>8.79</v>
      </c>
      <c r="K2198" s="6">
        <v>8.93</v>
      </c>
      <c r="L2198" s="6">
        <v>8.92</v>
      </c>
      <c r="M2198" s="6">
        <v>8.79</v>
      </c>
    </row>
    <row r="2199">
      <c r="A2199" s="146">
        <v>41072.0</v>
      </c>
      <c r="B2199" s="6">
        <v>6.46</v>
      </c>
      <c r="C2199" s="6">
        <v>6.61</v>
      </c>
      <c r="D2199" s="6">
        <v>6.75</v>
      </c>
      <c r="E2199" s="6">
        <v>6.89</v>
      </c>
      <c r="F2199" s="6">
        <v>7.43</v>
      </c>
      <c r="G2199" s="6">
        <v>7.89</v>
      </c>
      <c r="H2199" s="6">
        <v>8.37</v>
      </c>
      <c r="I2199" s="6">
        <v>8.54</v>
      </c>
      <c r="J2199" s="6">
        <v>8.66</v>
      </c>
      <c r="K2199" s="6">
        <v>8.93</v>
      </c>
      <c r="L2199" s="6">
        <v>9.11</v>
      </c>
      <c r="M2199" s="6">
        <v>9.17</v>
      </c>
    </row>
    <row r="2200">
      <c r="A2200" s="146">
        <v>41071.0</v>
      </c>
      <c r="B2200" s="6">
        <v>6.43</v>
      </c>
      <c r="C2200" s="6">
        <v>6.58</v>
      </c>
      <c r="D2200" s="6">
        <v>6.72</v>
      </c>
      <c r="E2200" s="6">
        <v>6.86</v>
      </c>
      <c r="F2200" s="6">
        <v>7.4</v>
      </c>
      <c r="G2200" s="6">
        <v>7.85</v>
      </c>
      <c r="H2200" s="6">
        <v>8.33</v>
      </c>
      <c r="I2200" s="6">
        <v>8.51</v>
      </c>
      <c r="J2200" s="6">
        <v>8.63</v>
      </c>
      <c r="K2200" s="6">
        <v>8.91</v>
      </c>
      <c r="L2200" s="6">
        <v>9.09</v>
      </c>
      <c r="M2200" s="6">
        <v>9.15</v>
      </c>
    </row>
    <row r="2201">
      <c r="A2201" s="146">
        <v>41070.0</v>
      </c>
      <c r="B2201" s="6">
        <v>6.43</v>
      </c>
      <c r="C2201" s="6">
        <v>6.58</v>
      </c>
      <c r="D2201" s="6">
        <v>6.72</v>
      </c>
      <c r="E2201" s="6">
        <v>6.86</v>
      </c>
      <c r="F2201" s="6">
        <v>7.4</v>
      </c>
      <c r="G2201" s="6">
        <v>7.85</v>
      </c>
      <c r="H2201" s="6">
        <v>8.33</v>
      </c>
      <c r="I2201" s="6">
        <v>8.51</v>
      </c>
      <c r="J2201" s="6">
        <v>8.63</v>
      </c>
      <c r="K2201" s="6">
        <v>8.91</v>
      </c>
      <c r="L2201" s="6">
        <v>9.09</v>
      </c>
      <c r="M2201" s="6">
        <v>9.15</v>
      </c>
    </row>
    <row r="2202">
      <c r="A2202" s="146">
        <v>41069.0</v>
      </c>
      <c r="B2202" s="6">
        <v>6.43</v>
      </c>
      <c r="C2202" s="6">
        <v>6.58</v>
      </c>
      <c r="D2202" s="6">
        <v>6.72</v>
      </c>
      <c r="E2202" s="6">
        <v>6.86</v>
      </c>
      <c r="F2202" s="6">
        <v>7.4</v>
      </c>
      <c r="G2202" s="6">
        <v>7.85</v>
      </c>
      <c r="H2202" s="6">
        <v>8.33</v>
      </c>
      <c r="I2202" s="6">
        <v>8.51</v>
      </c>
      <c r="J2202" s="6">
        <v>8.63</v>
      </c>
      <c r="K2202" s="6">
        <v>8.91</v>
      </c>
      <c r="L2202" s="6">
        <v>9.09</v>
      </c>
      <c r="M2202" s="6">
        <v>9.15</v>
      </c>
    </row>
    <row r="2203">
      <c r="A2203" s="146">
        <v>41068.0</v>
      </c>
      <c r="B2203" s="6">
        <v>6.72</v>
      </c>
      <c r="C2203" s="6">
        <v>6.84</v>
      </c>
      <c r="D2203" s="6">
        <v>6.95</v>
      </c>
      <c r="E2203" s="6">
        <v>7.03</v>
      </c>
      <c r="F2203" s="6">
        <v>7.4</v>
      </c>
      <c r="G2203" s="6">
        <v>7.86</v>
      </c>
      <c r="H2203" s="6">
        <v>8.45</v>
      </c>
      <c r="I2203" s="6">
        <v>8.68</v>
      </c>
      <c r="J2203" s="6">
        <v>8.76</v>
      </c>
      <c r="K2203" s="6">
        <v>8.87</v>
      </c>
      <c r="L2203" s="6">
        <v>8.93</v>
      </c>
      <c r="M2203" s="6">
        <v>8.93</v>
      </c>
    </row>
    <row r="2204">
      <c r="A2204" s="146">
        <v>41067.0</v>
      </c>
      <c r="B2204" s="6">
        <v>6.67</v>
      </c>
      <c r="C2204" s="6">
        <v>6.79</v>
      </c>
      <c r="D2204" s="6">
        <v>6.9</v>
      </c>
      <c r="E2204" s="6">
        <v>7.02</v>
      </c>
      <c r="F2204" s="6">
        <v>7.51</v>
      </c>
      <c r="G2204" s="6">
        <v>7.91</v>
      </c>
      <c r="H2204" s="6">
        <v>8.43</v>
      </c>
      <c r="I2204" s="6">
        <v>8.68</v>
      </c>
      <c r="J2204" s="6">
        <v>8.86</v>
      </c>
      <c r="K2204" s="6">
        <v>8.97</v>
      </c>
      <c r="L2204" s="6">
        <v>8.99</v>
      </c>
      <c r="M2204" s="6">
        <v>8.94</v>
      </c>
    </row>
    <row r="2205">
      <c r="A2205" s="146">
        <v>41066.0</v>
      </c>
      <c r="B2205" s="6">
        <v>6.51</v>
      </c>
      <c r="C2205" s="6">
        <v>6.66</v>
      </c>
      <c r="D2205" s="6">
        <v>6.82</v>
      </c>
      <c r="E2205" s="6">
        <v>6.96</v>
      </c>
      <c r="F2205" s="6">
        <v>7.46</v>
      </c>
      <c r="G2205" s="6">
        <v>7.83</v>
      </c>
      <c r="H2205" s="6">
        <v>8.34</v>
      </c>
      <c r="I2205" s="6">
        <v>8.68</v>
      </c>
      <c r="J2205" s="6">
        <v>9.01</v>
      </c>
      <c r="K2205" s="6">
        <v>9.26</v>
      </c>
      <c r="L2205" s="6">
        <v>9.33</v>
      </c>
      <c r="M2205" s="6">
        <v>9.31</v>
      </c>
    </row>
    <row r="2206">
      <c r="A2206" s="146">
        <v>41065.0</v>
      </c>
      <c r="B2206" s="6">
        <v>6.48</v>
      </c>
      <c r="C2206" s="6">
        <v>6.62</v>
      </c>
      <c r="D2206" s="6">
        <v>6.75</v>
      </c>
      <c r="E2206" s="6">
        <v>6.88</v>
      </c>
      <c r="F2206" s="6">
        <v>7.32</v>
      </c>
      <c r="G2206" s="6">
        <v>7.67</v>
      </c>
      <c r="H2206" s="6">
        <v>8.22</v>
      </c>
      <c r="I2206" s="6">
        <v>8.63</v>
      </c>
      <c r="J2206" s="6">
        <v>9.05</v>
      </c>
      <c r="K2206" s="6">
        <v>9.37</v>
      </c>
      <c r="L2206" s="6">
        <v>9.46</v>
      </c>
      <c r="M2206" s="6">
        <v>9.39</v>
      </c>
    </row>
    <row r="2207">
      <c r="A2207" s="146">
        <v>41064.0</v>
      </c>
      <c r="B2207" s="6">
        <v>6.47</v>
      </c>
      <c r="C2207" s="6">
        <v>6.58</v>
      </c>
      <c r="D2207" s="6">
        <v>6.69</v>
      </c>
      <c r="E2207" s="6">
        <v>6.8</v>
      </c>
      <c r="F2207" s="6">
        <v>7.24</v>
      </c>
      <c r="G2207" s="6">
        <v>7.63</v>
      </c>
      <c r="H2207" s="6">
        <v>8.16</v>
      </c>
      <c r="I2207" s="6">
        <v>8.49</v>
      </c>
      <c r="J2207" s="6">
        <v>8.81</v>
      </c>
      <c r="K2207" s="6">
        <v>9.13</v>
      </c>
      <c r="L2207" s="6">
        <v>9.24</v>
      </c>
      <c r="M2207" s="6">
        <v>9.1</v>
      </c>
    </row>
    <row r="2208">
      <c r="A2208" s="146">
        <v>41063.0</v>
      </c>
      <c r="B2208" s="6">
        <v>6.4</v>
      </c>
      <c r="C2208" s="6">
        <v>6.57</v>
      </c>
      <c r="D2208" s="6">
        <v>6.73</v>
      </c>
      <c r="E2208" s="6">
        <v>6.87</v>
      </c>
      <c r="F2208" s="6">
        <v>7.37</v>
      </c>
      <c r="G2208" s="6">
        <v>7.73</v>
      </c>
      <c r="H2208" s="6">
        <v>8.19</v>
      </c>
      <c r="I2208" s="6">
        <v>8.48</v>
      </c>
      <c r="J2208" s="6">
        <v>8.8</v>
      </c>
      <c r="K2208" s="6">
        <v>9.15</v>
      </c>
      <c r="L2208" s="6">
        <v>9.24</v>
      </c>
      <c r="M2208" s="6">
        <v>8.99</v>
      </c>
    </row>
    <row r="2209">
      <c r="A2209" s="146">
        <v>41062.0</v>
      </c>
      <c r="B2209" s="6">
        <v>6.4</v>
      </c>
      <c r="C2209" s="6">
        <v>6.57</v>
      </c>
      <c r="D2209" s="6">
        <v>6.73</v>
      </c>
      <c r="E2209" s="6">
        <v>6.87</v>
      </c>
      <c r="F2209" s="6">
        <v>7.37</v>
      </c>
      <c r="G2209" s="6">
        <v>7.73</v>
      </c>
      <c r="H2209" s="6">
        <v>8.19</v>
      </c>
      <c r="I2209" s="6">
        <v>8.48</v>
      </c>
      <c r="J2209" s="6">
        <v>8.8</v>
      </c>
      <c r="K2209" s="6">
        <v>9.15</v>
      </c>
      <c r="L2209" s="6">
        <v>9.24</v>
      </c>
      <c r="M2209" s="6">
        <v>8.99</v>
      </c>
    </row>
    <row r="2210">
      <c r="A2210" s="146">
        <v>41061.0</v>
      </c>
      <c r="B2210" s="6">
        <v>6.4</v>
      </c>
      <c r="C2210" s="6">
        <v>6.57</v>
      </c>
      <c r="D2210" s="6">
        <v>6.73</v>
      </c>
      <c r="E2210" s="6">
        <v>6.87</v>
      </c>
      <c r="F2210" s="6">
        <v>7.37</v>
      </c>
      <c r="G2210" s="6">
        <v>7.73</v>
      </c>
      <c r="H2210" s="6">
        <v>8.19</v>
      </c>
      <c r="I2210" s="6">
        <v>8.48</v>
      </c>
      <c r="J2210" s="6">
        <v>8.8</v>
      </c>
      <c r="K2210" s="6">
        <v>9.15</v>
      </c>
      <c r="L2210" s="6">
        <v>9.24</v>
      </c>
      <c r="M2210" s="6">
        <v>8.99</v>
      </c>
    </row>
    <row r="2211">
      <c r="A2211" s="146">
        <v>41060.0</v>
      </c>
      <c r="B2211" s="6">
        <v>6.34</v>
      </c>
      <c r="C2211" s="6">
        <v>6.46</v>
      </c>
      <c r="D2211" s="6">
        <v>6.6</v>
      </c>
      <c r="E2211" s="6">
        <v>6.73</v>
      </c>
      <c r="F2211" s="6">
        <v>7.28</v>
      </c>
      <c r="G2211" s="6">
        <v>7.73</v>
      </c>
      <c r="H2211" s="6">
        <v>8.26</v>
      </c>
      <c r="I2211" s="6">
        <v>8.53</v>
      </c>
      <c r="J2211" s="6">
        <v>8.75</v>
      </c>
      <c r="K2211" s="6">
        <v>8.97</v>
      </c>
      <c r="L2211" s="6">
        <v>9.07</v>
      </c>
      <c r="M2211" s="6">
        <v>9.09</v>
      </c>
    </row>
    <row r="2212">
      <c r="A2212" s="146">
        <v>41059.0</v>
      </c>
      <c r="B2212" s="6">
        <v>6.43</v>
      </c>
      <c r="C2212" s="6">
        <v>6.59</v>
      </c>
      <c r="D2212" s="6">
        <v>6.74</v>
      </c>
      <c r="E2212" s="6">
        <v>6.87</v>
      </c>
      <c r="F2212" s="6">
        <v>7.29</v>
      </c>
      <c r="G2212" s="6">
        <v>7.65</v>
      </c>
      <c r="H2212" s="6">
        <v>8.16</v>
      </c>
      <c r="I2212" s="6">
        <v>8.47</v>
      </c>
      <c r="J2212" s="6">
        <v>8.75</v>
      </c>
      <c r="K2212" s="6">
        <v>8.96</v>
      </c>
      <c r="L2212" s="6">
        <v>9.03</v>
      </c>
      <c r="M2212" s="6">
        <v>9.02</v>
      </c>
    </row>
    <row r="2213">
      <c r="A2213" s="146">
        <v>41058.0</v>
      </c>
      <c r="B2213" s="6">
        <v>6.37</v>
      </c>
      <c r="C2213" s="6">
        <v>6.54</v>
      </c>
      <c r="D2213" s="6">
        <v>6.69</v>
      </c>
      <c r="E2213" s="6">
        <v>6.83</v>
      </c>
      <c r="F2213" s="6">
        <v>7.28</v>
      </c>
      <c r="G2213" s="6">
        <v>7.62</v>
      </c>
      <c r="H2213" s="6">
        <v>8.13</v>
      </c>
      <c r="I2213" s="6">
        <v>8.45</v>
      </c>
      <c r="J2213" s="6">
        <v>8.74</v>
      </c>
      <c r="K2213" s="6">
        <v>9.0</v>
      </c>
      <c r="L2213" s="6">
        <v>9.08</v>
      </c>
      <c r="M2213" s="6">
        <v>9.01</v>
      </c>
    </row>
    <row r="2214">
      <c r="A2214" s="146">
        <v>41057.0</v>
      </c>
      <c r="B2214" s="6">
        <v>6.31</v>
      </c>
      <c r="C2214" s="6">
        <v>6.46</v>
      </c>
      <c r="D2214" s="6">
        <v>6.6</v>
      </c>
      <c r="E2214" s="6">
        <v>6.74</v>
      </c>
      <c r="F2214" s="6">
        <v>7.19</v>
      </c>
      <c r="G2214" s="6">
        <v>7.49</v>
      </c>
      <c r="H2214" s="6">
        <v>7.98</v>
      </c>
      <c r="I2214" s="6">
        <v>8.38</v>
      </c>
      <c r="J2214" s="6">
        <v>8.78</v>
      </c>
      <c r="K2214" s="6">
        <v>9.06</v>
      </c>
      <c r="L2214" s="6">
        <v>9.14</v>
      </c>
      <c r="M2214" s="6">
        <v>9.09</v>
      </c>
    </row>
    <row r="2215">
      <c r="A2215" s="146">
        <v>41056.0</v>
      </c>
      <c r="B2215" s="6">
        <v>6.33</v>
      </c>
      <c r="C2215" s="6">
        <v>6.45</v>
      </c>
      <c r="D2215" s="6">
        <v>6.56</v>
      </c>
      <c r="E2215" s="6">
        <v>6.68</v>
      </c>
      <c r="F2215" s="6">
        <v>7.16</v>
      </c>
      <c r="G2215" s="6">
        <v>7.58</v>
      </c>
      <c r="H2215" s="6">
        <v>8.1</v>
      </c>
      <c r="I2215" s="6">
        <v>8.39</v>
      </c>
      <c r="J2215" s="6">
        <v>8.67</v>
      </c>
      <c r="K2215" s="6">
        <v>8.96</v>
      </c>
      <c r="L2215" s="6">
        <v>9.07</v>
      </c>
      <c r="M2215" s="6">
        <v>9.02</v>
      </c>
    </row>
    <row r="2216">
      <c r="A2216" s="146">
        <v>41055.0</v>
      </c>
      <c r="B2216" s="6">
        <v>6.33</v>
      </c>
      <c r="C2216" s="6">
        <v>6.45</v>
      </c>
      <c r="D2216" s="6">
        <v>6.56</v>
      </c>
      <c r="E2216" s="6">
        <v>6.68</v>
      </c>
      <c r="F2216" s="6">
        <v>7.16</v>
      </c>
      <c r="G2216" s="6">
        <v>7.58</v>
      </c>
      <c r="H2216" s="6">
        <v>8.1</v>
      </c>
      <c r="I2216" s="6">
        <v>8.39</v>
      </c>
      <c r="J2216" s="6">
        <v>8.67</v>
      </c>
      <c r="K2216" s="6">
        <v>8.96</v>
      </c>
      <c r="L2216" s="6">
        <v>9.07</v>
      </c>
      <c r="M2216" s="6">
        <v>9.02</v>
      </c>
    </row>
    <row r="2217">
      <c r="A2217" s="146">
        <v>41054.0</v>
      </c>
      <c r="B2217" s="6">
        <v>6.33</v>
      </c>
      <c r="C2217" s="6">
        <v>6.45</v>
      </c>
      <c r="D2217" s="6">
        <v>6.56</v>
      </c>
      <c r="E2217" s="6">
        <v>6.68</v>
      </c>
      <c r="F2217" s="6">
        <v>7.16</v>
      </c>
      <c r="G2217" s="6">
        <v>7.58</v>
      </c>
      <c r="H2217" s="6">
        <v>8.1</v>
      </c>
      <c r="I2217" s="6">
        <v>8.39</v>
      </c>
      <c r="J2217" s="6">
        <v>8.67</v>
      </c>
      <c r="K2217" s="6">
        <v>8.96</v>
      </c>
      <c r="L2217" s="6">
        <v>9.07</v>
      </c>
      <c r="M2217" s="6">
        <v>9.02</v>
      </c>
    </row>
    <row r="2218">
      <c r="A2218" s="146">
        <v>41053.0</v>
      </c>
      <c r="B2218" s="6">
        <v>6.41</v>
      </c>
      <c r="C2218" s="6">
        <v>6.55</v>
      </c>
      <c r="D2218" s="6">
        <v>6.67</v>
      </c>
      <c r="E2218" s="6">
        <v>6.8</v>
      </c>
      <c r="F2218" s="6">
        <v>7.28</v>
      </c>
      <c r="G2218" s="6">
        <v>7.68</v>
      </c>
      <c r="H2218" s="6">
        <v>8.18</v>
      </c>
      <c r="I2218" s="6">
        <v>8.43</v>
      </c>
      <c r="J2218" s="6">
        <v>8.65</v>
      </c>
      <c r="K2218" s="6">
        <v>8.92</v>
      </c>
      <c r="L2218" s="6">
        <v>9.06</v>
      </c>
      <c r="M2218" s="6">
        <v>9.07</v>
      </c>
    </row>
    <row r="2219">
      <c r="A2219" s="146">
        <v>41052.0</v>
      </c>
      <c r="B2219" s="6">
        <v>6.39</v>
      </c>
      <c r="C2219" s="6">
        <v>6.5</v>
      </c>
      <c r="D2219" s="6">
        <v>6.61</v>
      </c>
      <c r="E2219" s="6">
        <v>6.72</v>
      </c>
      <c r="F2219" s="6">
        <v>7.19</v>
      </c>
      <c r="G2219" s="6">
        <v>7.63</v>
      </c>
      <c r="H2219" s="6">
        <v>8.22</v>
      </c>
      <c r="I2219" s="6">
        <v>8.54</v>
      </c>
      <c r="J2219" s="6">
        <v>8.77</v>
      </c>
      <c r="K2219" s="6">
        <v>8.96</v>
      </c>
      <c r="L2219" s="6">
        <v>9.05</v>
      </c>
      <c r="M2219" s="6">
        <v>9.15</v>
      </c>
    </row>
    <row r="2220">
      <c r="A2220" s="146">
        <v>41051.0</v>
      </c>
      <c r="B2220" s="6">
        <v>6.44</v>
      </c>
      <c r="C2220" s="6">
        <v>6.56</v>
      </c>
      <c r="D2220" s="6">
        <v>6.66</v>
      </c>
      <c r="E2220" s="6">
        <v>6.76</v>
      </c>
      <c r="F2220" s="6">
        <v>7.13</v>
      </c>
      <c r="G2220" s="6">
        <v>7.49</v>
      </c>
      <c r="H2220" s="6">
        <v>8.05</v>
      </c>
      <c r="I2220" s="6">
        <v>8.45</v>
      </c>
      <c r="J2220" s="6">
        <v>8.84</v>
      </c>
      <c r="K2220" s="6">
        <v>9.13</v>
      </c>
      <c r="L2220" s="6">
        <v>9.22</v>
      </c>
      <c r="M2220" s="6">
        <v>9.26</v>
      </c>
    </row>
    <row r="2221">
      <c r="A2221" s="146">
        <v>41050.0</v>
      </c>
      <c r="B2221" s="6">
        <v>6.35</v>
      </c>
      <c r="C2221" s="6">
        <v>6.49</v>
      </c>
      <c r="D2221" s="6">
        <v>6.6</v>
      </c>
      <c r="E2221" s="6">
        <v>6.7</v>
      </c>
      <c r="F2221" s="6">
        <v>7.04</v>
      </c>
      <c r="G2221" s="6">
        <v>7.41</v>
      </c>
      <c r="H2221" s="6">
        <v>7.98</v>
      </c>
      <c r="I2221" s="6">
        <v>8.34</v>
      </c>
      <c r="J2221" s="6">
        <v>8.69</v>
      </c>
      <c r="K2221" s="6">
        <v>9.05</v>
      </c>
      <c r="L2221" s="6">
        <v>9.24</v>
      </c>
      <c r="M2221" s="6">
        <v>9.41</v>
      </c>
    </row>
    <row r="2222">
      <c r="A2222" s="146">
        <v>41049.0</v>
      </c>
      <c r="B2222" s="6">
        <v>6.32</v>
      </c>
      <c r="C2222" s="6">
        <v>6.43</v>
      </c>
      <c r="D2222" s="6">
        <v>6.53</v>
      </c>
      <c r="E2222" s="6">
        <v>6.61</v>
      </c>
      <c r="F2222" s="6">
        <v>6.93</v>
      </c>
      <c r="G2222" s="6">
        <v>7.29</v>
      </c>
      <c r="H2222" s="6">
        <v>7.84</v>
      </c>
      <c r="I2222" s="6">
        <v>8.21</v>
      </c>
      <c r="J2222" s="6">
        <v>8.55</v>
      </c>
      <c r="K2222" s="6">
        <v>8.91</v>
      </c>
      <c r="L2222" s="6">
        <v>9.09</v>
      </c>
      <c r="M2222" s="6">
        <v>9.2</v>
      </c>
    </row>
    <row r="2223">
      <c r="A2223" s="146">
        <v>41048.0</v>
      </c>
      <c r="B2223" s="6">
        <v>6.32</v>
      </c>
      <c r="C2223" s="6">
        <v>6.43</v>
      </c>
      <c r="D2223" s="6">
        <v>6.53</v>
      </c>
      <c r="E2223" s="6">
        <v>6.61</v>
      </c>
      <c r="F2223" s="6">
        <v>6.93</v>
      </c>
      <c r="G2223" s="6">
        <v>7.29</v>
      </c>
      <c r="H2223" s="6">
        <v>7.84</v>
      </c>
      <c r="I2223" s="6">
        <v>8.21</v>
      </c>
      <c r="J2223" s="6">
        <v>8.55</v>
      </c>
      <c r="K2223" s="6">
        <v>8.91</v>
      </c>
      <c r="L2223" s="6">
        <v>9.09</v>
      </c>
      <c r="M2223" s="6">
        <v>9.2</v>
      </c>
    </row>
    <row r="2224">
      <c r="A2224" s="146">
        <v>41047.0</v>
      </c>
      <c r="B2224" s="6">
        <v>6.32</v>
      </c>
      <c r="C2224" s="6">
        <v>6.43</v>
      </c>
      <c r="D2224" s="6">
        <v>6.53</v>
      </c>
      <c r="E2224" s="6">
        <v>6.61</v>
      </c>
      <c r="F2224" s="6">
        <v>6.93</v>
      </c>
      <c r="G2224" s="6">
        <v>7.29</v>
      </c>
      <c r="H2224" s="6">
        <v>7.84</v>
      </c>
      <c r="I2224" s="6">
        <v>8.21</v>
      </c>
      <c r="J2224" s="6">
        <v>8.55</v>
      </c>
      <c r="K2224" s="6">
        <v>8.91</v>
      </c>
      <c r="L2224" s="6">
        <v>9.09</v>
      </c>
      <c r="M2224" s="6">
        <v>9.2</v>
      </c>
    </row>
    <row r="2225">
      <c r="A2225" s="146">
        <v>41046.0</v>
      </c>
      <c r="B2225" s="6">
        <v>6.24</v>
      </c>
      <c r="C2225" s="6">
        <v>6.35</v>
      </c>
      <c r="D2225" s="6">
        <v>6.46</v>
      </c>
      <c r="E2225" s="6">
        <v>6.56</v>
      </c>
      <c r="F2225" s="6">
        <v>6.96</v>
      </c>
      <c r="G2225" s="6">
        <v>7.32</v>
      </c>
      <c r="H2225" s="6">
        <v>7.84</v>
      </c>
      <c r="I2225" s="6">
        <v>8.16</v>
      </c>
      <c r="J2225" s="6">
        <v>8.47</v>
      </c>
      <c r="K2225" s="6">
        <v>8.82</v>
      </c>
      <c r="L2225" s="6">
        <v>9.01</v>
      </c>
      <c r="M2225" s="6">
        <v>9.13</v>
      </c>
    </row>
    <row r="2226">
      <c r="A2226" s="146">
        <v>41045.0</v>
      </c>
      <c r="B2226" s="6">
        <v>6.23</v>
      </c>
      <c r="C2226" s="6">
        <v>6.32</v>
      </c>
      <c r="D2226" s="6">
        <v>6.41</v>
      </c>
      <c r="E2226" s="6">
        <v>6.5</v>
      </c>
      <c r="F2226" s="6">
        <v>6.88</v>
      </c>
      <c r="G2226" s="6">
        <v>7.24</v>
      </c>
      <c r="H2226" s="6">
        <v>7.77</v>
      </c>
      <c r="I2226" s="6">
        <v>8.09</v>
      </c>
      <c r="J2226" s="6">
        <v>8.39</v>
      </c>
      <c r="K2226" s="6">
        <v>8.76</v>
      </c>
      <c r="L2226" s="6">
        <v>8.98</v>
      </c>
      <c r="M2226" s="6">
        <v>9.11</v>
      </c>
    </row>
    <row r="2227">
      <c r="A2227" s="146">
        <v>41044.0</v>
      </c>
      <c r="B2227" s="6">
        <v>6.21</v>
      </c>
      <c r="C2227" s="6">
        <v>6.31</v>
      </c>
      <c r="D2227" s="6">
        <v>6.39</v>
      </c>
      <c r="E2227" s="6">
        <v>6.48</v>
      </c>
      <c r="F2227" s="6">
        <v>6.82</v>
      </c>
      <c r="G2227" s="6">
        <v>7.2</v>
      </c>
      <c r="H2227" s="6">
        <v>7.74</v>
      </c>
      <c r="I2227" s="6">
        <v>8.05</v>
      </c>
      <c r="J2227" s="6">
        <v>8.3</v>
      </c>
      <c r="K2227" s="6">
        <v>8.56</v>
      </c>
      <c r="L2227" s="6">
        <v>8.71</v>
      </c>
      <c r="M2227" s="6">
        <v>8.84</v>
      </c>
    </row>
    <row r="2228">
      <c r="A2228" s="146">
        <v>41043.0</v>
      </c>
      <c r="B2228" s="6">
        <v>6.16</v>
      </c>
      <c r="C2228" s="6">
        <v>6.26</v>
      </c>
      <c r="D2228" s="6">
        <v>6.35</v>
      </c>
      <c r="E2228" s="6">
        <v>6.44</v>
      </c>
      <c r="F2228" s="6">
        <v>6.81</v>
      </c>
      <c r="G2228" s="6">
        <v>7.18</v>
      </c>
      <c r="H2228" s="6">
        <v>7.69</v>
      </c>
      <c r="I2228" s="6">
        <v>7.99</v>
      </c>
      <c r="J2228" s="6">
        <v>8.27</v>
      </c>
      <c r="K2228" s="6">
        <v>8.56</v>
      </c>
      <c r="L2228" s="6">
        <v>8.7</v>
      </c>
      <c r="M2228" s="6">
        <v>8.76</v>
      </c>
    </row>
    <row r="2229">
      <c r="A2229" s="146">
        <v>41042.0</v>
      </c>
      <c r="B2229" s="6">
        <v>6.16</v>
      </c>
      <c r="C2229" s="6">
        <v>6.25</v>
      </c>
      <c r="D2229" s="6">
        <v>6.35</v>
      </c>
      <c r="E2229" s="6">
        <v>6.44</v>
      </c>
      <c r="F2229" s="6">
        <v>6.82</v>
      </c>
      <c r="G2229" s="6">
        <v>7.15</v>
      </c>
      <c r="H2229" s="6">
        <v>7.62</v>
      </c>
      <c r="I2229" s="6">
        <v>7.92</v>
      </c>
      <c r="J2229" s="6">
        <v>8.24</v>
      </c>
      <c r="K2229" s="6">
        <v>8.59</v>
      </c>
      <c r="L2229" s="6">
        <v>8.75</v>
      </c>
      <c r="M2229" s="6">
        <v>8.81</v>
      </c>
    </row>
    <row r="2230">
      <c r="A2230" s="146">
        <v>41041.0</v>
      </c>
      <c r="B2230" s="6">
        <v>6.16</v>
      </c>
      <c r="C2230" s="6">
        <v>6.25</v>
      </c>
      <c r="D2230" s="6">
        <v>6.35</v>
      </c>
      <c r="E2230" s="6">
        <v>6.44</v>
      </c>
      <c r="F2230" s="6">
        <v>6.82</v>
      </c>
      <c r="G2230" s="6">
        <v>7.15</v>
      </c>
      <c r="H2230" s="6">
        <v>7.62</v>
      </c>
      <c r="I2230" s="6">
        <v>7.92</v>
      </c>
      <c r="J2230" s="6">
        <v>8.24</v>
      </c>
      <c r="K2230" s="6">
        <v>8.59</v>
      </c>
      <c r="L2230" s="6">
        <v>8.75</v>
      </c>
      <c r="M2230" s="6">
        <v>8.81</v>
      </c>
    </row>
    <row r="2231">
      <c r="A2231" s="146">
        <v>41040.0</v>
      </c>
      <c r="B2231" s="6">
        <v>6.13</v>
      </c>
      <c r="C2231" s="6">
        <v>6.23</v>
      </c>
      <c r="D2231" s="6">
        <v>6.32</v>
      </c>
      <c r="E2231" s="6">
        <v>6.42</v>
      </c>
      <c r="F2231" s="6">
        <v>6.81</v>
      </c>
      <c r="G2231" s="6">
        <v>7.17</v>
      </c>
      <c r="H2231" s="6">
        <v>7.68</v>
      </c>
      <c r="I2231" s="6">
        <v>7.99</v>
      </c>
      <c r="J2231" s="6">
        <v>8.28</v>
      </c>
      <c r="K2231" s="6">
        <v>8.55</v>
      </c>
      <c r="L2231" s="6">
        <v>8.66</v>
      </c>
      <c r="M2231" s="6">
        <v>8.7</v>
      </c>
    </row>
    <row r="2232">
      <c r="A2232" s="146">
        <v>41039.0</v>
      </c>
      <c r="B2232" s="6">
        <v>6.14</v>
      </c>
      <c r="C2232" s="6">
        <v>6.24</v>
      </c>
      <c r="D2232" s="6">
        <v>6.33</v>
      </c>
      <c r="E2232" s="6">
        <v>6.42</v>
      </c>
      <c r="F2232" s="6">
        <v>6.8</v>
      </c>
      <c r="G2232" s="6">
        <v>7.15</v>
      </c>
      <c r="H2232" s="6">
        <v>7.66</v>
      </c>
      <c r="I2232" s="6">
        <v>7.97</v>
      </c>
      <c r="J2232" s="6">
        <v>8.27</v>
      </c>
      <c r="K2232" s="6">
        <v>8.54</v>
      </c>
      <c r="L2232" s="6">
        <v>8.66</v>
      </c>
      <c r="M2232" s="6">
        <v>8.7</v>
      </c>
    </row>
    <row r="2233">
      <c r="A2233" s="146">
        <v>41037.0</v>
      </c>
      <c r="B2233" s="6">
        <v>6.15</v>
      </c>
      <c r="C2233" s="6">
        <v>6.24</v>
      </c>
      <c r="D2233" s="6">
        <v>6.34</v>
      </c>
      <c r="E2233" s="6">
        <v>6.43</v>
      </c>
      <c r="F2233" s="6">
        <v>6.79</v>
      </c>
      <c r="G2233" s="6">
        <v>7.13</v>
      </c>
      <c r="H2233" s="6">
        <v>7.63</v>
      </c>
      <c r="I2233" s="6">
        <v>7.95</v>
      </c>
      <c r="J2233" s="6">
        <v>8.26</v>
      </c>
      <c r="K2233" s="6">
        <v>8.55</v>
      </c>
      <c r="L2233" s="6">
        <v>8.67</v>
      </c>
      <c r="M2233" s="6">
        <v>8.72</v>
      </c>
    </row>
    <row r="2234">
      <c r="A2234" s="146">
        <v>41036.0</v>
      </c>
      <c r="B2234" s="6">
        <v>6.11</v>
      </c>
      <c r="C2234" s="6">
        <v>6.2</v>
      </c>
      <c r="D2234" s="6">
        <v>6.29</v>
      </c>
      <c r="E2234" s="6">
        <v>6.38</v>
      </c>
      <c r="F2234" s="6">
        <v>6.74</v>
      </c>
      <c r="G2234" s="6">
        <v>7.08</v>
      </c>
      <c r="H2234" s="6">
        <v>7.58</v>
      </c>
      <c r="I2234" s="6">
        <v>7.91</v>
      </c>
      <c r="J2234" s="6">
        <v>8.22</v>
      </c>
      <c r="K2234" s="6">
        <v>8.51</v>
      </c>
      <c r="L2234" s="6">
        <v>8.64</v>
      </c>
      <c r="M2234" s="6">
        <v>8.69</v>
      </c>
    </row>
    <row r="2235">
      <c r="A2235" s="146">
        <v>41035.0</v>
      </c>
      <c r="B2235" s="6">
        <v>6.12</v>
      </c>
      <c r="C2235" s="6">
        <v>6.22</v>
      </c>
      <c r="D2235" s="6">
        <v>6.32</v>
      </c>
      <c r="E2235" s="6">
        <v>6.42</v>
      </c>
      <c r="F2235" s="6">
        <v>6.8</v>
      </c>
      <c r="G2235" s="6">
        <v>7.13</v>
      </c>
      <c r="H2235" s="6">
        <v>7.61</v>
      </c>
      <c r="I2235" s="6">
        <v>7.91</v>
      </c>
      <c r="J2235" s="6">
        <v>8.21</v>
      </c>
      <c r="K2235" s="6">
        <v>8.49</v>
      </c>
      <c r="L2235" s="6">
        <v>8.62</v>
      </c>
      <c r="M2235" s="6">
        <v>8.67</v>
      </c>
    </row>
    <row r="2236">
      <c r="A2236" s="146">
        <v>41034.0</v>
      </c>
      <c r="B2236" s="6">
        <v>6.12</v>
      </c>
      <c r="C2236" s="6">
        <v>6.22</v>
      </c>
      <c r="D2236" s="6">
        <v>6.32</v>
      </c>
      <c r="E2236" s="6">
        <v>6.42</v>
      </c>
      <c r="F2236" s="6">
        <v>6.8</v>
      </c>
      <c r="G2236" s="6">
        <v>7.13</v>
      </c>
      <c r="H2236" s="6">
        <v>7.61</v>
      </c>
      <c r="I2236" s="6">
        <v>7.91</v>
      </c>
      <c r="J2236" s="6">
        <v>8.21</v>
      </c>
      <c r="K2236" s="6">
        <v>8.49</v>
      </c>
      <c r="L2236" s="6">
        <v>8.62</v>
      </c>
      <c r="M2236" s="6">
        <v>8.67</v>
      </c>
    </row>
    <row r="2237">
      <c r="A2237" s="146">
        <v>41033.0</v>
      </c>
      <c r="B2237" s="6">
        <v>6.11</v>
      </c>
      <c r="C2237" s="6">
        <v>6.21</v>
      </c>
      <c r="D2237" s="6">
        <v>6.31</v>
      </c>
      <c r="E2237" s="6">
        <v>6.4</v>
      </c>
      <c r="F2237" s="6">
        <v>6.78</v>
      </c>
      <c r="G2237" s="6">
        <v>7.12</v>
      </c>
      <c r="H2237" s="6">
        <v>7.59</v>
      </c>
      <c r="I2237" s="6">
        <v>7.89</v>
      </c>
      <c r="J2237" s="6">
        <v>8.17</v>
      </c>
      <c r="K2237" s="6">
        <v>8.45</v>
      </c>
      <c r="L2237" s="6">
        <v>8.59</v>
      </c>
      <c r="M2237" s="6">
        <v>8.66</v>
      </c>
    </row>
    <row r="2238">
      <c r="A2238" s="146">
        <v>41032.0</v>
      </c>
      <c r="B2238" s="6">
        <v>6.12</v>
      </c>
      <c r="C2238" s="6">
        <v>6.22</v>
      </c>
      <c r="D2238" s="6">
        <v>6.31</v>
      </c>
      <c r="E2238" s="6">
        <v>6.41</v>
      </c>
      <c r="F2238" s="6">
        <v>6.78</v>
      </c>
      <c r="G2238" s="6">
        <v>7.13</v>
      </c>
      <c r="H2238" s="6">
        <v>7.64</v>
      </c>
      <c r="I2238" s="6">
        <v>7.95</v>
      </c>
      <c r="J2238" s="6">
        <v>8.21</v>
      </c>
      <c r="K2238" s="6">
        <v>8.45</v>
      </c>
      <c r="L2238" s="6">
        <v>8.57</v>
      </c>
      <c r="M2238" s="6">
        <v>8.63</v>
      </c>
    </row>
    <row r="2239">
      <c r="A2239" s="146">
        <v>41031.0</v>
      </c>
      <c r="B2239" s="6">
        <v>6.1</v>
      </c>
      <c r="C2239" s="6">
        <v>6.21</v>
      </c>
      <c r="D2239" s="6">
        <v>6.31</v>
      </c>
      <c r="E2239" s="6">
        <v>6.4</v>
      </c>
      <c r="F2239" s="6">
        <v>6.76</v>
      </c>
      <c r="G2239" s="6">
        <v>7.11</v>
      </c>
      <c r="H2239" s="6">
        <v>7.61</v>
      </c>
      <c r="I2239" s="6">
        <v>7.92</v>
      </c>
      <c r="J2239" s="6">
        <v>8.2</v>
      </c>
      <c r="K2239" s="6">
        <v>8.44</v>
      </c>
      <c r="L2239" s="6">
        <v>8.55</v>
      </c>
      <c r="M2239" s="6">
        <v>8.6</v>
      </c>
    </row>
    <row r="2240">
      <c r="A2240" s="146">
        <v>41030.0</v>
      </c>
      <c r="B2240" s="6">
        <v>6.13</v>
      </c>
      <c r="C2240" s="6">
        <v>6.24</v>
      </c>
      <c r="D2240" s="6">
        <v>6.34</v>
      </c>
      <c r="E2240" s="6">
        <v>6.43</v>
      </c>
      <c r="F2240" s="6">
        <v>6.76</v>
      </c>
      <c r="G2240" s="6">
        <v>7.11</v>
      </c>
      <c r="H2240" s="6">
        <v>7.62</v>
      </c>
      <c r="I2240" s="6">
        <v>7.94</v>
      </c>
      <c r="J2240" s="6">
        <v>8.21</v>
      </c>
      <c r="K2240" s="6">
        <v>8.43</v>
      </c>
      <c r="L2240" s="6">
        <v>8.53</v>
      </c>
      <c r="M2240" s="6">
        <v>8.59</v>
      </c>
    </row>
    <row r="2241">
      <c r="A2241" s="146">
        <v>41029.0</v>
      </c>
      <c r="B2241" s="6">
        <v>6.13</v>
      </c>
      <c r="C2241" s="6">
        <v>6.24</v>
      </c>
      <c r="D2241" s="6">
        <v>6.34</v>
      </c>
      <c r="E2241" s="6">
        <v>6.43</v>
      </c>
      <c r="F2241" s="6">
        <v>6.76</v>
      </c>
      <c r="G2241" s="6">
        <v>7.11</v>
      </c>
      <c r="H2241" s="6">
        <v>7.62</v>
      </c>
      <c r="I2241" s="6">
        <v>7.94</v>
      </c>
      <c r="J2241" s="6">
        <v>8.21</v>
      </c>
      <c r="K2241" s="6">
        <v>8.43</v>
      </c>
      <c r="L2241" s="6">
        <v>8.53</v>
      </c>
      <c r="M2241" s="6">
        <v>8.59</v>
      </c>
    </row>
    <row r="2242">
      <c r="A2242" s="146">
        <v>41028.0</v>
      </c>
      <c r="B2242" s="6">
        <v>6.12</v>
      </c>
      <c r="C2242" s="6">
        <v>6.23</v>
      </c>
      <c r="D2242" s="6">
        <v>6.33</v>
      </c>
      <c r="E2242" s="6">
        <v>6.41</v>
      </c>
      <c r="F2242" s="6">
        <v>6.75</v>
      </c>
      <c r="G2242" s="6">
        <v>7.09</v>
      </c>
      <c r="H2242" s="6">
        <v>7.61</v>
      </c>
      <c r="I2242" s="6">
        <v>7.93</v>
      </c>
      <c r="J2242" s="6">
        <v>8.2</v>
      </c>
      <c r="K2242" s="6">
        <v>8.43</v>
      </c>
      <c r="L2242" s="6">
        <v>8.53</v>
      </c>
      <c r="M2242" s="6">
        <v>8.59</v>
      </c>
    </row>
    <row r="2243">
      <c r="A2243" s="146">
        <v>41027.0</v>
      </c>
      <c r="B2243" s="6">
        <v>6.12</v>
      </c>
      <c r="C2243" s="6">
        <v>6.23</v>
      </c>
      <c r="D2243" s="6">
        <v>6.33</v>
      </c>
      <c r="E2243" s="6">
        <v>6.41</v>
      </c>
      <c r="F2243" s="6">
        <v>6.75</v>
      </c>
      <c r="G2243" s="6">
        <v>7.09</v>
      </c>
      <c r="H2243" s="6">
        <v>7.61</v>
      </c>
      <c r="I2243" s="6">
        <v>7.93</v>
      </c>
      <c r="J2243" s="6">
        <v>8.2</v>
      </c>
      <c r="K2243" s="6">
        <v>8.43</v>
      </c>
      <c r="L2243" s="6">
        <v>8.53</v>
      </c>
      <c r="M2243" s="6">
        <v>8.59</v>
      </c>
    </row>
    <row r="2244">
      <c r="A2244" s="146">
        <v>41026.0</v>
      </c>
      <c r="B2244" s="6">
        <v>6.12</v>
      </c>
      <c r="C2244" s="6">
        <v>6.21</v>
      </c>
      <c r="D2244" s="6">
        <v>6.31</v>
      </c>
      <c r="E2244" s="6">
        <v>6.4</v>
      </c>
      <c r="F2244" s="6">
        <v>6.76</v>
      </c>
      <c r="G2244" s="6">
        <v>7.12</v>
      </c>
      <c r="H2244" s="6">
        <v>7.64</v>
      </c>
      <c r="I2244" s="6">
        <v>7.96</v>
      </c>
      <c r="J2244" s="6">
        <v>8.24</v>
      </c>
      <c r="K2244" s="6">
        <v>8.5</v>
      </c>
      <c r="L2244" s="6">
        <v>8.62</v>
      </c>
      <c r="M2244" s="6">
        <v>8.69</v>
      </c>
    </row>
    <row r="2245">
      <c r="A2245" s="146">
        <v>41025.0</v>
      </c>
      <c r="B2245" s="6">
        <v>6.07</v>
      </c>
      <c r="C2245" s="6">
        <v>6.17</v>
      </c>
      <c r="D2245" s="6">
        <v>6.26</v>
      </c>
      <c r="E2245" s="6">
        <v>6.35</v>
      </c>
      <c r="F2245" s="6">
        <v>6.69</v>
      </c>
      <c r="G2245" s="6">
        <v>7.04</v>
      </c>
      <c r="H2245" s="6">
        <v>7.58</v>
      </c>
      <c r="I2245" s="6">
        <v>7.92</v>
      </c>
      <c r="J2245" s="6">
        <v>8.21</v>
      </c>
      <c r="K2245" s="6">
        <v>8.46</v>
      </c>
      <c r="L2245" s="6">
        <v>8.57</v>
      </c>
      <c r="M2245" s="6">
        <v>8.63</v>
      </c>
    </row>
    <row r="2246">
      <c r="A2246" s="146">
        <v>41024.0</v>
      </c>
      <c r="B2246" s="6">
        <v>6.12</v>
      </c>
      <c r="C2246" s="6">
        <v>6.22</v>
      </c>
      <c r="D2246" s="6">
        <v>6.31</v>
      </c>
      <c r="E2246" s="6">
        <v>6.4</v>
      </c>
      <c r="F2246" s="6">
        <v>6.75</v>
      </c>
      <c r="G2246" s="6">
        <v>7.12</v>
      </c>
      <c r="H2246" s="6">
        <v>7.65</v>
      </c>
      <c r="I2246" s="6">
        <v>7.97</v>
      </c>
      <c r="J2246" s="6">
        <v>8.25</v>
      </c>
      <c r="K2246" s="6">
        <v>8.48</v>
      </c>
      <c r="L2246" s="6">
        <v>8.59</v>
      </c>
      <c r="M2246" s="6">
        <v>8.66</v>
      </c>
    </row>
    <row r="2247">
      <c r="A2247" s="146">
        <v>41023.0</v>
      </c>
      <c r="B2247" s="6">
        <v>6.12</v>
      </c>
      <c r="C2247" s="6">
        <v>6.23</v>
      </c>
      <c r="D2247" s="6">
        <v>6.32</v>
      </c>
      <c r="E2247" s="6">
        <v>6.42</v>
      </c>
      <c r="F2247" s="6">
        <v>6.8</v>
      </c>
      <c r="G2247" s="6">
        <v>7.15</v>
      </c>
      <c r="H2247" s="6">
        <v>7.66</v>
      </c>
      <c r="I2247" s="6">
        <v>7.97</v>
      </c>
      <c r="J2247" s="6">
        <v>8.25</v>
      </c>
      <c r="K2247" s="6">
        <v>8.52</v>
      </c>
      <c r="L2247" s="6">
        <v>8.65</v>
      </c>
      <c r="M2247" s="6">
        <v>8.73</v>
      </c>
    </row>
    <row r="2248">
      <c r="A2248" s="146">
        <v>41022.0</v>
      </c>
      <c r="B2248" s="6">
        <v>6.12</v>
      </c>
      <c r="C2248" s="6">
        <v>6.23</v>
      </c>
      <c r="D2248" s="6">
        <v>6.34</v>
      </c>
      <c r="E2248" s="6">
        <v>6.44</v>
      </c>
      <c r="F2248" s="6">
        <v>6.82</v>
      </c>
      <c r="G2248" s="6">
        <v>7.17</v>
      </c>
      <c r="H2248" s="6">
        <v>7.66</v>
      </c>
      <c r="I2248" s="6">
        <v>7.96</v>
      </c>
      <c r="J2248" s="6">
        <v>8.23</v>
      </c>
      <c r="K2248" s="6">
        <v>8.5</v>
      </c>
      <c r="L2248" s="6">
        <v>8.64</v>
      </c>
      <c r="M2248" s="6">
        <v>8.72</v>
      </c>
    </row>
    <row r="2249">
      <c r="A2249" s="146">
        <v>41021.0</v>
      </c>
      <c r="B2249" s="6">
        <v>6.11</v>
      </c>
      <c r="C2249" s="6">
        <v>6.21</v>
      </c>
      <c r="D2249" s="6">
        <v>6.3</v>
      </c>
      <c r="E2249" s="6">
        <v>6.39</v>
      </c>
      <c r="F2249" s="6">
        <v>6.76</v>
      </c>
      <c r="G2249" s="6">
        <v>7.11</v>
      </c>
      <c r="H2249" s="6">
        <v>7.61</v>
      </c>
      <c r="I2249" s="6">
        <v>7.9</v>
      </c>
      <c r="J2249" s="6">
        <v>8.15</v>
      </c>
      <c r="K2249" s="6">
        <v>8.43</v>
      </c>
      <c r="L2249" s="6">
        <v>8.58</v>
      </c>
      <c r="M2249" s="6">
        <v>8.68</v>
      </c>
    </row>
    <row r="2250">
      <c r="A2250" s="146">
        <v>41020.0</v>
      </c>
      <c r="B2250" s="6">
        <v>6.11</v>
      </c>
      <c r="C2250" s="6">
        <v>6.21</v>
      </c>
      <c r="D2250" s="6">
        <v>6.3</v>
      </c>
      <c r="E2250" s="6">
        <v>6.39</v>
      </c>
      <c r="F2250" s="6">
        <v>6.76</v>
      </c>
      <c r="G2250" s="6">
        <v>7.11</v>
      </c>
      <c r="H2250" s="6">
        <v>7.61</v>
      </c>
      <c r="I2250" s="6">
        <v>7.9</v>
      </c>
      <c r="J2250" s="6">
        <v>8.15</v>
      </c>
      <c r="K2250" s="6">
        <v>8.43</v>
      </c>
      <c r="L2250" s="6">
        <v>8.58</v>
      </c>
      <c r="M2250" s="6">
        <v>8.68</v>
      </c>
    </row>
    <row r="2251">
      <c r="A2251" s="146">
        <v>41019.0</v>
      </c>
      <c r="B2251" s="6">
        <v>6.11</v>
      </c>
      <c r="C2251" s="6">
        <v>6.21</v>
      </c>
      <c r="D2251" s="6">
        <v>6.3</v>
      </c>
      <c r="E2251" s="6">
        <v>6.39</v>
      </c>
      <c r="F2251" s="6">
        <v>6.76</v>
      </c>
      <c r="G2251" s="6">
        <v>7.11</v>
      </c>
      <c r="H2251" s="6">
        <v>7.61</v>
      </c>
      <c r="I2251" s="6">
        <v>7.9</v>
      </c>
      <c r="J2251" s="6">
        <v>8.15</v>
      </c>
      <c r="K2251" s="6">
        <v>8.43</v>
      </c>
      <c r="L2251" s="6">
        <v>8.58</v>
      </c>
      <c r="M2251" s="6">
        <v>8.68</v>
      </c>
    </row>
    <row r="2252">
      <c r="A2252" s="146">
        <v>41018.0</v>
      </c>
      <c r="B2252" s="6">
        <v>6.15</v>
      </c>
      <c r="C2252" s="6">
        <v>6.25</v>
      </c>
      <c r="D2252" s="6">
        <v>6.35</v>
      </c>
      <c r="E2252" s="6">
        <v>6.44</v>
      </c>
      <c r="F2252" s="6">
        <v>6.77</v>
      </c>
      <c r="G2252" s="6">
        <v>7.11</v>
      </c>
      <c r="H2252" s="6">
        <v>7.62</v>
      </c>
      <c r="I2252" s="6">
        <v>7.93</v>
      </c>
      <c r="J2252" s="6">
        <v>8.21</v>
      </c>
      <c r="K2252" s="6">
        <v>8.47</v>
      </c>
      <c r="L2252" s="6">
        <v>8.61</v>
      </c>
      <c r="M2252" s="6">
        <v>8.7</v>
      </c>
    </row>
    <row r="2253">
      <c r="A2253" s="146">
        <v>41017.0</v>
      </c>
      <c r="B2253" s="6">
        <v>6.12</v>
      </c>
      <c r="C2253" s="6">
        <v>6.21</v>
      </c>
      <c r="D2253" s="6">
        <v>6.31</v>
      </c>
      <c r="E2253" s="6">
        <v>6.4</v>
      </c>
      <c r="F2253" s="6">
        <v>6.78</v>
      </c>
      <c r="G2253" s="6">
        <v>7.14</v>
      </c>
      <c r="H2253" s="6">
        <v>7.63</v>
      </c>
      <c r="I2253" s="6">
        <v>7.92</v>
      </c>
      <c r="J2253" s="6">
        <v>8.19</v>
      </c>
      <c r="K2253" s="6">
        <v>8.48</v>
      </c>
      <c r="L2253" s="6">
        <v>8.63</v>
      </c>
      <c r="M2253" s="6">
        <v>8.73</v>
      </c>
    </row>
    <row r="2254">
      <c r="A2254" s="146">
        <v>41016.0</v>
      </c>
      <c r="B2254" s="6">
        <v>6.12</v>
      </c>
      <c r="C2254" s="6">
        <v>6.21</v>
      </c>
      <c r="D2254" s="6">
        <v>6.31</v>
      </c>
      <c r="E2254" s="6">
        <v>6.4</v>
      </c>
      <c r="F2254" s="6">
        <v>6.78</v>
      </c>
      <c r="G2254" s="6">
        <v>7.15</v>
      </c>
      <c r="H2254" s="6">
        <v>7.67</v>
      </c>
      <c r="I2254" s="6">
        <v>7.97</v>
      </c>
      <c r="J2254" s="6">
        <v>8.23</v>
      </c>
      <c r="K2254" s="6">
        <v>8.49</v>
      </c>
      <c r="L2254" s="6">
        <v>8.63</v>
      </c>
      <c r="M2254" s="6">
        <v>8.73</v>
      </c>
    </row>
    <row r="2255">
      <c r="A2255" s="146">
        <v>41015.0</v>
      </c>
      <c r="B2255" s="6">
        <v>6.1</v>
      </c>
      <c r="C2255" s="6">
        <v>6.2</v>
      </c>
      <c r="D2255" s="6">
        <v>6.3</v>
      </c>
      <c r="E2255" s="6">
        <v>6.4</v>
      </c>
      <c r="F2255" s="6">
        <v>6.82</v>
      </c>
      <c r="G2255" s="6">
        <v>7.2</v>
      </c>
      <c r="H2255" s="6">
        <v>7.7</v>
      </c>
      <c r="I2255" s="6">
        <v>7.99</v>
      </c>
      <c r="J2255" s="6">
        <v>8.25</v>
      </c>
      <c r="K2255" s="6">
        <v>8.53</v>
      </c>
      <c r="L2255" s="6">
        <v>8.67</v>
      </c>
      <c r="M2255" s="6">
        <v>8.75</v>
      </c>
    </row>
    <row r="2256">
      <c r="A2256" s="146">
        <v>41014.0</v>
      </c>
      <c r="B2256" s="6">
        <v>6.15</v>
      </c>
      <c r="C2256" s="6">
        <v>6.27</v>
      </c>
      <c r="D2256" s="6">
        <v>6.38</v>
      </c>
      <c r="E2256" s="6">
        <v>6.49</v>
      </c>
      <c r="F2256" s="6">
        <v>6.86</v>
      </c>
      <c r="G2256" s="6">
        <v>7.22</v>
      </c>
      <c r="H2256" s="6">
        <v>7.74</v>
      </c>
      <c r="I2256" s="6">
        <v>8.06</v>
      </c>
      <c r="J2256" s="6">
        <v>8.32</v>
      </c>
      <c r="K2256" s="6">
        <v>8.59</v>
      </c>
      <c r="L2256" s="6">
        <v>8.72</v>
      </c>
      <c r="M2256" s="6">
        <v>8.8</v>
      </c>
    </row>
    <row r="2257">
      <c r="A2257" s="146">
        <v>41013.0</v>
      </c>
      <c r="B2257" s="6">
        <v>6.15</v>
      </c>
      <c r="C2257" s="6">
        <v>6.27</v>
      </c>
      <c r="D2257" s="6">
        <v>6.38</v>
      </c>
      <c r="E2257" s="6">
        <v>6.48</v>
      </c>
      <c r="F2257" s="6">
        <v>6.85</v>
      </c>
      <c r="G2257" s="6">
        <v>7.2</v>
      </c>
      <c r="H2257" s="6">
        <v>7.72</v>
      </c>
      <c r="I2257" s="6">
        <v>8.03</v>
      </c>
      <c r="J2257" s="6">
        <v>8.3</v>
      </c>
      <c r="K2257" s="6">
        <v>8.57</v>
      </c>
      <c r="L2257" s="6">
        <v>8.71</v>
      </c>
      <c r="M2257" s="6">
        <v>8.79</v>
      </c>
    </row>
    <row r="2258">
      <c r="A2258" s="146">
        <v>41012.0</v>
      </c>
      <c r="B2258" s="6">
        <v>6.1</v>
      </c>
      <c r="C2258" s="6">
        <v>6.21</v>
      </c>
      <c r="D2258" s="6">
        <v>6.32</v>
      </c>
      <c r="E2258" s="6">
        <v>6.42</v>
      </c>
      <c r="F2258" s="6">
        <v>6.78</v>
      </c>
      <c r="G2258" s="6">
        <v>7.11</v>
      </c>
      <c r="H2258" s="6">
        <v>7.62</v>
      </c>
      <c r="I2258" s="6">
        <v>7.94</v>
      </c>
      <c r="J2258" s="6">
        <v>8.22</v>
      </c>
      <c r="K2258" s="6">
        <v>8.5</v>
      </c>
      <c r="L2258" s="6">
        <v>8.65</v>
      </c>
      <c r="M2258" s="6">
        <v>8.75</v>
      </c>
    </row>
    <row r="2259">
      <c r="A2259" s="146">
        <v>41011.0</v>
      </c>
      <c r="B2259" s="6">
        <v>6.12</v>
      </c>
      <c r="C2259" s="6">
        <v>6.23</v>
      </c>
      <c r="D2259" s="6">
        <v>6.33</v>
      </c>
      <c r="E2259" s="6">
        <v>6.43</v>
      </c>
      <c r="F2259" s="6">
        <v>6.8</v>
      </c>
      <c r="G2259" s="6">
        <v>7.13</v>
      </c>
      <c r="H2259" s="6">
        <v>7.63</v>
      </c>
      <c r="I2259" s="6">
        <v>7.95</v>
      </c>
      <c r="J2259" s="6">
        <v>8.25</v>
      </c>
      <c r="K2259" s="6">
        <v>8.54</v>
      </c>
      <c r="L2259" s="6">
        <v>8.68</v>
      </c>
      <c r="M2259" s="6">
        <v>8.77</v>
      </c>
    </row>
    <row r="2260">
      <c r="A2260" s="146">
        <v>41010.0</v>
      </c>
      <c r="B2260" s="6">
        <v>6.13</v>
      </c>
      <c r="C2260" s="6">
        <v>6.22</v>
      </c>
      <c r="D2260" s="6">
        <v>6.32</v>
      </c>
      <c r="E2260" s="6">
        <v>6.41</v>
      </c>
      <c r="F2260" s="6">
        <v>6.79</v>
      </c>
      <c r="G2260" s="6">
        <v>7.14</v>
      </c>
      <c r="H2260" s="6">
        <v>7.64</v>
      </c>
      <c r="I2260" s="6">
        <v>7.95</v>
      </c>
      <c r="J2260" s="6">
        <v>8.23</v>
      </c>
      <c r="K2260" s="6">
        <v>8.52</v>
      </c>
      <c r="L2260" s="6">
        <v>8.66</v>
      </c>
      <c r="M2260" s="6">
        <v>8.76</v>
      </c>
    </row>
    <row r="2261">
      <c r="A2261" s="146">
        <v>41009.0</v>
      </c>
      <c r="B2261" s="6">
        <v>6.15</v>
      </c>
      <c r="C2261" s="6">
        <v>6.24</v>
      </c>
      <c r="D2261" s="6">
        <v>6.34</v>
      </c>
      <c r="E2261" s="6">
        <v>6.43</v>
      </c>
      <c r="F2261" s="6">
        <v>6.81</v>
      </c>
      <c r="G2261" s="6">
        <v>7.15</v>
      </c>
      <c r="H2261" s="6">
        <v>7.62</v>
      </c>
      <c r="I2261" s="6">
        <v>7.93</v>
      </c>
      <c r="J2261" s="6">
        <v>8.24</v>
      </c>
      <c r="K2261" s="6">
        <v>8.53</v>
      </c>
      <c r="L2261" s="6">
        <v>8.67</v>
      </c>
      <c r="M2261" s="6">
        <v>8.75</v>
      </c>
    </row>
    <row r="2262">
      <c r="A2262" s="146">
        <v>41008.0</v>
      </c>
      <c r="B2262" s="6">
        <v>6.21</v>
      </c>
      <c r="C2262" s="6">
        <v>6.32</v>
      </c>
      <c r="D2262" s="6">
        <v>6.42</v>
      </c>
      <c r="E2262" s="6">
        <v>6.52</v>
      </c>
      <c r="F2262" s="6">
        <v>6.86</v>
      </c>
      <c r="G2262" s="6">
        <v>7.12</v>
      </c>
      <c r="H2262" s="6">
        <v>7.5</v>
      </c>
      <c r="I2262" s="6">
        <v>7.78</v>
      </c>
      <c r="J2262" s="6">
        <v>8.11</v>
      </c>
      <c r="K2262" s="6">
        <v>8.45</v>
      </c>
      <c r="L2262" s="6">
        <v>8.61</v>
      </c>
      <c r="M2262" s="6">
        <v>8.71</v>
      </c>
    </row>
    <row r="2263">
      <c r="A2263" s="146">
        <v>41007.0</v>
      </c>
      <c r="B2263" s="6">
        <v>6.23</v>
      </c>
      <c r="C2263" s="6">
        <v>6.33</v>
      </c>
      <c r="D2263" s="6">
        <v>6.42</v>
      </c>
      <c r="E2263" s="6">
        <v>6.5</v>
      </c>
      <c r="F2263" s="6">
        <v>6.74</v>
      </c>
      <c r="G2263" s="6">
        <v>6.92</v>
      </c>
      <c r="H2263" s="6">
        <v>7.21</v>
      </c>
      <c r="I2263" s="6">
        <v>7.48</v>
      </c>
      <c r="J2263" s="6">
        <v>7.84</v>
      </c>
      <c r="K2263" s="6">
        <v>8.23</v>
      </c>
      <c r="L2263" s="6">
        <v>8.45</v>
      </c>
      <c r="M2263" s="6">
        <v>8.61</v>
      </c>
    </row>
    <row r="2264">
      <c r="A2264" s="146">
        <v>41006.0</v>
      </c>
      <c r="B2264" s="6">
        <v>6.11</v>
      </c>
      <c r="C2264" s="6">
        <v>6.22</v>
      </c>
      <c r="D2264" s="6">
        <v>6.32</v>
      </c>
      <c r="E2264" s="6">
        <v>6.42</v>
      </c>
      <c r="F2264" s="6">
        <v>6.77</v>
      </c>
      <c r="G2264" s="6">
        <v>7.07</v>
      </c>
      <c r="H2264" s="6">
        <v>7.51</v>
      </c>
      <c r="I2264" s="6">
        <v>7.82</v>
      </c>
      <c r="J2264" s="6">
        <v>8.14</v>
      </c>
      <c r="K2264" s="6">
        <v>8.46</v>
      </c>
      <c r="L2264" s="6">
        <v>8.62</v>
      </c>
      <c r="M2264" s="6">
        <v>8.72</v>
      </c>
    </row>
    <row r="2265">
      <c r="A2265" s="146">
        <v>41005.0</v>
      </c>
      <c r="B2265" s="6">
        <v>6.1</v>
      </c>
      <c r="C2265" s="6">
        <v>6.21</v>
      </c>
      <c r="D2265" s="6">
        <v>6.32</v>
      </c>
      <c r="E2265" s="6">
        <v>6.42</v>
      </c>
      <c r="F2265" s="6">
        <v>6.77</v>
      </c>
      <c r="G2265" s="6">
        <v>7.06</v>
      </c>
      <c r="H2265" s="6">
        <v>7.51</v>
      </c>
      <c r="I2265" s="6">
        <v>7.82</v>
      </c>
      <c r="J2265" s="6">
        <v>8.14</v>
      </c>
      <c r="K2265" s="6">
        <v>8.46</v>
      </c>
      <c r="L2265" s="6">
        <v>8.61</v>
      </c>
      <c r="M2265" s="6">
        <v>8.71</v>
      </c>
    </row>
    <row r="2266">
      <c r="A2266" s="146">
        <v>41004.0</v>
      </c>
      <c r="B2266" s="6">
        <v>6.09</v>
      </c>
      <c r="C2266" s="6">
        <v>6.2</v>
      </c>
      <c r="D2266" s="6">
        <v>6.31</v>
      </c>
      <c r="E2266" s="6">
        <v>6.41</v>
      </c>
      <c r="F2266" s="6">
        <v>6.78</v>
      </c>
      <c r="G2266" s="6">
        <v>7.09</v>
      </c>
      <c r="H2266" s="6">
        <v>7.52</v>
      </c>
      <c r="I2266" s="6">
        <v>7.82</v>
      </c>
      <c r="J2266" s="6">
        <v>8.13</v>
      </c>
      <c r="K2266" s="6">
        <v>8.45</v>
      </c>
      <c r="L2266" s="6">
        <v>8.61</v>
      </c>
      <c r="M2266" s="6">
        <v>8.7</v>
      </c>
    </row>
    <row r="2267">
      <c r="A2267" s="146">
        <v>41003.0</v>
      </c>
      <c r="B2267" s="6">
        <v>6.08</v>
      </c>
      <c r="C2267" s="6">
        <v>6.18</v>
      </c>
      <c r="D2267" s="6">
        <v>6.29</v>
      </c>
      <c r="E2267" s="6">
        <v>6.39</v>
      </c>
      <c r="F2267" s="6">
        <v>6.75</v>
      </c>
      <c r="G2267" s="6">
        <v>7.05</v>
      </c>
      <c r="H2267" s="6">
        <v>7.48</v>
      </c>
      <c r="I2267" s="6">
        <v>7.78</v>
      </c>
      <c r="J2267" s="6">
        <v>8.12</v>
      </c>
      <c r="K2267" s="6">
        <v>8.44</v>
      </c>
      <c r="L2267" s="6">
        <v>8.58</v>
      </c>
      <c r="M2267" s="6">
        <v>8.66</v>
      </c>
    </row>
    <row r="2268">
      <c r="A2268" s="146">
        <v>41002.0</v>
      </c>
      <c r="B2268" s="6">
        <v>6.1</v>
      </c>
      <c r="C2268" s="6">
        <v>6.2</v>
      </c>
      <c r="D2268" s="6">
        <v>6.3</v>
      </c>
      <c r="E2268" s="6">
        <v>6.39</v>
      </c>
      <c r="F2268" s="6">
        <v>6.73</v>
      </c>
      <c r="G2268" s="6">
        <v>7.05</v>
      </c>
      <c r="H2268" s="6">
        <v>7.52</v>
      </c>
      <c r="I2268" s="6">
        <v>7.78</v>
      </c>
      <c r="J2268" s="6">
        <v>8.0</v>
      </c>
      <c r="K2268" s="6">
        <v>8.22</v>
      </c>
      <c r="L2268" s="6">
        <v>8.34</v>
      </c>
      <c r="M2268" s="6">
        <v>8.41</v>
      </c>
    </row>
    <row r="2269">
      <c r="A2269" s="146">
        <v>41001.0</v>
      </c>
      <c r="B2269" s="6">
        <v>6.15</v>
      </c>
      <c r="C2269" s="6">
        <v>6.25</v>
      </c>
      <c r="D2269" s="6">
        <v>6.35</v>
      </c>
      <c r="E2269" s="6">
        <v>6.44</v>
      </c>
      <c r="F2269" s="6">
        <v>6.79</v>
      </c>
      <c r="G2269" s="6">
        <v>7.07</v>
      </c>
      <c r="H2269" s="6">
        <v>7.47</v>
      </c>
      <c r="I2269" s="6">
        <v>7.74</v>
      </c>
      <c r="J2269" s="6">
        <v>8.02</v>
      </c>
      <c r="K2269" s="6">
        <v>8.31</v>
      </c>
      <c r="L2269" s="6">
        <v>8.44</v>
      </c>
      <c r="M2269" s="6">
        <v>8.49</v>
      </c>
    </row>
    <row r="2270">
      <c r="A2270" s="146">
        <v>41000.0</v>
      </c>
      <c r="B2270" s="6">
        <v>5.98</v>
      </c>
      <c r="C2270" s="6">
        <v>6.11</v>
      </c>
      <c r="D2270" s="6">
        <v>6.25</v>
      </c>
      <c r="E2270" s="6">
        <v>6.37</v>
      </c>
      <c r="F2270" s="6">
        <v>6.77</v>
      </c>
      <c r="G2270" s="6">
        <v>7.06</v>
      </c>
      <c r="H2270" s="6">
        <v>7.48</v>
      </c>
      <c r="I2270" s="6">
        <v>7.77</v>
      </c>
      <c r="J2270" s="6">
        <v>8.04</v>
      </c>
      <c r="K2270" s="6">
        <v>8.26</v>
      </c>
      <c r="L2270" s="6">
        <v>8.33</v>
      </c>
      <c r="M2270" s="6">
        <v>8.33</v>
      </c>
    </row>
    <row r="2271">
      <c r="A2271" s="146">
        <v>40999.0</v>
      </c>
      <c r="B2271" s="6">
        <v>5.98</v>
      </c>
      <c r="C2271" s="6">
        <v>6.11</v>
      </c>
      <c r="D2271" s="6">
        <v>6.25</v>
      </c>
      <c r="E2271" s="6">
        <v>6.37</v>
      </c>
      <c r="F2271" s="6">
        <v>6.77</v>
      </c>
      <c r="G2271" s="6">
        <v>7.06</v>
      </c>
      <c r="H2271" s="6">
        <v>7.48</v>
      </c>
      <c r="I2271" s="6">
        <v>7.77</v>
      </c>
      <c r="J2271" s="6">
        <v>8.04</v>
      </c>
      <c r="K2271" s="6">
        <v>8.26</v>
      </c>
      <c r="L2271" s="6">
        <v>8.33</v>
      </c>
      <c r="M2271" s="6">
        <v>8.33</v>
      </c>
    </row>
    <row r="2272">
      <c r="A2272" s="146">
        <v>40998.0</v>
      </c>
      <c r="B2272" s="6">
        <v>5.98</v>
      </c>
      <c r="C2272" s="6">
        <v>6.11</v>
      </c>
      <c r="D2272" s="6">
        <v>6.25</v>
      </c>
      <c r="E2272" s="6">
        <v>6.37</v>
      </c>
      <c r="F2272" s="6">
        <v>6.77</v>
      </c>
      <c r="G2272" s="6">
        <v>7.06</v>
      </c>
      <c r="H2272" s="6">
        <v>7.48</v>
      </c>
      <c r="I2272" s="6">
        <v>7.77</v>
      </c>
      <c r="J2272" s="6">
        <v>8.04</v>
      </c>
      <c r="K2272" s="6">
        <v>8.26</v>
      </c>
      <c r="L2272" s="6">
        <v>8.33</v>
      </c>
      <c r="M2272" s="6">
        <v>8.33</v>
      </c>
    </row>
    <row r="2273">
      <c r="A2273" s="146">
        <v>40997.0</v>
      </c>
      <c r="B2273" s="6">
        <v>5.93</v>
      </c>
      <c r="C2273" s="6">
        <v>6.07</v>
      </c>
      <c r="D2273" s="6">
        <v>6.21</v>
      </c>
      <c r="E2273" s="6">
        <v>6.34</v>
      </c>
      <c r="F2273" s="6">
        <v>6.75</v>
      </c>
      <c r="G2273" s="6">
        <v>7.05</v>
      </c>
      <c r="H2273" s="6">
        <v>7.48</v>
      </c>
      <c r="I2273" s="6">
        <v>7.77</v>
      </c>
      <c r="J2273" s="6">
        <v>8.03</v>
      </c>
      <c r="K2273" s="6">
        <v>8.24</v>
      </c>
      <c r="L2273" s="6">
        <v>8.31</v>
      </c>
      <c r="M2273" s="6">
        <v>8.32</v>
      </c>
    </row>
    <row r="2274">
      <c r="A2274" s="146">
        <v>40996.0</v>
      </c>
      <c r="B2274" s="6">
        <v>5.92</v>
      </c>
      <c r="C2274" s="6">
        <v>6.06</v>
      </c>
      <c r="D2274" s="6">
        <v>6.19</v>
      </c>
      <c r="E2274" s="6">
        <v>6.32</v>
      </c>
      <c r="F2274" s="6">
        <v>6.74</v>
      </c>
      <c r="G2274" s="6">
        <v>7.06</v>
      </c>
      <c r="H2274" s="6">
        <v>7.51</v>
      </c>
      <c r="I2274" s="6">
        <v>7.79</v>
      </c>
      <c r="J2274" s="6">
        <v>8.02</v>
      </c>
      <c r="K2274" s="6">
        <v>8.22</v>
      </c>
      <c r="L2274" s="6">
        <v>8.28</v>
      </c>
      <c r="M2274" s="6">
        <v>8.3</v>
      </c>
    </row>
    <row r="2275">
      <c r="A2275" s="146">
        <v>40995.0</v>
      </c>
      <c r="B2275" s="6">
        <v>5.92</v>
      </c>
      <c r="C2275" s="6">
        <v>6.05</v>
      </c>
      <c r="D2275" s="6">
        <v>6.18</v>
      </c>
      <c r="E2275" s="6">
        <v>6.3</v>
      </c>
      <c r="F2275" s="6">
        <v>6.73</v>
      </c>
      <c r="G2275" s="6">
        <v>7.04</v>
      </c>
      <c r="H2275" s="6">
        <v>7.47</v>
      </c>
      <c r="I2275" s="6">
        <v>7.75</v>
      </c>
      <c r="J2275" s="6">
        <v>8.03</v>
      </c>
      <c r="K2275" s="6">
        <v>8.26</v>
      </c>
      <c r="L2275" s="6">
        <v>8.34</v>
      </c>
      <c r="M2275" s="6">
        <v>8.35</v>
      </c>
    </row>
    <row r="2276">
      <c r="A2276" s="146">
        <v>40994.0</v>
      </c>
      <c r="B2276" s="6">
        <v>5.9</v>
      </c>
      <c r="C2276" s="6">
        <v>6.04</v>
      </c>
      <c r="D2276" s="6">
        <v>6.18</v>
      </c>
      <c r="E2276" s="6">
        <v>6.31</v>
      </c>
      <c r="F2276" s="6">
        <v>6.74</v>
      </c>
      <c r="G2276" s="6">
        <v>7.04</v>
      </c>
      <c r="H2276" s="6">
        <v>7.47</v>
      </c>
      <c r="I2276" s="6">
        <v>7.75</v>
      </c>
      <c r="J2276" s="6">
        <v>8.05</v>
      </c>
      <c r="K2276" s="6">
        <v>8.3</v>
      </c>
      <c r="L2276" s="6">
        <v>8.39</v>
      </c>
      <c r="M2276" s="6">
        <v>8.38</v>
      </c>
    </row>
    <row r="2277">
      <c r="A2277" s="146">
        <v>40993.0</v>
      </c>
      <c r="B2277" s="6">
        <v>5.93</v>
      </c>
      <c r="C2277" s="6">
        <v>6.06</v>
      </c>
      <c r="D2277" s="6">
        <v>6.2</v>
      </c>
      <c r="E2277" s="6">
        <v>6.32</v>
      </c>
      <c r="F2277" s="6">
        <v>6.74</v>
      </c>
      <c r="G2277" s="6">
        <v>7.04</v>
      </c>
      <c r="H2277" s="6">
        <v>7.45</v>
      </c>
      <c r="I2277" s="6">
        <v>7.75</v>
      </c>
      <c r="J2277" s="6">
        <v>8.07</v>
      </c>
      <c r="K2277" s="6">
        <v>8.36</v>
      </c>
      <c r="L2277" s="6">
        <v>8.45</v>
      </c>
      <c r="M2277" s="6">
        <v>8.42</v>
      </c>
    </row>
    <row r="2278">
      <c r="A2278" s="146">
        <v>40992.0</v>
      </c>
      <c r="B2278" s="6">
        <v>5.93</v>
      </c>
      <c r="C2278" s="6">
        <v>6.06</v>
      </c>
      <c r="D2278" s="6">
        <v>6.2</v>
      </c>
      <c r="E2278" s="6">
        <v>6.32</v>
      </c>
      <c r="F2278" s="6">
        <v>6.74</v>
      </c>
      <c r="G2278" s="6">
        <v>7.04</v>
      </c>
      <c r="H2278" s="6">
        <v>7.45</v>
      </c>
      <c r="I2278" s="6">
        <v>7.75</v>
      </c>
      <c r="J2278" s="6">
        <v>8.07</v>
      </c>
      <c r="K2278" s="6">
        <v>8.36</v>
      </c>
      <c r="L2278" s="6">
        <v>8.45</v>
      </c>
      <c r="M2278" s="6">
        <v>8.42</v>
      </c>
    </row>
    <row r="2279">
      <c r="A2279" s="146">
        <v>40991.0</v>
      </c>
      <c r="B2279" s="6">
        <v>5.93</v>
      </c>
      <c r="C2279" s="6">
        <v>6.06</v>
      </c>
      <c r="D2279" s="6">
        <v>6.2</v>
      </c>
      <c r="E2279" s="6">
        <v>6.32</v>
      </c>
      <c r="F2279" s="6">
        <v>6.74</v>
      </c>
      <c r="G2279" s="6">
        <v>7.04</v>
      </c>
      <c r="H2279" s="6">
        <v>7.45</v>
      </c>
      <c r="I2279" s="6">
        <v>7.75</v>
      </c>
      <c r="J2279" s="6">
        <v>8.07</v>
      </c>
      <c r="K2279" s="6">
        <v>8.36</v>
      </c>
      <c r="L2279" s="6">
        <v>8.45</v>
      </c>
      <c r="M2279" s="6">
        <v>8.42</v>
      </c>
    </row>
    <row r="2280">
      <c r="A2280" s="146">
        <v>40990.0</v>
      </c>
      <c r="B2280" s="6">
        <v>5.91</v>
      </c>
      <c r="C2280" s="6">
        <v>6.05</v>
      </c>
      <c r="D2280" s="6">
        <v>6.18</v>
      </c>
      <c r="E2280" s="6">
        <v>6.31</v>
      </c>
      <c r="F2280" s="6">
        <v>6.72</v>
      </c>
      <c r="G2280" s="6">
        <v>7.0</v>
      </c>
      <c r="H2280" s="6">
        <v>7.42</v>
      </c>
      <c r="I2280" s="6">
        <v>7.72</v>
      </c>
      <c r="J2280" s="6">
        <v>8.04</v>
      </c>
      <c r="K2280" s="6">
        <v>8.27</v>
      </c>
      <c r="L2280" s="6">
        <v>8.33</v>
      </c>
      <c r="M2280" s="6">
        <v>8.32</v>
      </c>
    </row>
    <row r="2281">
      <c r="A2281" s="146">
        <v>40989.0</v>
      </c>
      <c r="B2281" s="6">
        <v>5.89</v>
      </c>
      <c r="C2281" s="6">
        <v>6.04</v>
      </c>
      <c r="D2281" s="6">
        <v>6.18</v>
      </c>
      <c r="E2281" s="6">
        <v>6.31</v>
      </c>
      <c r="F2281" s="6">
        <v>6.72</v>
      </c>
      <c r="G2281" s="6">
        <v>6.99</v>
      </c>
      <c r="H2281" s="6">
        <v>7.39</v>
      </c>
      <c r="I2281" s="6">
        <v>7.71</v>
      </c>
      <c r="J2281" s="6">
        <v>8.06</v>
      </c>
      <c r="K2281" s="6">
        <v>8.3</v>
      </c>
      <c r="L2281" s="6">
        <v>8.36</v>
      </c>
      <c r="M2281" s="6">
        <v>8.33</v>
      </c>
    </row>
    <row r="2282">
      <c r="A2282" s="146">
        <v>40988.0</v>
      </c>
      <c r="B2282" s="6">
        <v>5.88</v>
      </c>
      <c r="C2282" s="6">
        <v>6.02</v>
      </c>
      <c r="D2282" s="6">
        <v>6.16</v>
      </c>
      <c r="E2282" s="6">
        <v>6.28</v>
      </c>
      <c r="F2282" s="6">
        <v>6.72</v>
      </c>
      <c r="G2282" s="6">
        <v>7.03</v>
      </c>
      <c r="H2282" s="6">
        <v>7.44</v>
      </c>
      <c r="I2282" s="6">
        <v>7.71</v>
      </c>
      <c r="J2282" s="6">
        <v>7.99</v>
      </c>
      <c r="K2282" s="6">
        <v>8.21</v>
      </c>
      <c r="L2282" s="6">
        <v>8.28</v>
      </c>
      <c r="M2282" s="6">
        <v>8.29</v>
      </c>
    </row>
    <row r="2283">
      <c r="A2283" s="146">
        <v>40987.0</v>
      </c>
      <c r="B2283" s="6">
        <v>5.86</v>
      </c>
      <c r="C2283" s="6">
        <v>6.0</v>
      </c>
      <c r="D2283" s="6">
        <v>6.14</v>
      </c>
      <c r="E2283" s="6">
        <v>6.27</v>
      </c>
      <c r="F2283" s="6">
        <v>6.71</v>
      </c>
      <c r="G2283" s="6">
        <v>7.04</v>
      </c>
      <c r="H2283" s="6">
        <v>7.47</v>
      </c>
      <c r="I2283" s="6">
        <v>7.72</v>
      </c>
      <c r="J2283" s="6">
        <v>7.95</v>
      </c>
      <c r="K2283" s="6">
        <v>8.14</v>
      </c>
      <c r="L2283" s="6">
        <v>8.21</v>
      </c>
      <c r="M2283" s="6">
        <v>8.24</v>
      </c>
    </row>
    <row r="2284">
      <c r="A2284" s="146">
        <v>40986.0</v>
      </c>
      <c r="B2284" s="6">
        <v>5.88</v>
      </c>
      <c r="C2284" s="6">
        <v>6.03</v>
      </c>
      <c r="D2284" s="6">
        <v>6.16</v>
      </c>
      <c r="E2284" s="6">
        <v>6.29</v>
      </c>
      <c r="F2284" s="6">
        <v>6.73</v>
      </c>
      <c r="G2284" s="6">
        <v>7.06</v>
      </c>
      <c r="H2284" s="6">
        <v>7.48</v>
      </c>
      <c r="I2284" s="6">
        <v>7.72</v>
      </c>
      <c r="J2284" s="6">
        <v>7.94</v>
      </c>
      <c r="K2284" s="6">
        <v>8.12</v>
      </c>
      <c r="L2284" s="6">
        <v>8.2</v>
      </c>
      <c r="M2284" s="6">
        <v>8.24</v>
      </c>
    </row>
    <row r="2285">
      <c r="A2285" s="146">
        <v>40985.0</v>
      </c>
      <c r="B2285" s="6">
        <v>5.88</v>
      </c>
      <c r="C2285" s="6">
        <v>6.03</v>
      </c>
      <c r="D2285" s="6">
        <v>6.16</v>
      </c>
      <c r="E2285" s="6">
        <v>6.29</v>
      </c>
      <c r="F2285" s="6">
        <v>6.73</v>
      </c>
      <c r="G2285" s="6">
        <v>7.06</v>
      </c>
      <c r="H2285" s="6">
        <v>7.48</v>
      </c>
      <c r="I2285" s="6">
        <v>7.72</v>
      </c>
      <c r="J2285" s="6">
        <v>7.94</v>
      </c>
      <c r="K2285" s="6">
        <v>8.12</v>
      </c>
      <c r="L2285" s="6">
        <v>8.2</v>
      </c>
      <c r="M2285" s="6">
        <v>8.24</v>
      </c>
    </row>
    <row r="2286">
      <c r="A2286" s="146">
        <v>40984.0</v>
      </c>
      <c r="B2286" s="6">
        <v>5.88</v>
      </c>
      <c r="C2286" s="6">
        <v>6.03</v>
      </c>
      <c r="D2286" s="6">
        <v>6.16</v>
      </c>
      <c r="E2286" s="6">
        <v>6.29</v>
      </c>
      <c r="F2286" s="6">
        <v>6.73</v>
      </c>
      <c r="G2286" s="6">
        <v>7.06</v>
      </c>
      <c r="H2286" s="6">
        <v>7.48</v>
      </c>
      <c r="I2286" s="6">
        <v>7.72</v>
      </c>
      <c r="J2286" s="6">
        <v>7.94</v>
      </c>
      <c r="K2286" s="6">
        <v>8.12</v>
      </c>
      <c r="L2286" s="6">
        <v>8.2</v>
      </c>
      <c r="M2286" s="6">
        <v>8.24</v>
      </c>
    </row>
    <row r="2287">
      <c r="A2287" s="146">
        <v>40983.0</v>
      </c>
      <c r="B2287" s="6">
        <v>5.88</v>
      </c>
      <c r="C2287" s="6">
        <v>6.02</v>
      </c>
      <c r="D2287" s="6">
        <v>6.15</v>
      </c>
      <c r="E2287" s="6">
        <v>6.28</v>
      </c>
      <c r="F2287" s="6">
        <v>6.73</v>
      </c>
      <c r="G2287" s="6">
        <v>7.09</v>
      </c>
      <c r="H2287" s="6">
        <v>7.54</v>
      </c>
      <c r="I2287" s="6">
        <v>7.77</v>
      </c>
      <c r="J2287" s="6">
        <v>7.96</v>
      </c>
      <c r="K2287" s="6">
        <v>8.13</v>
      </c>
      <c r="L2287" s="6">
        <v>8.21</v>
      </c>
      <c r="M2287" s="6">
        <v>8.27</v>
      </c>
    </row>
    <row r="2288">
      <c r="A2288" s="146">
        <v>40982.0</v>
      </c>
      <c r="B2288" s="6">
        <v>5.89</v>
      </c>
      <c r="C2288" s="6">
        <v>6.02</v>
      </c>
      <c r="D2288" s="6">
        <v>6.15</v>
      </c>
      <c r="E2288" s="6">
        <v>6.28</v>
      </c>
      <c r="F2288" s="6">
        <v>6.73</v>
      </c>
      <c r="G2288" s="6">
        <v>7.08</v>
      </c>
      <c r="H2288" s="6">
        <v>7.53</v>
      </c>
      <c r="I2288" s="6">
        <v>7.77</v>
      </c>
      <c r="J2288" s="6">
        <v>7.98</v>
      </c>
      <c r="K2288" s="6">
        <v>8.16</v>
      </c>
      <c r="L2288" s="6">
        <v>8.24</v>
      </c>
      <c r="M2288" s="6">
        <v>8.29</v>
      </c>
    </row>
    <row r="2289">
      <c r="A2289" s="146">
        <v>40981.0</v>
      </c>
      <c r="B2289" s="6">
        <v>5.87</v>
      </c>
      <c r="C2289" s="6">
        <v>6.01</v>
      </c>
      <c r="D2289" s="6">
        <v>6.14</v>
      </c>
      <c r="E2289" s="6">
        <v>6.27</v>
      </c>
      <c r="F2289" s="6">
        <v>6.72</v>
      </c>
      <c r="G2289" s="6">
        <v>7.08</v>
      </c>
      <c r="H2289" s="6">
        <v>7.56</v>
      </c>
      <c r="I2289" s="6">
        <v>7.84</v>
      </c>
      <c r="J2289" s="6">
        <v>8.07</v>
      </c>
      <c r="K2289" s="6">
        <v>8.24</v>
      </c>
      <c r="L2289" s="6">
        <v>8.31</v>
      </c>
      <c r="M2289" s="6">
        <v>8.34</v>
      </c>
    </row>
    <row r="2290">
      <c r="A2290" s="146">
        <v>40980.0</v>
      </c>
      <c r="B2290" s="6">
        <v>5.86</v>
      </c>
      <c r="C2290" s="6">
        <v>6.01</v>
      </c>
      <c r="D2290" s="6">
        <v>6.15</v>
      </c>
      <c r="E2290" s="6">
        <v>6.28</v>
      </c>
      <c r="F2290" s="6">
        <v>6.73</v>
      </c>
      <c r="G2290" s="6">
        <v>7.08</v>
      </c>
      <c r="H2290" s="6">
        <v>7.55</v>
      </c>
      <c r="I2290" s="6">
        <v>7.84</v>
      </c>
      <c r="J2290" s="6">
        <v>8.1</v>
      </c>
      <c r="K2290" s="6">
        <v>8.29</v>
      </c>
      <c r="L2290" s="6">
        <v>8.36</v>
      </c>
      <c r="M2290" s="6">
        <v>8.37</v>
      </c>
    </row>
    <row r="2291">
      <c r="A2291" s="146">
        <v>40979.0</v>
      </c>
      <c r="B2291" s="6">
        <v>5.87</v>
      </c>
      <c r="C2291" s="6">
        <v>6.01</v>
      </c>
      <c r="D2291" s="6">
        <v>6.14</v>
      </c>
      <c r="E2291" s="6">
        <v>6.28</v>
      </c>
      <c r="F2291" s="6">
        <v>6.73</v>
      </c>
      <c r="G2291" s="6">
        <v>7.06</v>
      </c>
      <c r="H2291" s="6">
        <v>7.53</v>
      </c>
      <c r="I2291" s="6">
        <v>7.83</v>
      </c>
      <c r="J2291" s="6">
        <v>8.11</v>
      </c>
      <c r="K2291" s="6">
        <v>8.32</v>
      </c>
      <c r="L2291" s="6">
        <v>8.38</v>
      </c>
      <c r="M2291" s="6">
        <v>8.38</v>
      </c>
    </row>
    <row r="2292">
      <c r="A2292" s="146">
        <v>40978.0</v>
      </c>
      <c r="B2292" s="6">
        <v>5.83</v>
      </c>
      <c r="C2292" s="6">
        <v>5.98</v>
      </c>
      <c r="D2292" s="6">
        <v>6.13</v>
      </c>
      <c r="E2292" s="6">
        <v>6.27</v>
      </c>
      <c r="F2292" s="6">
        <v>6.74</v>
      </c>
      <c r="G2292" s="6">
        <v>7.08</v>
      </c>
      <c r="H2292" s="6">
        <v>7.53</v>
      </c>
      <c r="I2292" s="6">
        <v>7.82</v>
      </c>
      <c r="J2292" s="6">
        <v>8.11</v>
      </c>
      <c r="K2292" s="6">
        <v>8.32</v>
      </c>
      <c r="L2292" s="6">
        <v>8.39</v>
      </c>
      <c r="M2292" s="6">
        <v>8.39</v>
      </c>
    </row>
    <row r="2293">
      <c r="A2293" s="146">
        <v>40977.0</v>
      </c>
      <c r="B2293" s="6">
        <v>5.83</v>
      </c>
      <c r="C2293" s="6">
        <v>5.98</v>
      </c>
      <c r="D2293" s="6">
        <v>6.13</v>
      </c>
      <c r="E2293" s="6">
        <v>6.27</v>
      </c>
      <c r="F2293" s="6">
        <v>6.74</v>
      </c>
      <c r="G2293" s="6">
        <v>7.08</v>
      </c>
      <c r="H2293" s="6">
        <v>7.53</v>
      </c>
      <c r="I2293" s="6">
        <v>7.82</v>
      </c>
      <c r="J2293" s="6">
        <v>8.11</v>
      </c>
      <c r="K2293" s="6">
        <v>8.32</v>
      </c>
      <c r="L2293" s="6">
        <v>8.39</v>
      </c>
      <c r="M2293" s="6">
        <v>8.39</v>
      </c>
    </row>
    <row r="2294">
      <c r="A2294" s="146">
        <v>40975.0</v>
      </c>
      <c r="B2294" s="6">
        <v>5.83</v>
      </c>
      <c r="C2294" s="6">
        <v>5.98</v>
      </c>
      <c r="D2294" s="6">
        <v>6.13</v>
      </c>
      <c r="E2294" s="6">
        <v>6.27</v>
      </c>
      <c r="F2294" s="6">
        <v>6.74</v>
      </c>
      <c r="G2294" s="6">
        <v>7.08</v>
      </c>
      <c r="H2294" s="6">
        <v>7.53</v>
      </c>
      <c r="I2294" s="6">
        <v>7.82</v>
      </c>
      <c r="J2294" s="6">
        <v>8.11</v>
      </c>
      <c r="K2294" s="6">
        <v>8.32</v>
      </c>
      <c r="L2294" s="6">
        <v>8.39</v>
      </c>
      <c r="M2294" s="6">
        <v>8.39</v>
      </c>
    </row>
    <row r="2295">
      <c r="A2295" s="146">
        <v>40974.0</v>
      </c>
      <c r="B2295" s="6">
        <v>5.86</v>
      </c>
      <c r="C2295" s="6">
        <v>6.0</v>
      </c>
      <c r="D2295" s="6">
        <v>6.13</v>
      </c>
      <c r="E2295" s="6">
        <v>6.26</v>
      </c>
      <c r="F2295" s="6">
        <v>6.71</v>
      </c>
      <c r="G2295" s="6">
        <v>7.07</v>
      </c>
      <c r="H2295" s="6">
        <v>7.57</v>
      </c>
      <c r="I2295" s="6">
        <v>7.85</v>
      </c>
      <c r="J2295" s="6">
        <v>8.09</v>
      </c>
      <c r="K2295" s="6">
        <v>8.28</v>
      </c>
      <c r="L2295" s="6">
        <v>8.36</v>
      </c>
      <c r="M2295" s="6">
        <v>8.39</v>
      </c>
    </row>
    <row r="2296">
      <c r="A2296" s="146">
        <v>40973.0</v>
      </c>
      <c r="B2296" s="6">
        <v>5.88</v>
      </c>
      <c r="C2296" s="6">
        <v>6.02</v>
      </c>
      <c r="D2296" s="6">
        <v>6.15</v>
      </c>
      <c r="E2296" s="6">
        <v>6.28</v>
      </c>
      <c r="F2296" s="6">
        <v>6.72</v>
      </c>
      <c r="G2296" s="6">
        <v>7.07</v>
      </c>
      <c r="H2296" s="6">
        <v>7.56</v>
      </c>
      <c r="I2296" s="6">
        <v>7.85</v>
      </c>
      <c r="J2296" s="6">
        <v>8.1</v>
      </c>
      <c r="K2296" s="6">
        <v>8.3</v>
      </c>
      <c r="L2296" s="6">
        <v>8.37</v>
      </c>
      <c r="M2296" s="6">
        <v>8.38</v>
      </c>
    </row>
    <row r="2297">
      <c r="A2297" s="146">
        <v>40971.0</v>
      </c>
      <c r="B2297" s="6">
        <v>5.85</v>
      </c>
      <c r="C2297" s="6">
        <v>5.99</v>
      </c>
      <c r="D2297" s="6">
        <v>6.12</v>
      </c>
      <c r="E2297" s="6">
        <v>6.25</v>
      </c>
      <c r="F2297" s="6">
        <v>6.69</v>
      </c>
      <c r="G2297" s="6">
        <v>7.05</v>
      </c>
      <c r="H2297" s="6">
        <v>7.55</v>
      </c>
      <c r="I2297" s="6">
        <v>7.85</v>
      </c>
      <c r="J2297" s="6">
        <v>8.09</v>
      </c>
      <c r="K2297" s="6">
        <v>8.29</v>
      </c>
      <c r="L2297" s="6">
        <v>8.36</v>
      </c>
      <c r="M2297" s="6">
        <v>8.38</v>
      </c>
    </row>
    <row r="2298">
      <c r="A2298" s="146">
        <v>40970.0</v>
      </c>
      <c r="B2298" s="6">
        <v>5.85</v>
      </c>
      <c r="C2298" s="6">
        <v>5.99</v>
      </c>
      <c r="D2298" s="6">
        <v>6.12</v>
      </c>
      <c r="E2298" s="6">
        <v>6.25</v>
      </c>
      <c r="F2298" s="6">
        <v>6.69</v>
      </c>
      <c r="G2298" s="6">
        <v>7.05</v>
      </c>
      <c r="H2298" s="6">
        <v>7.55</v>
      </c>
      <c r="I2298" s="6">
        <v>7.85</v>
      </c>
      <c r="J2298" s="6">
        <v>8.09</v>
      </c>
      <c r="K2298" s="6">
        <v>8.29</v>
      </c>
      <c r="L2298" s="6">
        <v>8.36</v>
      </c>
      <c r="M2298" s="6">
        <v>8.38</v>
      </c>
    </row>
    <row r="2299">
      <c r="A2299" s="146">
        <v>40969.0</v>
      </c>
      <c r="B2299" s="6">
        <v>5.87</v>
      </c>
      <c r="C2299" s="6">
        <v>6.01</v>
      </c>
      <c r="D2299" s="6">
        <v>6.15</v>
      </c>
      <c r="E2299" s="6">
        <v>6.28</v>
      </c>
      <c r="F2299" s="6">
        <v>6.72</v>
      </c>
      <c r="G2299" s="6">
        <v>7.08</v>
      </c>
      <c r="H2299" s="6">
        <v>7.57</v>
      </c>
      <c r="I2299" s="6">
        <v>7.88</v>
      </c>
      <c r="J2299" s="6">
        <v>8.14</v>
      </c>
      <c r="K2299" s="6">
        <v>8.34</v>
      </c>
      <c r="L2299" s="6">
        <v>8.4</v>
      </c>
      <c r="M2299" s="6">
        <v>8.41</v>
      </c>
    </row>
    <row r="2300">
      <c r="A2300" s="146">
        <v>40968.0</v>
      </c>
      <c r="B2300" s="6">
        <v>5.87</v>
      </c>
      <c r="C2300" s="6">
        <v>6.01</v>
      </c>
      <c r="D2300" s="6">
        <v>6.14</v>
      </c>
      <c r="E2300" s="6">
        <v>6.27</v>
      </c>
      <c r="F2300" s="6">
        <v>6.7</v>
      </c>
      <c r="G2300" s="6">
        <v>7.06</v>
      </c>
      <c r="H2300" s="6">
        <v>7.56</v>
      </c>
      <c r="I2300" s="6">
        <v>7.86</v>
      </c>
      <c r="J2300" s="6">
        <v>8.12</v>
      </c>
      <c r="K2300" s="6">
        <v>8.31</v>
      </c>
      <c r="L2300" s="6">
        <v>8.37</v>
      </c>
      <c r="M2300" s="6">
        <v>8.38</v>
      </c>
    </row>
    <row r="2301">
      <c r="A2301" s="146">
        <v>40967.0</v>
      </c>
      <c r="B2301" s="6">
        <v>5.88</v>
      </c>
      <c r="C2301" s="6">
        <v>6.02</v>
      </c>
      <c r="D2301" s="6">
        <v>6.16</v>
      </c>
      <c r="E2301" s="6">
        <v>6.28</v>
      </c>
      <c r="F2301" s="6">
        <v>6.71</v>
      </c>
      <c r="G2301" s="6">
        <v>7.07</v>
      </c>
      <c r="H2301" s="6">
        <v>7.56</v>
      </c>
      <c r="I2301" s="6">
        <v>7.86</v>
      </c>
      <c r="J2301" s="6">
        <v>8.1</v>
      </c>
      <c r="K2301" s="6">
        <v>8.28</v>
      </c>
      <c r="L2301" s="6">
        <v>8.34</v>
      </c>
      <c r="M2301" s="6">
        <v>8.35</v>
      </c>
    </row>
    <row r="2302">
      <c r="A2302" s="146">
        <v>40966.0</v>
      </c>
      <c r="B2302" s="6">
        <v>5.86</v>
      </c>
      <c r="C2302" s="6">
        <v>6.0</v>
      </c>
      <c r="D2302" s="6">
        <v>6.14</v>
      </c>
      <c r="E2302" s="6">
        <v>6.27</v>
      </c>
      <c r="F2302" s="6">
        <v>6.71</v>
      </c>
      <c r="G2302" s="6">
        <v>7.07</v>
      </c>
      <c r="H2302" s="6">
        <v>7.56</v>
      </c>
      <c r="I2302" s="6">
        <v>7.86</v>
      </c>
      <c r="J2302" s="6">
        <v>8.11</v>
      </c>
      <c r="K2302" s="6">
        <v>8.29</v>
      </c>
      <c r="L2302" s="6">
        <v>8.35</v>
      </c>
      <c r="M2302" s="6">
        <v>8.36</v>
      </c>
    </row>
    <row r="2303">
      <c r="A2303" s="146">
        <v>40963.0</v>
      </c>
      <c r="B2303" s="6">
        <v>5.84</v>
      </c>
      <c r="C2303" s="6">
        <v>5.99</v>
      </c>
      <c r="D2303" s="6">
        <v>6.13</v>
      </c>
      <c r="E2303" s="6">
        <v>6.26</v>
      </c>
      <c r="F2303" s="6">
        <v>6.71</v>
      </c>
      <c r="G2303" s="6">
        <v>7.06</v>
      </c>
      <c r="H2303" s="6">
        <v>7.57</v>
      </c>
      <c r="I2303" s="6">
        <v>7.89</v>
      </c>
      <c r="J2303" s="6">
        <v>8.16</v>
      </c>
      <c r="K2303" s="6">
        <v>8.34</v>
      </c>
      <c r="L2303" s="6">
        <v>8.38</v>
      </c>
      <c r="M2303" s="6">
        <v>8.37</v>
      </c>
    </row>
    <row r="2304">
      <c r="A2304" s="146">
        <v>40962.0</v>
      </c>
      <c r="B2304" s="6">
        <v>5.89</v>
      </c>
      <c r="C2304" s="6">
        <v>6.04</v>
      </c>
      <c r="D2304" s="6">
        <v>6.18</v>
      </c>
      <c r="E2304" s="6">
        <v>6.31</v>
      </c>
      <c r="F2304" s="6">
        <v>6.73</v>
      </c>
      <c r="G2304" s="6">
        <v>7.06</v>
      </c>
      <c r="H2304" s="6">
        <v>7.54</v>
      </c>
      <c r="I2304" s="6">
        <v>7.85</v>
      </c>
      <c r="J2304" s="6">
        <v>8.14</v>
      </c>
      <c r="K2304" s="6">
        <v>8.34</v>
      </c>
      <c r="L2304" s="6">
        <v>8.4</v>
      </c>
      <c r="M2304" s="6">
        <v>8.39</v>
      </c>
    </row>
    <row r="2305">
      <c r="A2305" s="146">
        <v>40961.0</v>
      </c>
      <c r="B2305" s="6">
        <v>5.89</v>
      </c>
      <c r="C2305" s="6">
        <v>6.04</v>
      </c>
      <c r="D2305" s="6">
        <v>6.18</v>
      </c>
      <c r="E2305" s="6">
        <v>6.31</v>
      </c>
      <c r="F2305" s="6">
        <v>6.73</v>
      </c>
      <c r="G2305" s="6">
        <v>7.06</v>
      </c>
      <c r="H2305" s="6">
        <v>7.54</v>
      </c>
      <c r="I2305" s="6">
        <v>7.85</v>
      </c>
      <c r="J2305" s="6">
        <v>8.14</v>
      </c>
      <c r="K2305" s="6">
        <v>8.34</v>
      </c>
      <c r="L2305" s="6">
        <v>8.4</v>
      </c>
      <c r="M2305" s="6">
        <v>8.39</v>
      </c>
    </row>
    <row r="2306">
      <c r="A2306" s="146">
        <v>40960.0</v>
      </c>
      <c r="B2306" s="6">
        <v>5.88</v>
      </c>
      <c r="C2306" s="6">
        <v>6.03</v>
      </c>
      <c r="D2306" s="6">
        <v>6.16</v>
      </c>
      <c r="E2306" s="6">
        <v>6.29</v>
      </c>
      <c r="F2306" s="6">
        <v>6.71</v>
      </c>
      <c r="G2306" s="6">
        <v>7.04</v>
      </c>
      <c r="H2306" s="6">
        <v>7.53</v>
      </c>
      <c r="I2306" s="6">
        <v>7.84</v>
      </c>
      <c r="J2306" s="6">
        <v>8.11</v>
      </c>
      <c r="K2306" s="6">
        <v>8.28</v>
      </c>
      <c r="L2306" s="6">
        <v>8.33</v>
      </c>
      <c r="M2306" s="6">
        <v>8.32</v>
      </c>
    </row>
    <row r="2307">
      <c r="A2307" s="146">
        <v>40959.0</v>
      </c>
      <c r="B2307" s="6">
        <v>5.86</v>
      </c>
      <c r="C2307" s="6">
        <v>6.01</v>
      </c>
      <c r="D2307" s="6">
        <v>6.15</v>
      </c>
      <c r="E2307" s="6">
        <v>6.28</v>
      </c>
      <c r="F2307" s="6">
        <v>6.71</v>
      </c>
      <c r="G2307" s="6">
        <v>7.04</v>
      </c>
      <c r="H2307" s="6">
        <v>7.52</v>
      </c>
      <c r="I2307" s="6">
        <v>7.83</v>
      </c>
      <c r="J2307" s="6">
        <v>8.09</v>
      </c>
      <c r="K2307" s="6">
        <v>8.26</v>
      </c>
      <c r="L2307" s="6">
        <v>8.31</v>
      </c>
      <c r="M2307" s="6">
        <v>8.31</v>
      </c>
    </row>
    <row r="2308">
      <c r="A2308" s="146">
        <v>40956.0</v>
      </c>
      <c r="B2308" s="6">
        <v>5.87</v>
      </c>
      <c r="C2308" s="6">
        <v>6.02</v>
      </c>
      <c r="D2308" s="6">
        <v>6.16</v>
      </c>
      <c r="E2308" s="6">
        <v>6.29</v>
      </c>
      <c r="F2308" s="6">
        <v>6.72</v>
      </c>
      <c r="G2308" s="6">
        <v>7.05</v>
      </c>
      <c r="H2308" s="6">
        <v>7.53</v>
      </c>
      <c r="I2308" s="6">
        <v>7.84</v>
      </c>
      <c r="J2308" s="6">
        <v>8.09</v>
      </c>
      <c r="K2308" s="6">
        <v>8.26</v>
      </c>
      <c r="L2308" s="6">
        <v>8.3</v>
      </c>
      <c r="M2308" s="6">
        <v>8.31</v>
      </c>
    </row>
    <row r="2309">
      <c r="A2309" s="146">
        <v>40955.0</v>
      </c>
      <c r="B2309" s="6">
        <v>5.87</v>
      </c>
      <c r="C2309" s="6">
        <v>6.03</v>
      </c>
      <c r="D2309" s="6">
        <v>6.18</v>
      </c>
      <c r="E2309" s="6">
        <v>6.31</v>
      </c>
      <c r="F2309" s="6">
        <v>6.74</v>
      </c>
      <c r="G2309" s="6">
        <v>7.07</v>
      </c>
      <c r="H2309" s="6">
        <v>7.54</v>
      </c>
      <c r="I2309" s="6">
        <v>7.85</v>
      </c>
      <c r="J2309" s="6">
        <v>8.1</v>
      </c>
      <c r="K2309" s="6">
        <v>8.26</v>
      </c>
      <c r="L2309" s="6">
        <v>8.3</v>
      </c>
      <c r="M2309" s="6">
        <v>8.3</v>
      </c>
    </row>
    <row r="2310">
      <c r="A2310" s="146">
        <v>40954.0</v>
      </c>
      <c r="B2310" s="6">
        <v>5.87</v>
      </c>
      <c r="C2310" s="6">
        <v>6.04</v>
      </c>
      <c r="D2310" s="6">
        <v>6.18</v>
      </c>
      <c r="E2310" s="6">
        <v>6.32</v>
      </c>
      <c r="F2310" s="6">
        <v>6.74</v>
      </c>
      <c r="G2310" s="6">
        <v>7.05</v>
      </c>
      <c r="H2310" s="6">
        <v>7.52</v>
      </c>
      <c r="I2310" s="6">
        <v>7.82</v>
      </c>
      <c r="J2310" s="6">
        <v>8.06</v>
      </c>
      <c r="K2310" s="6">
        <v>8.23</v>
      </c>
      <c r="L2310" s="6">
        <v>8.27</v>
      </c>
      <c r="M2310" s="6">
        <v>8.28</v>
      </c>
    </row>
    <row r="2311">
      <c r="A2311" s="146">
        <v>40953.0</v>
      </c>
      <c r="B2311" s="6">
        <v>5.75</v>
      </c>
      <c r="C2311" s="6">
        <v>5.93</v>
      </c>
      <c r="D2311" s="6">
        <v>6.1</v>
      </c>
      <c r="E2311" s="6">
        <v>6.24</v>
      </c>
      <c r="F2311" s="6">
        <v>6.67</v>
      </c>
      <c r="G2311" s="6">
        <v>7.0</v>
      </c>
      <c r="H2311" s="6">
        <v>7.47</v>
      </c>
      <c r="I2311" s="6">
        <v>7.77</v>
      </c>
      <c r="J2311" s="6">
        <v>8.01</v>
      </c>
      <c r="K2311" s="6">
        <v>8.17</v>
      </c>
      <c r="L2311" s="6">
        <v>8.22</v>
      </c>
      <c r="M2311" s="6">
        <v>8.23</v>
      </c>
    </row>
    <row r="2312">
      <c r="A2312" s="146">
        <v>40952.0</v>
      </c>
      <c r="B2312" s="6">
        <v>5.78</v>
      </c>
      <c r="C2312" s="6">
        <v>5.95</v>
      </c>
      <c r="D2312" s="6">
        <v>6.11</v>
      </c>
      <c r="E2312" s="6">
        <v>6.25</v>
      </c>
      <c r="F2312" s="6">
        <v>6.68</v>
      </c>
      <c r="G2312" s="6">
        <v>7.0</v>
      </c>
      <c r="H2312" s="6">
        <v>7.49</v>
      </c>
      <c r="I2312" s="6">
        <v>7.8</v>
      </c>
      <c r="J2312" s="6">
        <v>8.05</v>
      </c>
      <c r="K2312" s="6">
        <v>8.21</v>
      </c>
      <c r="L2312" s="6">
        <v>8.25</v>
      </c>
      <c r="M2312" s="6">
        <v>8.26</v>
      </c>
    </row>
    <row r="2313">
      <c r="A2313" s="146">
        <v>40949.0</v>
      </c>
      <c r="B2313" s="6">
        <v>5.82</v>
      </c>
      <c r="C2313" s="6">
        <v>6.0</v>
      </c>
      <c r="D2313" s="6">
        <v>6.16</v>
      </c>
      <c r="E2313" s="6">
        <v>6.31</v>
      </c>
      <c r="F2313" s="6">
        <v>6.77</v>
      </c>
      <c r="G2313" s="6">
        <v>7.1</v>
      </c>
      <c r="H2313" s="6">
        <v>7.58</v>
      </c>
      <c r="I2313" s="6">
        <v>7.89</v>
      </c>
      <c r="J2313" s="6">
        <v>8.13</v>
      </c>
      <c r="K2313" s="6">
        <v>8.28</v>
      </c>
      <c r="L2313" s="6">
        <v>8.31</v>
      </c>
      <c r="M2313" s="6">
        <v>8.3</v>
      </c>
    </row>
    <row r="2314">
      <c r="A2314" s="146">
        <v>40948.0</v>
      </c>
      <c r="B2314" s="6">
        <v>5.8</v>
      </c>
      <c r="C2314" s="6">
        <v>5.99</v>
      </c>
      <c r="D2314" s="6">
        <v>6.16</v>
      </c>
      <c r="E2314" s="6">
        <v>6.3</v>
      </c>
      <c r="F2314" s="6">
        <v>6.74</v>
      </c>
      <c r="G2314" s="6">
        <v>7.05</v>
      </c>
      <c r="H2314" s="6">
        <v>7.53</v>
      </c>
      <c r="I2314" s="6">
        <v>7.84</v>
      </c>
      <c r="J2314" s="6">
        <v>8.1</v>
      </c>
      <c r="K2314" s="6">
        <v>8.24</v>
      </c>
      <c r="L2314" s="6">
        <v>8.27</v>
      </c>
      <c r="M2314" s="6">
        <v>8.27</v>
      </c>
    </row>
    <row r="2315">
      <c r="A2315" s="146">
        <v>40947.0</v>
      </c>
      <c r="B2315" s="6">
        <v>5.77</v>
      </c>
      <c r="C2315" s="6">
        <v>5.96</v>
      </c>
      <c r="D2315" s="6">
        <v>6.12</v>
      </c>
      <c r="E2315" s="6">
        <v>6.26</v>
      </c>
      <c r="F2315" s="6">
        <v>6.66</v>
      </c>
      <c r="G2315" s="6">
        <v>6.95</v>
      </c>
      <c r="H2315" s="6">
        <v>7.43</v>
      </c>
      <c r="I2315" s="6">
        <v>7.75</v>
      </c>
      <c r="J2315" s="6">
        <v>8.0</v>
      </c>
      <c r="K2315" s="6">
        <v>8.15</v>
      </c>
      <c r="L2315" s="6">
        <v>8.18</v>
      </c>
      <c r="M2315" s="6">
        <v>8.2</v>
      </c>
    </row>
    <row r="2316">
      <c r="A2316" s="146">
        <v>40946.0</v>
      </c>
      <c r="B2316" s="6">
        <v>5.78</v>
      </c>
      <c r="C2316" s="6">
        <v>5.96</v>
      </c>
      <c r="D2316" s="6">
        <v>6.12</v>
      </c>
      <c r="E2316" s="6">
        <v>6.26</v>
      </c>
      <c r="F2316" s="6">
        <v>6.67</v>
      </c>
      <c r="G2316" s="6">
        <v>6.97</v>
      </c>
      <c r="H2316" s="6">
        <v>7.43</v>
      </c>
      <c r="I2316" s="6">
        <v>7.74</v>
      </c>
      <c r="J2316" s="6">
        <v>8.0</v>
      </c>
      <c r="K2316" s="6">
        <v>8.17</v>
      </c>
      <c r="L2316" s="6">
        <v>8.22</v>
      </c>
      <c r="M2316" s="6">
        <v>8.24</v>
      </c>
    </row>
    <row r="2317">
      <c r="A2317" s="146">
        <v>40945.0</v>
      </c>
      <c r="B2317" s="6">
        <v>5.83</v>
      </c>
      <c r="C2317" s="6">
        <v>6.01</v>
      </c>
      <c r="D2317" s="6">
        <v>6.17</v>
      </c>
      <c r="E2317" s="6">
        <v>6.31</v>
      </c>
      <c r="F2317" s="6">
        <v>6.72</v>
      </c>
      <c r="G2317" s="6">
        <v>7.02</v>
      </c>
      <c r="H2317" s="6">
        <v>7.48</v>
      </c>
      <c r="I2317" s="6">
        <v>7.8</v>
      </c>
      <c r="J2317" s="6">
        <v>8.12</v>
      </c>
      <c r="K2317" s="6">
        <v>8.4</v>
      </c>
      <c r="L2317" s="6">
        <v>8.51</v>
      </c>
      <c r="M2317" s="6">
        <v>8.56</v>
      </c>
    </row>
    <row r="2318">
      <c r="A2318" s="146">
        <v>40942.0</v>
      </c>
      <c r="B2318" s="6">
        <v>5.8</v>
      </c>
      <c r="C2318" s="6">
        <v>5.97</v>
      </c>
      <c r="D2318" s="6">
        <v>6.13</v>
      </c>
      <c r="E2318" s="6">
        <v>6.28</v>
      </c>
      <c r="F2318" s="6">
        <v>6.75</v>
      </c>
      <c r="G2318" s="6">
        <v>7.08</v>
      </c>
      <c r="H2318" s="6">
        <v>7.52</v>
      </c>
      <c r="I2318" s="6">
        <v>7.8</v>
      </c>
      <c r="J2318" s="6">
        <v>8.09</v>
      </c>
      <c r="K2318" s="6">
        <v>8.41</v>
      </c>
      <c r="L2318" s="6">
        <v>8.55</v>
      </c>
      <c r="M2318" s="6">
        <v>8.61</v>
      </c>
    </row>
    <row r="2319">
      <c r="A2319" s="146">
        <v>40941.0</v>
      </c>
      <c r="B2319" s="6">
        <v>5.81</v>
      </c>
      <c r="C2319" s="6">
        <v>5.99</v>
      </c>
      <c r="D2319" s="6">
        <v>6.15</v>
      </c>
      <c r="E2319" s="6">
        <v>6.31</v>
      </c>
      <c r="F2319" s="6">
        <v>6.83</v>
      </c>
      <c r="G2319" s="6">
        <v>7.16</v>
      </c>
      <c r="H2319" s="6">
        <v>7.6</v>
      </c>
      <c r="I2319" s="6">
        <v>7.91</v>
      </c>
      <c r="J2319" s="6">
        <v>8.25</v>
      </c>
      <c r="K2319" s="6">
        <v>8.56</v>
      </c>
      <c r="L2319" s="6">
        <v>8.67</v>
      </c>
      <c r="M2319" s="6">
        <v>8.68</v>
      </c>
    </row>
    <row r="2320">
      <c r="A2320" s="146">
        <v>40940.0</v>
      </c>
      <c r="B2320" s="6">
        <v>5.82</v>
      </c>
      <c r="C2320" s="6">
        <v>6.02</v>
      </c>
      <c r="D2320" s="6">
        <v>6.21</v>
      </c>
      <c r="E2320" s="6">
        <v>6.38</v>
      </c>
      <c r="F2320" s="6">
        <v>6.93</v>
      </c>
      <c r="G2320" s="6">
        <v>7.23</v>
      </c>
      <c r="H2320" s="6">
        <v>7.63</v>
      </c>
      <c r="I2320" s="6">
        <v>7.96</v>
      </c>
      <c r="J2320" s="6">
        <v>8.38</v>
      </c>
      <c r="K2320" s="6">
        <v>8.69</v>
      </c>
      <c r="L2320" s="6">
        <v>8.78</v>
      </c>
      <c r="M2320" s="6">
        <v>8.74</v>
      </c>
    </row>
    <row r="2321">
      <c r="A2321" s="146">
        <v>40939.0</v>
      </c>
      <c r="B2321" s="6">
        <v>5.82</v>
      </c>
      <c r="C2321" s="6">
        <v>6.02</v>
      </c>
      <c r="D2321" s="6">
        <v>6.21</v>
      </c>
      <c r="E2321" s="6">
        <v>6.38</v>
      </c>
      <c r="F2321" s="6">
        <v>6.95</v>
      </c>
      <c r="G2321" s="6">
        <v>7.28</v>
      </c>
      <c r="H2321" s="6">
        <v>7.74</v>
      </c>
      <c r="I2321" s="6">
        <v>8.1</v>
      </c>
      <c r="J2321" s="6">
        <v>8.52</v>
      </c>
      <c r="K2321" s="6">
        <v>8.79</v>
      </c>
      <c r="L2321" s="6">
        <v>8.83</v>
      </c>
      <c r="M2321" s="6">
        <v>8.76</v>
      </c>
    </row>
    <row r="2322">
      <c r="A2322" s="146">
        <v>40938.0</v>
      </c>
      <c r="B2322" s="6">
        <v>5.79</v>
      </c>
      <c r="C2322" s="6">
        <v>6.0</v>
      </c>
      <c r="D2322" s="6">
        <v>6.21</v>
      </c>
      <c r="E2322" s="6">
        <v>6.41</v>
      </c>
      <c r="F2322" s="6">
        <v>7.06</v>
      </c>
      <c r="G2322" s="6">
        <v>7.45</v>
      </c>
      <c r="H2322" s="6">
        <v>7.9</v>
      </c>
      <c r="I2322" s="6">
        <v>8.19</v>
      </c>
      <c r="J2322" s="6">
        <v>8.49</v>
      </c>
      <c r="K2322" s="6">
        <v>8.69</v>
      </c>
      <c r="L2322" s="6">
        <v>8.74</v>
      </c>
      <c r="M2322" s="6">
        <v>8.69</v>
      </c>
    </row>
    <row r="2323">
      <c r="A2323" s="146">
        <v>40935.0</v>
      </c>
      <c r="B2323" s="6">
        <v>5.75</v>
      </c>
      <c r="C2323" s="6">
        <v>5.96</v>
      </c>
      <c r="D2323" s="6">
        <v>6.16</v>
      </c>
      <c r="E2323" s="6">
        <v>6.35</v>
      </c>
      <c r="F2323" s="6">
        <v>6.97</v>
      </c>
      <c r="G2323" s="6">
        <v>7.34</v>
      </c>
      <c r="H2323" s="6">
        <v>7.79</v>
      </c>
      <c r="I2323" s="6">
        <v>8.09</v>
      </c>
      <c r="J2323" s="6">
        <v>8.42</v>
      </c>
      <c r="K2323" s="6">
        <v>8.65</v>
      </c>
      <c r="L2323" s="6">
        <v>8.7</v>
      </c>
      <c r="M2323" s="6">
        <v>8.66</v>
      </c>
    </row>
    <row r="2324">
      <c r="A2324" s="146">
        <v>40934.0</v>
      </c>
      <c r="B2324" s="6">
        <v>5.73</v>
      </c>
      <c r="C2324" s="6">
        <v>5.96</v>
      </c>
      <c r="D2324" s="6">
        <v>6.17</v>
      </c>
      <c r="E2324" s="6">
        <v>6.38</v>
      </c>
      <c r="F2324" s="6">
        <v>7.04</v>
      </c>
      <c r="G2324" s="6">
        <v>7.47</v>
      </c>
      <c r="H2324" s="6">
        <v>7.95</v>
      </c>
      <c r="I2324" s="6">
        <v>8.22</v>
      </c>
      <c r="J2324" s="6">
        <v>8.46</v>
      </c>
      <c r="K2324" s="6">
        <v>8.59</v>
      </c>
      <c r="L2324" s="6">
        <v>8.58</v>
      </c>
      <c r="M2324" s="6">
        <v>8.51</v>
      </c>
    </row>
    <row r="2325">
      <c r="A2325" s="146">
        <v>40933.0</v>
      </c>
      <c r="B2325" s="6">
        <v>5.76</v>
      </c>
      <c r="C2325" s="6">
        <v>5.99</v>
      </c>
      <c r="D2325" s="6">
        <v>6.2</v>
      </c>
      <c r="E2325" s="6">
        <v>6.41</v>
      </c>
      <c r="F2325" s="6">
        <v>7.1</v>
      </c>
      <c r="G2325" s="6">
        <v>7.54</v>
      </c>
      <c r="H2325" s="6">
        <v>8.03</v>
      </c>
      <c r="I2325" s="6">
        <v>8.3</v>
      </c>
      <c r="J2325" s="6">
        <v>8.56</v>
      </c>
      <c r="K2325" s="6">
        <v>8.67</v>
      </c>
      <c r="L2325" s="6">
        <v>8.65</v>
      </c>
      <c r="M2325" s="6">
        <v>8.55</v>
      </c>
    </row>
    <row r="2326">
      <c r="A2326" s="146">
        <v>40932.0</v>
      </c>
      <c r="B2326" s="6">
        <v>5.75</v>
      </c>
      <c r="C2326" s="6">
        <v>5.97</v>
      </c>
      <c r="D2326" s="6">
        <v>6.19</v>
      </c>
      <c r="E2326" s="6">
        <v>6.4</v>
      </c>
      <c r="F2326" s="6">
        <v>7.11</v>
      </c>
      <c r="G2326" s="6">
        <v>7.55</v>
      </c>
      <c r="H2326" s="6">
        <v>8.03</v>
      </c>
      <c r="I2326" s="6">
        <v>8.3</v>
      </c>
      <c r="J2326" s="6">
        <v>8.57</v>
      </c>
      <c r="K2326" s="6">
        <v>8.74</v>
      </c>
      <c r="L2326" s="6">
        <v>8.76</v>
      </c>
      <c r="M2326" s="6">
        <v>8.7</v>
      </c>
    </row>
    <row r="2327">
      <c r="A2327" s="146">
        <v>40931.0</v>
      </c>
      <c r="B2327" s="6">
        <v>5.73</v>
      </c>
      <c r="C2327" s="6">
        <v>5.97</v>
      </c>
      <c r="D2327" s="6">
        <v>6.19</v>
      </c>
      <c r="E2327" s="6">
        <v>6.4</v>
      </c>
      <c r="F2327" s="6">
        <v>7.08</v>
      </c>
      <c r="G2327" s="6">
        <v>7.52</v>
      </c>
      <c r="H2327" s="6">
        <v>8.03</v>
      </c>
      <c r="I2327" s="6">
        <v>8.29</v>
      </c>
      <c r="J2327" s="6">
        <v>8.5</v>
      </c>
      <c r="K2327" s="6">
        <v>8.59</v>
      </c>
      <c r="L2327" s="6">
        <v>8.59</v>
      </c>
      <c r="M2327" s="6">
        <v>8.56</v>
      </c>
    </row>
    <row r="2328">
      <c r="A2328" s="146">
        <v>40928.0</v>
      </c>
      <c r="B2328" s="6">
        <v>5.63</v>
      </c>
      <c r="C2328" s="6">
        <v>5.88</v>
      </c>
      <c r="D2328" s="6">
        <v>6.11</v>
      </c>
      <c r="E2328" s="6">
        <v>6.34</v>
      </c>
      <c r="F2328" s="6">
        <v>7.05</v>
      </c>
      <c r="G2328" s="6">
        <v>7.51</v>
      </c>
      <c r="H2328" s="6">
        <v>8.03</v>
      </c>
      <c r="I2328" s="6">
        <v>8.29</v>
      </c>
      <c r="J2328" s="6">
        <v>8.49</v>
      </c>
      <c r="K2328" s="6">
        <v>8.58</v>
      </c>
      <c r="L2328" s="6">
        <v>8.57</v>
      </c>
      <c r="M2328" s="6">
        <v>8.54</v>
      </c>
    </row>
    <row r="2329">
      <c r="A2329" s="146">
        <v>40927.0</v>
      </c>
      <c r="B2329" s="6">
        <v>5.64</v>
      </c>
      <c r="C2329" s="6">
        <v>5.89</v>
      </c>
      <c r="D2329" s="6">
        <v>6.12</v>
      </c>
      <c r="E2329" s="6">
        <v>6.35</v>
      </c>
      <c r="F2329" s="6">
        <v>7.09</v>
      </c>
      <c r="G2329" s="6">
        <v>7.57</v>
      </c>
      <c r="H2329" s="6">
        <v>8.09</v>
      </c>
      <c r="I2329" s="6">
        <v>8.33</v>
      </c>
      <c r="J2329" s="6">
        <v>8.51</v>
      </c>
      <c r="K2329" s="6">
        <v>8.58</v>
      </c>
      <c r="L2329" s="6">
        <v>8.58</v>
      </c>
      <c r="M2329" s="6">
        <v>8.55</v>
      </c>
    </row>
    <row r="2330">
      <c r="A2330" s="146">
        <v>40926.0</v>
      </c>
      <c r="B2330" s="6">
        <v>5.64</v>
      </c>
      <c r="C2330" s="6">
        <v>5.9</v>
      </c>
      <c r="D2330" s="6">
        <v>6.15</v>
      </c>
      <c r="E2330" s="6">
        <v>6.38</v>
      </c>
      <c r="F2330" s="6">
        <v>7.11</v>
      </c>
      <c r="G2330" s="6">
        <v>7.56</v>
      </c>
      <c r="H2330" s="6">
        <v>8.07</v>
      </c>
      <c r="I2330" s="6">
        <v>8.33</v>
      </c>
      <c r="J2330" s="6">
        <v>8.55</v>
      </c>
      <c r="K2330" s="6">
        <v>8.65</v>
      </c>
      <c r="L2330" s="6">
        <v>8.65</v>
      </c>
      <c r="M2330" s="6">
        <v>8.6</v>
      </c>
    </row>
    <row r="2331">
      <c r="A2331" s="146">
        <v>40925.0</v>
      </c>
      <c r="B2331" s="6">
        <v>5.64</v>
      </c>
      <c r="C2331" s="6">
        <v>5.88</v>
      </c>
      <c r="D2331" s="6">
        <v>6.12</v>
      </c>
      <c r="E2331" s="6">
        <v>6.34</v>
      </c>
      <c r="F2331" s="6">
        <v>7.07</v>
      </c>
      <c r="G2331" s="6">
        <v>7.55</v>
      </c>
      <c r="H2331" s="6">
        <v>8.08</v>
      </c>
      <c r="I2331" s="6">
        <v>8.35</v>
      </c>
      <c r="J2331" s="6">
        <v>8.54</v>
      </c>
      <c r="K2331" s="6">
        <v>8.63</v>
      </c>
      <c r="L2331" s="6">
        <v>8.63</v>
      </c>
      <c r="M2331" s="6">
        <v>8.59</v>
      </c>
    </row>
    <row r="2332">
      <c r="A2332" s="146">
        <v>40924.0</v>
      </c>
      <c r="B2332" s="6">
        <v>5.69</v>
      </c>
      <c r="C2332" s="6">
        <v>5.94</v>
      </c>
      <c r="D2332" s="6">
        <v>6.17</v>
      </c>
      <c r="E2332" s="6">
        <v>6.39</v>
      </c>
      <c r="F2332" s="6">
        <v>7.13</v>
      </c>
      <c r="G2332" s="6">
        <v>7.61</v>
      </c>
      <c r="H2332" s="6">
        <v>8.15</v>
      </c>
      <c r="I2332" s="6">
        <v>8.42</v>
      </c>
      <c r="J2332" s="6">
        <v>8.62</v>
      </c>
      <c r="K2332" s="6">
        <v>8.72</v>
      </c>
      <c r="L2332" s="6">
        <v>8.72</v>
      </c>
      <c r="M2332" s="6">
        <v>8.66</v>
      </c>
    </row>
    <row r="2333">
      <c r="A2333" s="146">
        <v>40921.0</v>
      </c>
      <c r="B2333" s="6">
        <v>5.71</v>
      </c>
      <c r="C2333" s="6">
        <v>5.95</v>
      </c>
      <c r="D2333" s="6">
        <v>6.18</v>
      </c>
      <c r="E2333" s="6">
        <v>6.4</v>
      </c>
      <c r="F2333" s="6">
        <v>7.11</v>
      </c>
      <c r="G2333" s="6">
        <v>7.59</v>
      </c>
      <c r="H2333" s="6">
        <v>8.14</v>
      </c>
      <c r="I2333" s="6">
        <v>8.42</v>
      </c>
      <c r="J2333" s="6">
        <v>8.6</v>
      </c>
      <c r="K2333" s="6">
        <v>8.67</v>
      </c>
      <c r="L2333" s="6">
        <v>8.65</v>
      </c>
      <c r="M2333" s="6">
        <v>8.59</v>
      </c>
    </row>
    <row r="2334">
      <c r="A2334" s="146">
        <v>40920.0</v>
      </c>
      <c r="B2334" s="6">
        <v>5.73</v>
      </c>
      <c r="C2334" s="6">
        <v>5.97</v>
      </c>
      <c r="D2334" s="6">
        <v>6.19</v>
      </c>
      <c r="E2334" s="6">
        <v>6.41</v>
      </c>
      <c r="F2334" s="6">
        <v>7.13</v>
      </c>
      <c r="G2334" s="6">
        <v>7.6</v>
      </c>
      <c r="H2334" s="6">
        <v>8.13</v>
      </c>
      <c r="I2334" s="6">
        <v>8.4</v>
      </c>
      <c r="J2334" s="6">
        <v>8.61</v>
      </c>
      <c r="K2334" s="6">
        <v>8.7</v>
      </c>
      <c r="L2334" s="6">
        <v>8.69</v>
      </c>
      <c r="M2334" s="6">
        <v>8.62</v>
      </c>
    </row>
    <row r="2335">
      <c r="A2335" s="146">
        <v>40919.0</v>
      </c>
      <c r="B2335" s="6">
        <v>5.75</v>
      </c>
      <c r="C2335" s="6">
        <v>6.0</v>
      </c>
      <c r="D2335" s="6">
        <v>6.23</v>
      </c>
      <c r="E2335" s="6">
        <v>6.45</v>
      </c>
      <c r="F2335" s="6">
        <v>7.18</v>
      </c>
      <c r="G2335" s="6">
        <v>7.67</v>
      </c>
      <c r="H2335" s="6">
        <v>8.21</v>
      </c>
      <c r="I2335" s="6">
        <v>8.48</v>
      </c>
      <c r="J2335" s="6">
        <v>8.7</v>
      </c>
      <c r="K2335" s="6">
        <v>8.8</v>
      </c>
      <c r="L2335" s="6">
        <v>8.8</v>
      </c>
      <c r="M2335" s="6">
        <v>8.71</v>
      </c>
    </row>
    <row r="2336">
      <c r="A2336" s="146">
        <v>40918.0</v>
      </c>
      <c r="B2336" s="6">
        <v>5.8</v>
      </c>
      <c r="C2336" s="6">
        <v>6.04</v>
      </c>
      <c r="D2336" s="6">
        <v>6.26</v>
      </c>
      <c r="E2336" s="6">
        <v>6.47</v>
      </c>
      <c r="F2336" s="6">
        <v>7.18</v>
      </c>
      <c r="G2336" s="6">
        <v>7.65</v>
      </c>
      <c r="H2336" s="6">
        <v>8.19</v>
      </c>
      <c r="I2336" s="6">
        <v>8.47</v>
      </c>
      <c r="J2336" s="6">
        <v>8.71</v>
      </c>
      <c r="K2336" s="6">
        <v>8.82</v>
      </c>
      <c r="L2336" s="6">
        <v>8.82</v>
      </c>
      <c r="M2336" s="6">
        <v>8.72</v>
      </c>
    </row>
    <row r="2337">
      <c r="A2337" s="146">
        <v>40917.0</v>
      </c>
      <c r="B2337" s="6">
        <v>5.75</v>
      </c>
      <c r="C2337" s="6">
        <v>6.01</v>
      </c>
      <c r="D2337" s="6">
        <v>6.25</v>
      </c>
      <c r="E2337" s="6">
        <v>6.48</v>
      </c>
      <c r="F2337" s="6">
        <v>7.23</v>
      </c>
      <c r="G2337" s="6">
        <v>7.74</v>
      </c>
      <c r="H2337" s="6">
        <v>8.29</v>
      </c>
      <c r="I2337" s="6">
        <v>8.51</v>
      </c>
      <c r="J2337" s="6">
        <v>8.61</v>
      </c>
      <c r="K2337" s="6">
        <v>8.6</v>
      </c>
      <c r="L2337" s="6">
        <v>8.56</v>
      </c>
      <c r="M2337" s="6">
        <v>8.51</v>
      </c>
    </row>
    <row r="2338">
      <c r="A2338" s="146">
        <v>40914.0</v>
      </c>
      <c r="B2338" s="6">
        <v>5.77</v>
      </c>
      <c r="C2338" s="6">
        <v>6.03</v>
      </c>
      <c r="D2338" s="6">
        <v>6.27</v>
      </c>
      <c r="E2338" s="6">
        <v>6.49</v>
      </c>
      <c r="F2338" s="6">
        <v>7.23</v>
      </c>
      <c r="G2338" s="6">
        <v>7.74</v>
      </c>
      <c r="H2338" s="6">
        <v>8.29</v>
      </c>
      <c r="I2338" s="6">
        <v>8.51</v>
      </c>
      <c r="J2338" s="6">
        <v>8.61</v>
      </c>
      <c r="K2338" s="6">
        <v>8.6</v>
      </c>
      <c r="L2338" s="6">
        <v>8.56</v>
      </c>
      <c r="M2338" s="6">
        <v>8.51</v>
      </c>
    </row>
    <row r="2339">
      <c r="A2339" s="146">
        <v>40913.0</v>
      </c>
      <c r="B2339" s="6">
        <v>5.76</v>
      </c>
      <c r="C2339" s="6">
        <v>6.02</v>
      </c>
      <c r="D2339" s="6">
        <v>6.26</v>
      </c>
      <c r="E2339" s="6">
        <v>6.48</v>
      </c>
      <c r="F2339" s="6">
        <v>7.23</v>
      </c>
      <c r="G2339" s="6">
        <v>7.74</v>
      </c>
      <c r="H2339" s="6">
        <v>8.29</v>
      </c>
      <c r="I2339" s="6">
        <v>8.51</v>
      </c>
      <c r="J2339" s="6">
        <v>8.61</v>
      </c>
      <c r="K2339" s="6">
        <v>8.6</v>
      </c>
      <c r="L2339" s="6">
        <v>8.56</v>
      </c>
      <c r="M2339" s="6">
        <v>8.51</v>
      </c>
    </row>
    <row r="2340">
      <c r="A2340" s="146">
        <v>40912.0</v>
      </c>
      <c r="B2340" s="6">
        <v>5.74</v>
      </c>
      <c r="C2340" s="6">
        <v>6.0</v>
      </c>
      <c r="D2340" s="6">
        <v>6.23</v>
      </c>
      <c r="E2340" s="6">
        <v>6.46</v>
      </c>
      <c r="F2340" s="6">
        <v>7.19</v>
      </c>
      <c r="G2340" s="6">
        <v>7.7</v>
      </c>
      <c r="H2340" s="6">
        <v>8.25</v>
      </c>
      <c r="I2340" s="6">
        <v>8.47</v>
      </c>
      <c r="J2340" s="6">
        <v>8.57</v>
      </c>
      <c r="K2340" s="6">
        <v>8.57</v>
      </c>
      <c r="L2340" s="6">
        <v>8.54</v>
      </c>
      <c r="M2340" s="6">
        <v>8.49</v>
      </c>
    </row>
    <row r="2341">
      <c r="A2341" s="146">
        <v>40911.0</v>
      </c>
      <c r="B2341" s="6">
        <v>5.72</v>
      </c>
      <c r="C2341" s="6">
        <v>6.0</v>
      </c>
      <c r="D2341" s="6">
        <v>6.25</v>
      </c>
      <c r="E2341" s="6">
        <v>6.48</v>
      </c>
      <c r="F2341" s="6">
        <v>7.24</v>
      </c>
      <c r="G2341" s="6">
        <v>7.74</v>
      </c>
      <c r="H2341" s="6">
        <v>8.28</v>
      </c>
      <c r="I2341" s="6">
        <v>8.49</v>
      </c>
      <c r="J2341" s="6">
        <v>8.58</v>
      </c>
      <c r="K2341" s="6">
        <v>8.57</v>
      </c>
      <c r="L2341" s="6">
        <v>8.53</v>
      </c>
      <c r="M2341" s="6">
        <v>8.49</v>
      </c>
    </row>
    <row r="2342">
      <c r="A2342" s="146">
        <v>40907.0</v>
      </c>
      <c r="B2342" s="6">
        <v>5.7</v>
      </c>
      <c r="C2342" s="6">
        <v>5.97</v>
      </c>
      <c r="D2342" s="6">
        <v>6.23</v>
      </c>
      <c r="E2342" s="6">
        <v>6.47</v>
      </c>
      <c r="F2342" s="6">
        <v>7.22</v>
      </c>
      <c r="G2342" s="6">
        <v>7.7</v>
      </c>
      <c r="H2342" s="6">
        <v>8.18</v>
      </c>
      <c r="I2342" s="6">
        <v>8.36</v>
      </c>
      <c r="J2342" s="6">
        <v>8.45</v>
      </c>
      <c r="K2342" s="6">
        <v>8.47</v>
      </c>
      <c r="L2342" s="6">
        <v>8.45</v>
      </c>
      <c r="M2342" s="6">
        <v>8.43</v>
      </c>
    </row>
    <row r="2343">
      <c r="A2343" s="146">
        <v>40906.0</v>
      </c>
      <c r="B2343" s="6">
        <v>5.86</v>
      </c>
      <c r="C2343" s="6">
        <v>6.11</v>
      </c>
      <c r="D2343" s="6">
        <v>6.34</v>
      </c>
      <c r="E2343" s="6">
        <v>6.55</v>
      </c>
      <c r="F2343" s="6">
        <v>7.25</v>
      </c>
      <c r="G2343" s="6">
        <v>7.74</v>
      </c>
      <c r="H2343" s="6">
        <v>8.29</v>
      </c>
      <c r="I2343" s="6">
        <v>8.51</v>
      </c>
      <c r="J2343" s="6">
        <v>8.59</v>
      </c>
      <c r="K2343" s="6">
        <v>8.59</v>
      </c>
      <c r="L2343" s="6">
        <v>8.56</v>
      </c>
      <c r="M2343" s="6">
        <v>8.54</v>
      </c>
    </row>
    <row r="2344">
      <c r="A2344" s="146">
        <v>40905.0</v>
      </c>
      <c r="B2344" s="6">
        <v>5.9</v>
      </c>
      <c r="C2344" s="6">
        <v>6.14</v>
      </c>
      <c r="D2344" s="6">
        <v>6.36</v>
      </c>
      <c r="E2344" s="6">
        <v>6.56</v>
      </c>
      <c r="F2344" s="6">
        <v>7.23</v>
      </c>
      <c r="G2344" s="6">
        <v>7.69</v>
      </c>
      <c r="H2344" s="6">
        <v>8.21</v>
      </c>
      <c r="I2344" s="6">
        <v>8.46</v>
      </c>
      <c r="J2344" s="6">
        <v>8.62</v>
      </c>
      <c r="K2344" s="6">
        <v>8.66</v>
      </c>
      <c r="L2344" s="6">
        <v>8.64</v>
      </c>
      <c r="M2344" s="6">
        <v>8.59</v>
      </c>
    </row>
    <row r="2345">
      <c r="A2345" s="146">
        <v>40904.0</v>
      </c>
      <c r="B2345" s="6">
        <v>5.91</v>
      </c>
      <c r="C2345" s="6">
        <v>6.16</v>
      </c>
      <c r="D2345" s="6">
        <v>6.38</v>
      </c>
      <c r="E2345" s="6">
        <v>6.6</v>
      </c>
      <c r="F2345" s="6">
        <v>7.31</v>
      </c>
      <c r="G2345" s="6">
        <v>7.81</v>
      </c>
      <c r="H2345" s="6">
        <v>8.36</v>
      </c>
      <c r="I2345" s="6">
        <v>8.59</v>
      </c>
      <c r="J2345" s="6">
        <v>8.69</v>
      </c>
      <c r="K2345" s="6">
        <v>8.69</v>
      </c>
      <c r="L2345" s="6">
        <v>8.66</v>
      </c>
      <c r="M2345" s="6">
        <v>8.6</v>
      </c>
    </row>
    <row r="2346">
      <c r="A2346" s="146">
        <v>40903.0</v>
      </c>
      <c r="B2346" s="6">
        <v>6.02</v>
      </c>
      <c r="C2346" s="6">
        <v>6.24</v>
      </c>
      <c r="D2346" s="6">
        <v>6.45</v>
      </c>
      <c r="E2346" s="6">
        <v>6.65</v>
      </c>
      <c r="F2346" s="6">
        <v>7.33</v>
      </c>
      <c r="G2346" s="6">
        <v>7.82</v>
      </c>
      <c r="H2346" s="6">
        <v>8.37</v>
      </c>
      <c r="I2346" s="6">
        <v>8.6</v>
      </c>
      <c r="J2346" s="6">
        <v>8.73</v>
      </c>
      <c r="K2346" s="6">
        <v>8.73</v>
      </c>
      <c r="L2346" s="6">
        <v>8.7</v>
      </c>
      <c r="M2346" s="6">
        <v>8.64</v>
      </c>
    </row>
    <row r="2347">
      <c r="A2347" s="146">
        <v>40900.0</v>
      </c>
      <c r="B2347" s="6">
        <v>6.04</v>
      </c>
      <c r="C2347" s="6">
        <v>6.26</v>
      </c>
      <c r="D2347" s="6">
        <v>6.47</v>
      </c>
      <c r="E2347" s="6">
        <v>6.66</v>
      </c>
      <c r="F2347" s="6">
        <v>7.33</v>
      </c>
      <c r="G2347" s="6">
        <v>7.81</v>
      </c>
      <c r="H2347" s="6">
        <v>8.35</v>
      </c>
      <c r="I2347" s="6">
        <v>8.58</v>
      </c>
      <c r="J2347" s="6">
        <v>8.69</v>
      </c>
      <c r="K2347" s="6">
        <v>8.69</v>
      </c>
      <c r="L2347" s="6">
        <v>8.66</v>
      </c>
      <c r="M2347" s="6">
        <v>8.61</v>
      </c>
    </row>
    <row r="2348">
      <c r="A2348" s="146">
        <v>40899.0</v>
      </c>
      <c r="B2348" s="6">
        <v>6.03</v>
      </c>
      <c r="C2348" s="6">
        <v>6.25</v>
      </c>
      <c r="D2348" s="6">
        <v>6.47</v>
      </c>
      <c r="E2348" s="6">
        <v>6.67</v>
      </c>
      <c r="F2348" s="6">
        <v>7.34</v>
      </c>
      <c r="G2348" s="6">
        <v>7.83</v>
      </c>
      <c r="H2348" s="6">
        <v>8.38</v>
      </c>
      <c r="I2348" s="6">
        <v>8.62</v>
      </c>
      <c r="J2348" s="6">
        <v>8.72</v>
      </c>
      <c r="K2348" s="6">
        <v>8.7</v>
      </c>
      <c r="L2348" s="6">
        <v>8.65</v>
      </c>
      <c r="M2348" s="6">
        <v>8.58</v>
      </c>
    </row>
    <row r="2349">
      <c r="A2349" s="146">
        <v>40898.0</v>
      </c>
      <c r="B2349" s="6">
        <v>5.84</v>
      </c>
      <c r="C2349" s="6">
        <v>6.14</v>
      </c>
      <c r="D2349" s="6">
        <v>6.4</v>
      </c>
      <c r="E2349" s="6">
        <v>6.63</v>
      </c>
      <c r="F2349" s="6">
        <v>7.36</v>
      </c>
      <c r="G2349" s="6">
        <v>7.83</v>
      </c>
      <c r="H2349" s="6">
        <v>8.28</v>
      </c>
      <c r="I2349" s="6">
        <v>8.4</v>
      </c>
      <c r="J2349" s="6">
        <v>8.38</v>
      </c>
      <c r="K2349" s="6">
        <v>8.27</v>
      </c>
      <c r="L2349" s="6">
        <v>8.23</v>
      </c>
      <c r="M2349" s="6">
        <v>8.26</v>
      </c>
    </row>
    <row r="2350">
      <c r="A2350" s="146">
        <v>40897.0</v>
      </c>
      <c r="B2350" s="6">
        <v>5.81</v>
      </c>
      <c r="C2350" s="6">
        <v>6.09</v>
      </c>
      <c r="D2350" s="6">
        <v>6.34</v>
      </c>
      <c r="E2350" s="6">
        <v>6.57</v>
      </c>
      <c r="F2350" s="6">
        <v>7.29</v>
      </c>
      <c r="G2350" s="6">
        <v>7.76</v>
      </c>
      <c r="H2350" s="6">
        <v>8.23</v>
      </c>
      <c r="I2350" s="6">
        <v>8.37</v>
      </c>
      <c r="J2350" s="6">
        <v>8.33</v>
      </c>
      <c r="K2350" s="6">
        <v>8.21</v>
      </c>
      <c r="L2350" s="6">
        <v>8.17</v>
      </c>
      <c r="M2350" s="6">
        <v>8.23</v>
      </c>
    </row>
    <row r="2351">
      <c r="A2351" s="146">
        <v>40896.0</v>
      </c>
      <c r="B2351" s="6">
        <v>6.01</v>
      </c>
      <c r="C2351" s="6">
        <v>6.25</v>
      </c>
      <c r="D2351" s="6">
        <v>6.47</v>
      </c>
      <c r="E2351" s="6">
        <v>6.68</v>
      </c>
      <c r="F2351" s="6">
        <v>7.36</v>
      </c>
      <c r="G2351" s="6">
        <v>7.85</v>
      </c>
      <c r="H2351" s="6">
        <v>8.37</v>
      </c>
      <c r="I2351" s="6">
        <v>8.57</v>
      </c>
      <c r="J2351" s="6">
        <v>8.63</v>
      </c>
      <c r="K2351" s="6">
        <v>8.62</v>
      </c>
      <c r="L2351" s="6">
        <v>8.6</v>
      </c>
      <c r="M2351" s="6">
        <v>8.6</v>
      </c>
    </row>
    <row r="2352">
      <c r="A2352" s="146">
        <v>40893.0</v>
      </c>
      <c r="B2352" s="6">
        <v>6.1</v>
      </c>
      <c r="C2352" s="6">
        <v>6.33</v>
      </c>
      <c r="D2352" s="6">
        <v>6.54</v>
      </c>
      <c r="E2352" s="6">
        <v>6.73</v>
      </c>
      <c r="F2352" s="6">
        <v>7.37</v>
      </c>
      <c r="G2352" s="6">
        <v>7.82</v>
      </c>
      <c r="H2352" s="6">
        <v>8.32</v>
      </c>
      <c r="I2352" s="6">
        <v>8.53</v>
      </c>
      <c r="J2352" s="6">
        <v>8.63</v>
      </c>
      <c r="K2352" s="6">
        <v>8.65</v>
      </c>
      <c r="L2352" s="6">
        <v>8.65</v>
      </c>
      <c r="M2352" s="6">
        <v>8.65</v>
      </c>
    </row>
    <row r="2353">
      <c r="A2353" s="146">
        <v>40892.0</v>
      </c>
      <c r="B2353" s="6">
        <v>5.89</v>
      </c>
      <c r="C2353" s="6">
        <v>6.16</v>
      </c>
      <c r="D2353" s="6">
        <v>6.4</v>
      </c>
      <c r="E2353" s="6">
        <v>6.62</v>
      </c>
      <c r="F2353" s="6">
        <v>7.32</v>
      </c>
      <c r="G2353" s="6">
        <v>7.8</v>
      </c>
      <c r="H2353" s="6">
        <v>8.33</v>
      </c>
      <c r="I2353" s="6">
        <v>8.56</v>
      </c>
      <c r="J2353" s="6">
        <v>8.68</v>
      </c>
      <c r="K2353" s="6">
        <v>8.7</v>
      </c>
      <c r="L2353" s="6">
        <v>8.69</v>
      </c>
      <c r="M2353" s="6">
        <v>8.66</v>
      </c>
    </row>
    <row r="2354">
      <c r="A2354" s="146">
        <v>40891.0</v>
      </c>
      <c r="B2354" s="6">
        <v>5.72</v>
      </c>
      <c r="C2354" s="6">
        <v>6.04</v>
      </c>
      <c r="D2354" s="6">
        <v>6.32</v>
      </c>
      <c r="E2354" s="6">
        <v>6.58</v>
      </c>
      <c r="F2354" s="6">
        <v>7.35</v>
      </c>
      <c r="G2354" s="6">
        <v>7.84</v>
      </c>
      <c r="H2354" s="6">
        <v>8.33</v>
      </c>
      <c r="I2354" s="6">
        <v>8.5</v>
      </c>
      <c r="J2354" s="6">
        <v>8.58</v>
      </c>
      <c r="K2354" s="6">
        <v>8.59</v>
      </c>
      <c r="L2354" s="6">
        <v>8.58</v>
      </c>
      <c r="M2354" s="6">
        <v>8.57</v>
      </c>
    </row>
    <row r="2355">
      <c r="A2355" s="146">
        <v>40890.0</v>
      </c>
      <c r="B2355" s="6">
        <v>5.57</v>
      </c>
      <c r="C2355" s="6">
        <v>5.94</v>
      </c>
      <c r="D2355" s="6">
        <v>6.24</v>
      </c>
      <c r="E2355" s="6">
        <v>6.51</v>
      </c>
      <c r="F2355" s="6">
        <v>7.28</v>
      </c>
      <c r="G2355" s="6">
        <v>7.78</v>
      </c>
      <c r="H2355" s="6">
        <v>8.27</v>
      </c>
      <c r="I2355" s="6">
        <v>8.45</v>
      </c>
      <c r="J2355" s="6">
        <v>8.52</v>
      </c>
      <c r="K2355" s="6">
        <v>8.53</v>
      </c>
      <c r="L2355" s="6">
        <v>8.52</v>
      </c>
      <c r="M2355" s="6">
        <v>8.51</v>
      </c>
    </row>
    <row r="2356">
      <c r="A2356" s="146">
        <v>40889.0</v>
      </c>
      <c r="B2356" s="6">
        <v>5.38</v>
      </c>
      <c r="C2356" s="6">
        <v>6.0</v>
      </c>
      <c r="D2356" s="6">
        <v>6.47</v>
      </c>
      <c r="E2356" s="6">
        <v>6.85</v>
      </c>
      <c r="F2356" s="6">
        <v>7.7</v>
      </c>
      <c r="G2356" s="6">
        <v>8.05</v>
      </c>
      <c r="H2356" s="6">
        <v>8.26</v>
      </c>
      <c r="I2356" s="6">
        <v>8.32</v>
      </c>
      <c r="J2356" s="6">
        <v>8.33</v>
      </c>
      <c r="K2356" s="6">
        <v>8.34</v>
      </c>
      <c r="L2356" s="6">
        <v>8.33</v>
      </c>
      <c r="M2356" s="6">
        <v>8.33</v>
      </c>
    </row>
    <row r="2357">
      <c r="A2357" s="146">
        <v>40886.0</v>
      </c>
      <c r="B2357" s="6">
        <v>5.09</v>
      </c>
      <c r="C2357" s="6">
        <v>5.6</v>
      </c>
      <c r="D2357" s="6">
        <v>6.01</v>
      </c>
      <c r="E2357" s="6">
        <v>6.36</v>
      </c>
      <c r="F2357" s="6">
        <v>7.29</v>
      </c>
      <c r="G2357" s="6">
        <v>7.79</v>
      </c>
      <c r="H2357" s="6">
        <v>8.21</v>
      </c>
      <c r="I2357" s="6">
        <v>8.33</v>
      </c>
      <c r="J2357" s="6">
        <v>8.36</v>
      </c>
      <c r="K2357" s="6">
        <v>8.35</v>
      </c>
      <c r="L2357" s="6">
        <v>8.33</v>
      </c>
      <c r="M2357" s="6">
        <v>8.31</v>
      </c>
    </row>
    <row r="2358">
      <c r="A2358" s="146">
        <v>40885.0</v>
      </c>
      <c r="B2358" s="6">
        <v>5.01</v>
      </c>
      <c r="C2358" s="6">
        <v>5.61</v>
      </c>
      <c r="D2358" s="6">
        <v>6.09</v>
      </c>
      <c r="E2358" s="6">
        <v>6.47</v>
      </c>
      <c r="F2358" s="6">
        <v>7.4</v>
      </c>
      <c r="G2358" s="6">
        <v>7.82</v>
      </c>
      <c r="H2358" s="6">
        <v>8.15</v>
      </c>
      <c r="I2358" s="6">
        <v>8.27</v>
      </c>
      <c r="J2358" s="6">
        <v>8.33</v>
      </c>
      <c r="K2358" s="6">
        <v>8.34</v>
      </c>
      <c r="L2358" s="6">
        <v>8.32</v>
      </c>
      <c r="M2358" s="6">
        <v>8.28</v>
      </c>
    </row>
    <row r="2359">
      <c r="A2359" s="146">
        <v>40884.0</v>
      </c>
      <c r="B2359" s="6">
        <v>4.98</v>
      </c>
      <c r="C2359" s="6">
        <v>5.52</v>
      </c>
      <c r="D2359" s="6">
        <v>5.97</v>
      </c>
      <c r="E2359" s="6">
        <v>6.34</v>
      </c>
      <c r="F2359" s="6">
        <v>7.29</v>
      </c>
      <c r="G2359" s="6">
        <v>7.76</v>
      </c>
      <c r="H2359" s="6">
        <v>8.11</v>
      </c>
      <c r="I2359" s="6">
        <v>8.21</v>
      </c>
      <c r="J2359" s="6">
        <v>8.25</v>
      </c>
      <c r="K2359" s="6">
        <v>8.26</v>
      </c>
      <c r="L2359" s="6">
        <v>8.26</v>
      </c>
      <c r="M2359" s="6">
        <v>8.25</v>
      </c>
    </row>
    <row r="2360">
      <c r="A2360" s="146">
        <v>40883.0</v>
      </c>
      <c r="B2360" s="6">
        <v>5.08</v>
      </c>
      <c r="C2360" s="6">
        <v>5.56</v>
      </c>
      <c r="D2360" s="6">
        <v>5.97</v>
      </c>
      <c r="E2360" s="6">
        <v>6.31</v>
      </c>
      <c r="F2360" s="6">
        <v>7.24</v>
      </c>
      <c r="G2360" s="6">
        <v>7.75</v>
      </c>
      <c r="H2360" s="6">
        <v>8.15</v>
      </c>
      <c r="I2360" s="6">
        <v>8.27</v>
      </c>
      <c r="J2360" s="6">
        <v>8.32</v>
      </c>
      <c r="K2360" s="6">
        <v>8.34</v>
      </c>
      <c r="L2360" s="6">
        <v>8.35</v>
      </c>
      <c r="M2360" s="6">
        <v>8.36</v>
      </c>
    </row>
    <row r="2361">
      <c r="A2361" s="146">
        <v>40882.0</v>
      </c>
      <c r="B2361" s="6">
        <v>4.82</v>
      </c>
      <c r="C2361" s="6">
        <v>5.28</v>
      </c>
      <c r="D2361" s="6">
        <v>5.68</v>
      </c>
      <c r="E2361" s="6">
        <v>6.03</v>
      </c>
      <c r="F2361" s="6">
        <v>7.04</v>
      </c>
      <c r="G2361" s="6">
        <v>7.63</v>
      </c>
      <c r="H2361" s="6">
        <v>8.18</v>
      </c>
      <c r="I2361" s="6">
        <v>8.37</v>
      </c>
      <c r="J2361" s="6">
        <v>8.44</v>
      </c>
      <c r="K2361" s="6">
        <v>8.44</v>
      </c>
      <c r="L2361" s="6">
        <v>8.41</v>
      </c>
      <c r="M2361" s="6">
        <v>8.37</v>
      </c>
    </row>
    <row r="2362">
      <c r="A2362" s="146">
        <v>40879.0</v>
      </c>
      <c r="B2362" s="6">
        <v>5.08</v>
      </c>
      <c r="C2362" s="6">
        <v>5.61</v>
      </c>
      <c r="D2362" s="6">
        <v>6.05</v>
      </c>
      <c r="E2362" s="6">
        <v>6.42</v>
      </c>
      <c r="F2362" s="6">
        <v>7.37</v>
      </c>
      <c r="G2362" s="6">
        <v>7.85</v>
      </c>
      <c r="H2362" s="6">
        <v>8.23</v>
      </c>
      <c r="I2362" s="6">
        <v>8.35</v>
      </c>
      <c r="J2362" s="6">
        <v>8.42</v>
      </c>
      <c r="K2362" s="6">
        <v>8.44</v>
      </c>
      <c r="L2362" s="6">
        <v>8.43</v>
      </c>
      <c r="M2362" s="6">
        <v>8.39</v>
      </c>
    </row>
    <row r="2363">
      <c r="A2363" s="146">
        <v>40878.0</v>
      </c>
      <c r="B2363" s="6">
        <v>5.02</v>
      </c>
      <c r="C2363" s="6">
        <v>5.54</v>
      </c>
      <c r="D2363" s="6">
        <v>5.98</v>
      </c>
      <c r="E2363" s="6">
        <v>6.35</v>
      </c>
      <c r="F2363" s="6">
        <v>7.34</v>
      </c>
      <c r="G2363" s="6">
        <v>7.87</v>
      </c>
      <c r="H2363" s="6">
        <v>8.28</v>
      </c>
      <c r="I2363" s="6">
        <v>8.39</v>
      </c>
      <c r="J2363" s="6">
        <v>8.43</v>
      </c>
      <c r="K2363" s="6">
        <v>8.43</v>
      </c>
      <c r="L2363" s="6">
        <v>8.42</v>
      </c>
      <c r="M2363" s="6">
        <v>8.41</v>
      </c>
    </row>
    <row r="2364">
      <c r="A2364" s="146">
        <v>40877.0</v>
      </c>
      <c r="B2364" s="6">
        <v>5.27</v>
      </c>
      <c r="C2364" s="6">
        <v>5.66</v>
      </c>
      <c r="D2364" s="6">
        <v>6.0</v>
      </c>
      <c r="E2364" s="6">
        <v>6.29</v>
      </c>
      <c r="F2364" s="6">
        <v>7.18</v>
      </c>
      <c r="G2364" s="6">
        <v>7.76</v>
      </c>
      <c r="H2364" s="6">
        <v>8.34</v>
      </c>
      <c r="I2364" s="6">
        <v>8.55</v>
      </c>
      <c r="J2364" s="6">
        <v>8.61</v>
      </c>
      <c r="K2364" s="6">
        <v>8.61</v>
      </c>
      <c r="L2364" s="6">
        <v>8.6</v>
      </c>
      <c r="M2364" s="6">
        <v>8.61</v>
      </c>
    </row>
    <row r="2365">
      <c r="A2365" s="146">
        <v>40876.0</v>
      </c>
      <c r="B2365" s="6">
        <v>5.28</v>
      </c>
      <c r="C2365" s="6">
        <v>5.72</v>
      </c>
      <c r="D2365" s="6">
        <v>6.1</v>
      </c>
      <c r="E2365" s="6">
        <v>6.43</v>
      </c>
      <c r="F2365" s="6">
        <v>7.37</v>
      </c>
      <c r="G2365" s="6">
        <v>7.94</v>
      </c>
      <c r="H2365" s="6">
        <v>8.47</v>
      </c>
      <c r="I2365" s="6">
        <v>8.64</v>
      </c>
      <c r="J2365" s="6">
        <v>8.69</v>
      </c>
      <c r="K2365" s="6">
        <v>8.68</v>
      </c>
      <c r="L2365" s="6">
        <v>8.68</v>
      </c>
      <c r="M2365" s="6">
        <v>8.68</v>
      </c>
    </row>
    <row r="2366">
      <c r="A2366" s="146">
        <v>40875.0</v>
      </c>
      <c r="B2366" s="6">
        <v>4.96</v>
      </c>
      <c r="C2366" s="6">
        <v>5.48</v>
      </c>
      <c r="D2366" s="6">
        <v>5.92</v>
      </c>
      <c r="E2366" s="6">
        <v>6.29</v>
      </c>
      <c r="F2366" s="6">
        <v>7.33</v>
      </c>
      <c r="G2366" s="6">
        <v>7.91</v>
      </c>
      <c r="H2366" s="6">
        <v>8.42</v>
      </c>
      <c r="I2366" s="6">
        <v>8.57</v>
      </c>
      <c r="J2366" s="6">
        <v>8.61</v>
      </c>
      <c r="K2366" s="6">
        <v>8.6</v>
      </c>
      <c r="L2366" s="6">
        <v>8.6</v>
      </c>
      <c r="M2366" s="6">
        <v>8.61</v>
      </c>
    </row>
    <row r="2367">
      <c r="A2367" s="146">
        <v>40872.0</v>
      </c>
      <c r="B2367" s="6">
        <v>5.03</v>
      </c>
      <c r="C2367" s="6">
        <v>5.59</v>
      </c>
      <c r="D2367" s="6">
        <v>6.06</v>
      </c>
      <c r="E2367" s="6">
        <v>6.45</v>
      </c>
      <c r="F2367" s="6">
        <v>7.51</v>
      </c>
      <c r="G2367" s="6">
        <v>8.08</v>
      </c>
      <c r="H2367" s="6">
        <v>8.51</v>
      </c>
      <c r="I2367" s="6">
        <v>8.61</v>
      </c>
      <c r="J2367" s="6">
        <v>8.62</v>
      </c>
      <c r="K2367" s="6">
        <v>8.61</v>
      </c>
      <c r="L2367" s="6">
        <v>8.62</v>
      </c>
      <c r="M2367" s="6">
        <v>8.65</v>
      </c>
    </row>
    <row r="2368">
      <c r="A2368" s="146">
        <v>40871.0</v>
      </c>
      <c r="B2368" s="6">
        <v>4.76</v>
      </c>
      <c r="C2368" s="6">
        <v>5.39</v>
      </c>
      <c r="D2368" s="6">
        <v>5.91</v>
      </c>
      <c r="E2368" s="6">
        <v>6.34</v>
      </c>
      <c r="F2368" s="6">
        <v>7.45</v>
      </c>
      <c r="G2368" s="6">
        <v>8.02</v>
      </c>
      <c r="H2368" s="6">
        <v>8.45</v>
      </c>
      <c r="I2368" s="6">
        <v>8.56</v>
      </c>
      <c r="J2368" s="6">
        <v>8.57</v>
      </c>
      <c r="K2368" s="6">
        <v>8.55</v>
      </c>
      <c r="L2368" s="6">
        <v>8.55</v>
      </c>
      <c r="M2368" s="6">
        <v>8.55</v>
      </c>
    </row>
    <row r="2369">
      <c r="A2369" s="146">
        <v>40870.0</v>
      </c>
      <c r="B2369" s="6">
        <v>4.76</v>
      </c>
      <c r="C2369" s="6">
        <v>5.52</v>
      </c>
      <c r="D2369" s="6">
        <v>6.11</v>
      </c>
      <c r="E2369" s="6">
        <v>6.57</v>
      </c>
      <c r="F2369" s="6">
        <v>7.65</v>
      </c>
      <c r="G2369" s="6">
        <v>8.14</v>
      </c>
      <c r="H2369" s="6">
        <v>8.51</v>
      </c>
      <c r="I2369" s="6">
        <v>8.62</v>
      </c>
      <c r="J2369" s="6">
        <v>8.63</v>
      </c>
      <c r="K2369" s="6">
        <v>8.59</v>
      </c>
      <c r="L2369" s="6">
        <v>8.55</v>
      </c>
      <c r="M2369" s="6">
        <v>8.51</v>
      </c>
    </row>
    <row r="2370">
      <c r="A2370" s="146">
        <v>40869.0</v>
      </c>
      <c r="B2370" s="6">
        <v>4.72</v>
      </c>
      <c r="C2370" s="6">
        <v>5.58</v>
      </c>
      <c r="D2370" s="6">
        <v>6.24</v>
      </c>
      <c r="E2370" s="6">
        <v>6.74</v>
      </c>
      <c r="F2370" s="6">
        <v>7.78</v>
      </c>
      <c r="G2370" s="6">
        <v>8.16</v>
      </c>
      <c r="H2370" s="6">
        <v>8.38</v>
      </c>
      <c r="I2370" s="6">
        <v>8.44</v>
      </c>
      <c r="J2370" s="6">
        <v>8.45</v>
      </c>
      <c r="K2370" s="6">
        <v>8.44</v>
      </c>
      <c r="L2370" s="6">
        <v>8.41</v>
      </c>
      <c r="M2370" s="6">
        <v>8.36</v>
      </c>
    </row>
    <row r="2371">
      <c r="A2371" s="146">
        <v>40868.0</v>
      </c>
      <c r="B2371" s="6">
        <v>4.64</v>
      </c>
      <c r="C2371" s="6">
        <v>5.41</v>
      </c>
      <c r="D2371" s="6">
        <v>6.03</v>
      </c>
      <c r="E2371" s="6">
        <v>6.52</v>
      </c>
      <c r="F2371" s="6">
        <v>7.69</v>
      </c>
      <c r="G2371" s="6">
        <v>8.17</v>
      </c>
      <c r="H2371" s="6">
        <v>8.47</v>
      </c>
      <c r="I2371" s="6">
        <v>8.51</v>
      </c>
      <c r="J2371" s="6">
        <v>8.49</v>
      </c>
      <c r="K2371" s="6">
        <v>8.43</v>
      </c>
      <c r="L2371" s="6">
        <v>8.39</v>
      </c>
      <c r="M2371" s="6">
        <v>8.35</v>
      </c>
    </row>
    <row r="2372">
      <c r="A2372" s="146">
        <v>40865.0</v>
      </c>
      <c r="B2372" s="6">
        <v>4.82</v>
      </c>
      <c r="C2372" s="6">
        <v>5.42</v>
      </c>
      <c r="D2372" s="6">
        <v>5.94</v>
      </c>
      <c r="E2372" s="6">
        <v>6.36</v>
      </c>
      <c r="F2372" s="6">
        <v>7.48</v>
      </c>
      <c r="G2372" s="6">
        <v>8.03</v>
      </c>
      <c r="H2372" s="6">
        <v>8.44</v>
      </c>
      <c r="I2372" s="6">
        <v>8.54</v>
      </c>
      <c r="J2372" s="6">
        <v>8.56</v>
      </c>
      <c r="K2372" s="6">
        <v>8.52</v>
      </c>
      <c r="L2372" s="6">
        <v>8.47</v>
      </c>
      <c r="M2372" s="6">
        <v>8.4</v>
      </c>
    </row>
    <row r="2373">
      <c r="A2373" s="146">
        <v>40864.0</v>
      </c>
      <c r="B2373" s="6">
        <v>5.21</v>
      </c>
      <c r="C2373" s="6">
        <v>5.65</v>
      </c>
      <c r="D2373" s="6">
        <v>6.03</v>
      </c>
      <c r="E2373" s="6">
        <v>6.36</v>
      </c>
      <c r="F2373" s="6">
        <v>7.3</v>
      </c>
      <c r="G2373" s="6">
        <v>7.85</v>
      </c>
      <c r="H2373" s="6">
        <v>8.36</v>
      </c>
      <c r="I2373" s="6">
        <v>8.53</v>
      </c>
      <c r="J2373" s="6">
        <v>8.59</v>
      </c>
      <c r="K2373" s="6">
        <v>8.57</v>
      </c>
      <c r="L2373" s="6">
        <v>8.54</v>
      </c>
      <c r="M2373" s="6">
        <v>8.48</v>
      </c>
    </row>
    <row r="2374">
      <c r="A2374" s="146">
        <v>40863.0</v>
      </c>
      <c r="B2374" s="6">
        <v>5.32</v>
      </c>
      <c r="C2374" s="6">
        <v>5.72</v>
      </c>
      <c r="D2374" s="6">
        <v>6.06</v>
      </c>
      <c r="E2374" s="6">
        <v>6.36</v>
      </c>
      <c r="F2374" s="6">
        <v>7.24</v>
      </c>
      <c r="G2374" s="6">
        <v>7.8</v>
      </c>
      <c r="H2374" s="6">
        <v>8.33</v>
      </c>
      <c r="I2374" s="6">
        <v>8.5</v>
      </c>
      <c r="J2374" s="6">
        <v>8.54</v>
      </c>
      <c r="K2374" s="6">
        <v>8.51</v>
      </c>
      <c r="L2374" s="6">
        <v>8.49</v>
      </c>
      <c r="M2374" s="6">
        <v>8.47</v>
      </c>
    </row>
    <row r="2375">
      <c r="A2375" s="146">
        <v>40862.0</v>
      </c>
      <c r="B2375" s="6">
        <v>5.26</v>
      </c>
      <c r="C2375" s="6">
        <v>5.67</v>
      </c>
      <c r="D2375" s="6">
        <v>6.03</v>
      </c>
      <c r="E2375" s="6">
        <v>6.34</v>
      </c>
      <c r="F2375" s="6">
        <v>7.24</v>
      </c>
      <c r="G2375" s="6">
        <v>7.8</v>
      </c>
      <c r="H2375" s="6">
        <v>8.32</v>
      </c>
      <c r="I2375" s="6">
        <v>8.49</v>
      </c>
      <c r="J2375" s="6">
        <v>8.53</v>
      </c>
      <c r="K2375" s="6">
        <v>8.51</v>
      </c>
      <c r="L2375" s="6">
        <v>8.5</v>
      </c>
      <c r="M2375" s="6">
        <v>8.48</v>
      </c>
    </row>
    <row r="2376">
      <c r="A2376" s="146">
        <v>40861.0</v>
      </c>
      <c r="B2376" s="6">
        <v>5.2</v>
      </c>
      <c r="C2376" s="6">
        <v>5.6</v>
      </c>
      <c r="D2376" s="6">
        <v>5.95</v>
      </c>
      <c r="E2376" s="6">
        <v>6.25</v>
      </c>
      <c r="F2376" s="6">
        <v>7.15</v>
      </c>
      <c r="G2376" s="6">
        <v>7.72</v>
      </c>
      <c r="H2376" s="6">
        <v>8.27</v>
      </c>
      <c r="I2376" s="6">
        <v>8.44</v>
      </c>
      <c r="J2376" s="6">
        <v>8.48</v>
      </c>
      <c r="K2376" s="6">
        <v>8.46</v>
      </c>
      <c r="L2376" s="6">
        <v>8.45</v>
      </c>
      <c r="M2376" s="6">
        <v>8.44</v>
      </c>
    </row>
    <row r="2377">
      <c r="A2377" s="146">
        <v>40858.0</v>
      </c>
      <c r="B2377" s="6">
        <v>5.09</v>
      </c>
      <c r="C2377" s="6">
        <v>5.53</v>
      </c>
      <c r="D2377" s="6">
        <v>5.9</v>
      </c>
      <c r="E2377" s="6">
        <v>6.22</v>
      </c>
      <c r="F2377" s="6">
        <v>7.15</v>
      </c>
      <c r="G2377" s="6">
        <v>7.75</v>
      </c>
      <c r="H2377" s="6">
        <v>8.32</v>
      </c>
      <c r="I2377" s="6">
        <v>8.5</v>
      </c>
      <c r="J2377" s="6">
        <v>8.53</v>
      </c>
      <c r="K2377" s="6">
        <v>8.49</v>
      </c>
      <c r="L2377" s="6">
        <v>8.46</v>
      </c>
      <c r="M2377" s="6">
        <v>8.45</v>
      </c>
    </row>
    <row r="2378">
      <c r="A2378" s="146">
        <v>40857.0</v>
      </c>
      <c r="B2378" s="6">
        <v>5.03</v>
      </c>
      <c r="C2378" s="6">
        <v>5.48</v>
      </c>
      <c r="D2378" s="6">
        <v>5.88</v>
      </c>
      <c r="E2378" s="6">
        <v>6.21</v>
      </c>
      <c r="F2378" s="6">
        <v>7.19</v>
      </c>
      <c r="G2378" s="6">
        <v>7.78</v>
      </c>
      <c r="H2378" s="6">
        <v>8.33</v>
      </c>
      <c r="I2378" s="6">
        <v>8.49</v>
      </c>
      <c r="J2378" s="6">
        <v>8.52</v>
      </c>
      <c r="K2378" s="6">
        <v>8.48</v>
      </c>
      <c r="L2378" s="6">
        <v>8.46</v>
      </c>
      <c r="M2378" s="6">
        <v>8.45</v>
      </c>
    </row>
    <row r="2379">
      <c r="A2379" s="146">
        <v>40856.0</v>
      </c>
      <c r="B2379" s="6">
        <v>4.97</v>
      </c>
      <c r="C2379" s="6">
        <v>5.44</v>
      </c>
      <c r="D2379" s="6">
        <v>5.84</v>
      </c>
      <c r="E2379" s="6">
        <v>6.18</v>
      </c>
      <c r="F2379" s="6">
        <v>7.14</v>
      </c>
      <c r="G2379" s="6">
        <v>7.7</v>
      </c>
      <c r="H2379" s="6">
        <v>8.21</v>
      </c>
      <c r="I2379" s="6">
        <v>8.37</v>
      </c>
      <c r="J2379" s="6">
        <v>8.42</v>
      </c>
      <c r="K2379" s="6">
        <v>8.42</v>
      </c>
      <c r="L2379" s="6">
        <v>8.42</v>
      </c>
      <c r="M2379" s="6">
        <v>8.43</v>
      </c>
    </row>
    <row r="2380">
      <c r="A2380" s="146">
        <v>40855.0</v>
      </c>
      <c r="B2380" s="6">
        <v>4.82</v>
      </c>
      <c r="C2380" s="6">
        <v>5.35</v>
      </c>
      <c r="D2380" s="6">
        <v>5.79</v>
      </c>
      <c r="E2380" s="6">
        <v>6.17</v>
      </c>
      <c r="F2380" s="6">
        <v>7.19</v>
      </c>
      <c r="G2380" s="6">
        <v>7.74</v>
      </c>
      <c r="H2380" s="6">
        <v>8.21</v>
      </c>
      <c r="I2380" s="6">
        <v>8.35</v>
      </c>
      <c r="J2380" s="6">
        <v>8.41</v>
      </c>
      <c r="K2380" s="6">
        <v>8.41</v>
      </c>
      <c r="L2380" s="6">
        <v>8.39</v>
      </c>
      <c r="M2380" s="6">
        <v>8.34</v>
      </c>
    </row>
    <row r="2381">
      <c r="A2381" s="146">
        <v>40854.0</v>
      </c>
      <c r="B2381" s="6">
        <v>4.83</v>
      </c>
      <c r="C2381" s="6">
        <v>5.39</v>
      </c>
      <c r="D2381" s="6">
        <v>5.87</v>
      </c>
      <c r="E2381" s="6">
        <v>6.27</v>
      </c>
      <c r="F2381" s="6">
        <v>7.32</v>
      </c>
      <c r="G2381" s="6">
        <v>7.84</v>
      </c>
      <c r="H2381" s="6">
        <v>8.25</v>
      </c>
      <c r="I2381" s="6">
        <v>8.37</v>
      </c>
      <c r="J2381" s="6">
        <v>8.42</v>
      </c>
      <c r="K2381" s="6">
        <v>8.4</v>
      </c>
      <c r="L2381" s="6">
        <v>8.37</v>
      </c>
      <c r="M2381" s="6">
        <v>8.31</v>
      </c>
    </row>
    <row r="2382">
      <c r="A2382" s="146">
        <v>40850.0</v>
      </c>
      <c r="B2382" s="6">
        <v>4.98</v>
      </c>
      <c r="C2382" s="6">
        <v>5.51</v>
      </c>
      <c r="D2382" s="6">
        <v>5.95</v>
      </c>
      <c r="E2382" s="6">
        <v>6.32</v>
      </c>
      <c r="F2382" s="6">
        <v>7.3</v>
      </c>
      <c r="G2382" s="6">
        <v>7.83</v>
      </c>
      <c r="H2382" s="6">
        <v>8.26</v>
      </c>
      <c r="I2382" s="6">
        <v>8.38</v>
      </c>
      <c r="J2382" s="6">
        <v>8.39</v>
      </c>
      <c r="K2382" s="6">
        <v>8.35</v>
      </c>
      <c r="L2382" s="6">
        <v>8.33</v>
      </c>
      <c r="M2382" s="6">
        <v>8.3</v>
      </c>
    </row>
    <row r="2383">
      <c r="A2383" s="146">
        <v>40849.0</v>
      </c>
      <c r="B2383" s="6">
        <v>5.05</v>
      </c>
      <c r="C2383" s="6">
        <v>5.55</v>
      </c>
      <c r="D2383" s="6">
        <v>5.98</v>
      </c>
      <c r="E2383" s="6">
        <v>6.33</v>
      </c>
      <c r="F2383" s="6">
        <v>7.3</v>
      </c>
      <c r="G2383" s="6">
        <v>7.83</v>
      </c>
      <c r="H2383" s="6">
        <v>8.27</v>
      </c>
      <c r="I2383" s="6">
        <v>8.39</v>
      </c>
      <c r="J2383" s="6">
        <v>8.41</v>
      </c>
      <c r="K2383" s="6">
        <v>8.38</v>
      </c>
      <c r="L2383" s="6">
        <v>8.36</v>
      </c>
      <c r="M2383" s="6">
        <v>8.34</v>
      </c>
    </row>
    <row r="2384">
      <c r="A2384" s="146">
        <v>40848.0</v>
      </c>
      <c r="B2384" s="6">
        <v>5.03</v>
      </c>
      <c r="C2384" s="6">
        <v>5.54</v>
      </c>
      <c r="D2384" s="6">
        <v>5.97</v>
      </c>
      <c r="E2384" s="6">
        <v>6.33</v>
      </c>
      <c r="F2384" s="6">
        <v>7.3</v>
      </c>
      <c r="G2384" s="6">
        <v>7.84</v>
      </c>
      <c r="H2384" s="6">
        <v>8.3</v>
      </c>
      <c r="I2384" s="6">
        <v>8.43</v>
      </c>
      <c r="J2384" s="6">
        <v>8.45</v>
      </c>
      <c r="K2384" s="6">
        <v>8.42</v>
      </c>
      <c r="L2384" s="6">
        <v>8.4</v>
      </c>
      <c r="M2384" s="6">
        <v>8.38</v>
      </c>
    </row>
    <row r="2385">
      <c r="A2385" s="146">
        <v>40847.0</v>
      </c>
      <c r="B2385" s="6">
        <v>4.9</v>
      </c>
      <c r="C2385" s="6">
        <v>5.37</v>
      </c>
      <c r="D2385" s="6">
        <v>5.77</v>
      </c>
      <c r="E2385" s="6">
        <v>6.12</v>
      </c>
      <c r="F2385" s="6">
        <v>7.07</v>
      </c>
      <c r="G2385" s="6">
        <v>7.63</v>
      </c>
      <c r="H2385" s="6">
        <v>8.15</v>
      </c>
      <c r="I2385" s="6">
        <v>8.32</v>
      </c>
      <c r="J2385" s="6">
        <v>8.38</v>
      </c>
      <c r="K2385" s="6">
        <v>8.38</v>
      </c>
      <c r="L2385" s="6">
        <v>8.36</v>
      </c>
      <c r="M2385" s="6">
        <v>8.35</v>
      </c>
    </row>
    <row r="2386">
      <c r="A2386" s="146">
        <v>40844.0</v>
      </c>
      <c r="B2386" s="6">
        <v>4.66</v>
      </c>
      <c r="C2386" s="6">
        <v>5.28</v>
      </c>
      <c r="D2386" s="6">
        <v>5.77</v>
      </c>
      <c r="E2386" s="6">
        <v>6.18</v>
      </c>
      <c r="F2386" s="6">
        <v>7.19</v>
      </c>
      <c r="G2386" s="6">
        <v>7.67</v>
      </c>
      <c r="H2386" s="6">
        <v>8.05</v>
      </c>
      <c r="I2386" s="6">
        <v>8.2</v>
      </c>
      <c r="J2386" s="6">
        <v>8.29</v>
      </c>
      <c r="K2386" s="6">
        <v>8.33</v>
      </c>
      <c r="L2386" s="6">
        <v>8.32</v>
      </c>
      <c r="M2386" s="6">
        <v>8.28</v>
      </c>
    </row>
    <row r="2387">
      <c r="A2387" s="146">
        <v>40843.0</v>
      </c>
      <c r="B2387" s="6">
        <v>4.56</v>
      </c>
      <c r="C2387" s="6">
        <v>5.22</v>
      </c>
      <c r="D2387" s="6">
        <v>5.76</v>
      </c>
      <c r="E2387" s="6">
        <v>6.2</v>
      </c>
      <c r="F2387" s="6">
        <v>7.27</v>
      </c>
      <c r="G2387" s="6">
        <v>7.76</v>
      </c>
      <c r="H2387" s="6">
        <v>8.1</v>
      </c>
      <c r="I2387" s="6">
        <v>8.2</v>
      </c>
      <c r="J2387" s="6">
        <v>8.25</v>
      </c>
      <c r="K2387" s="6">
        <v>8.27</v>
      </c>
      <c r="L2387" s="6">
        <v>8.28</v>
      </c>
      <c r="M2387" s="6">
        <v>8.27</v>
      </c>
    </row>
    <row r="2388">
      <c r="A2388" s="146">
        <v>40842.0</v>
      </c>
      <c r="B2388" s="6">
        <v>4.68</v>
      </c>
      <c r="C2388" s="6">
        <v>5.34</v>
      </c>
      <c r="D2388" s="6">
        <v>5.88</v>
      </c>
      <c r="E2388" s="6">
        <v>6.33</v>
      </c>
      <c r="F2388" s="6">
        <v>7.45</v>
      </c>
      <c r="G2388" s="6">
        <v>7.99</v>
      </c>
      <c r="H2388" s="6">
        <v>8.35</v>
      </c>
      <c r="I2388" s="6">
        <v>8.43</v>
      </c>
      <c r="J2388" s="6">
        <v>8.45</v>
      </c>
      <c r="K2388" s="6">
        <v>8.46</v>
      </c>
      <c r="L2388" s="6">
        <v>8.46</v>
      </c>
      <c r="M2388" s="6">
        <v>8.46</v>
      </c>
    </row>
    <row r="2389">
      <c r="A2389" s="146">
        <v>40841.0</v>
      </c>
      <c r="B2389" s="6">
        <v>4.67</v>
      </c>
      <c r="C2389" s="6">
        <v>5.36</v>
      </c>
      <c r="D2389" s="6">
        <v>5.93</v>
      </c>
      <c r="E2389" s="6">
        <v>6.4</v>
      </c>
      <c r="F2389" s="6">
        <v>7.58</v>
      </c>
      <c r="G2389" s="6">
        <v>8.13</v>
      </c>
      <c r="H2389" s="6">
        <v>8.5</v>
      </c>
      <c r="I2389" s="6">
        <v>8.58</v>
      </c>
      <c r="J2389" s="6">
        <v>8.6</v>
      </c>
      <c r="K2389" s="6">
        <v>8.59</v>
      </c>
      <c r="L2389" s="6">
        <v>8.58</v>
      </c>
      <c r="M2389" s="6">
        <v>8.55</v>
      </c>
    </row>
    <row r="2390">
      <c r="A2390" s="146">
        <v>40840.0</v>
      </c>
      <c r="B2390" s="6">
        <v>4.66</v>
      </c>
      <c r="C2390" s="6">
        <v>5.34</v>
      </c>
      <c r="D2390" s="6">
        <v>5.9</v>
      </c>
      <c r="E2390" s="6">
        <v>6.35</v>
      </c>
      <c r="F2390" s="6">
        <v>7.48</v>
      </c>
      <c r="G2390" s="6">
        <v>8.04</v>
      </c>
      <c r="H2390" s="6">
        <v>8.46</v>
      </c>
      <c r="I2390" s="6">
        <v>8.57</v>
      </c>
      <c r="J2390" s="6">
        <v>8.59</v>
      </c>
      <c r="K2390" s="6">
        <v>8.58</v>
      </c>
      <c r="L2390" s="6">
        <v>8.56</v>
      </c>
      <c r="M2390" s="6">
        <v>8.55</v>
      </c>
    </row>
    <row r="2391">
      <c r="A2391" s="146">
        <v>40837.0</v>
      </c>
      <c r="B2391" s="6">
        <v>4.63</v>
      </c>
      <c r="C2391" s="6">
        <v>5.33</v>
      </c>
      <c r="D2391" s="6">
        <v>5.9</v>
      </c>
      <c r="E2391" s="6">
        <v>6.36</v>
      </c>
      <c r="F2391" s="6">
        <v>7.49</v>
      </c>
      <c r="G2391" s="6">
        <v>8.06</v>
      </c>
      <c r="H2391" s="6">
        <v>8.49</v>
      </c>
      <c r="I2391" s="6">
        <v>8.61</v>
      </c>
      <c r="J2391" s="6">
        <v>8.62</v>
      </c>
      <c r="K2391" s="6">
        <v>8.6</v>
      </c>
      <c r="L2391" s="6">
        <v>8.57</v>
      </c>
      <c r="M2391" s="6">
        <v>8.55</v>
      </c>
    </row>
    <row r="2392">
      <c r="A2392" s="146">
        <v>40836.0</v>
      </c>
      <c r="B2392" s="6">
        <v>4.6</v>
      </c>
      <c r="C2392" s="6">
        <v>5.32</v>
      </c>
      <c r="D2392" s="6">
        <v>5.9</v>
      </c>
      <c r="E2392" s="6">
        <v>6.38</v>
      </c>
      <c r="F2392" s="6">
        <v>7.58</v>
      </c>
      <c r="G2392" s="6">
        <v>8.14</v>
      </c>
      <c r="H2392" s="6">
        <v>8.53</v>
      </c>
      <c r="I2392" s="6">
        <v>8.62</v>
      </c>
      <c r="J2392" s="6">
        <v>8.64</v>
      </c>
      <c r="K2392" s="6">
        <v>8.63</v>
      </c>
      <c r="L2392" s="6">
        <v>8.6</v>
      </c>
      <c r="M2392" s="6">
        <v>8.56</v>
      </c>
    </row>
    <row r="2393">
      <c r="A2393" s="146">
        <v>40835.0</v>
      </c>
      <c r="B2393" s="6">
        <v>4.57</v>
      </c>
      <c r="C2393" s="6">
        <v>5.26</v>
      </c>
      <c r="D2393" s="6">
        <v>5.82</v>
      </c>
      <c r="E2393" s="6">
        <v>6.28</v>
      </c>
      <c r="F2393" s="6">
        <v>7.44</v>
      </c>
      <c r="G2393" s="6">
        <v>8.01</v>
      </c>
      <c r="H2393" s="6">
        <v>8.44</v>
      </c>
      <c r="I2393" s="6">
        <v>8.57</v>
      </c>
      <c r="J2393" s="6">
        <v>8.61</v>
      </c>
      <c r="K2393" s="6">
        <v>8.62</v>
      </c>
      <c r="L2393" s="6">
        <v>8.62</v>
      </c>
      <c r="M2393" s="6">
        <v>8.61</v>
      </c>
    </row>
    <row r="2394">
      <c r="A2394" s="146">
        <v>40834.0</v>
      </c>
      <c r="B2394" s="6">
        <v>4.63</v>
      </c>
      <c r="C2394" s="6">
        <v>5.43</v>
      </c>
      <c r="D2394" s="6">
        <v>6.05</v>
      </c>
      <c r="E2394" s="6">
        <v>6.55</v>
      </c>
      <c r="F2394" s="6">
        <v>7.7</v>
      </c>
      <c r="G2394" s="6">
        <v>8.19</v>
      </c>
      <c r="H2394" s="6">
        <v>8.53</v>
      </c>
      <c r="I2394" s="6">
        <v>8.65</v>
      </c>
      <c r="J2394" s="6">
        <v>8.72</v>
      </c>
      <c r="K2394" s="6">
        <v>8.74</v>
      </c>
      <c r="L2394" s="6">
        <v>8.72</v>
      </c>
      <c r="M2394" s="6">
        <v>8.67</v>
      </c>
    </row>
    <row r="2395">
      <c r="A2395" s="146">
        <v>40833.0</v>
      </c>
      <c r="B2395" s="6">
        <v>4.52</v>
      </c>
      <c r="C2395" s="6">
        <v>5.35</v>
      </c>
      <c r="D2395" s="6">
        <v>5.99</v>
      </c>
      <c r="E2395" s="6">
        <v>6.5</v>
      </c>
      <c r="F2395" s="6">
        <v>7.66</v>
      </c>
      <c r="G2395" s="6">
        <v>8.13</v>
      </c>
      <c r="H2395" s="6">
        <v>8.44</v>
      </c>
      <c r="I2395" s="6">
        <v>8.56</v>
      </c>
      <c r="J2395" s="6">
        <v>8.66</v>
      </c>
      <c r="K2395" s="6">
        <v>8.69</v>
      </c>
      <c r="L2395" s="6">
        <v>8.68</v>
      </c>
      <c r="M2395" s="6">
        <v>8.62</v>
      </c>
    </row>
    <row r="2396">
      <c r="A2396" s="146">
        <v>40830.0</v>
      </c>
      <c r="B2396" s="6">
        <v>4.44</v>
      </c>
      <c r="C2396" s="6">
        <v>5.31</v>
      </c>
      <c r="D2396" s="6">
        <v>5.99</v>
      </c>
      <c r="E2396" s="6">
        <v>6.53</v>
      </c>
      <c r="F2396" s="6">
        <v>7.72</v>
      </c>
      <c r="G2396" s="6">
        <v>8.19</v>
      </c>
      <c r="H2396" s="6">
        <v>8.47</v>
      </c>
      <c r="I2396" s="6">
        <v>8.54</v>
      </c>
      <c r="J2396" s="6">
        <v>8.59</v>
      </c>
      <c r="K2396" s="6">
        <v>8.59</v>
      </c>
      <c r="L2396" s="6">
        <v>8.57</v>
      </c>
      <c r="M2396" s="6">
        <v>8.52</v>
      </c>
    </row>
    <row r="2397">
      <c r="A2397" s="146">
        <v>40829.0</v>
      </c>
      <c r="B2397" s="6">
        <v>4.14</v>
      </c>
      <c r="C2397" s="6">
        <v>4.9</v>
      </c>
      <c r="D2397" s="6">
        <v>5.52</v>
      </c>
      <c r="E2397" s="6">
        <v>6.03</v>
      </c>
      <c r="F2397" s="6">
        <v>7.33</v>
      </c>
      <c r="G2397" s="6">
        <v>7.95</v>
      </c>
      <c r="H2397" s="6">
        <v>8.4</v>
      </c>
      <c r="I2397" s="6">
        <v>8.52</v>
      </c>
      <c r="J2397" s="6">
        <v>8.56</v>
      </c>
      <c r="K2397" s="6">
        <v>8.54</v>
      </c>
      <c r="L2397" s="6">
        <v>8.5</v>
      </c>
      <c r="M2397" s="6">
        <v>8.44</v>
      </c>
    </row>
    <row r="2398">
      <c r="A2398" s="146">
        <v>40828.0</v>
      </c>
      <c r="B2398" s="6">
        <v>4.44</v>
      </c>
      <c r="C2398" s="6">
        <v>5.21</v>
      </c>
      <c r="D2398" s="6">
        <v>5.85</v>
      </c>
      <c r="E2398" s="6">
        <v>6.35</v>
      </c>
      <c r="F2398" s="6">
        <v>7.57</v>
      </c>
      <c r="G2398" s="6">
        <v>8.08</v>
      </c>
      <c r="H2398" s="6">
        <v>8.42</v>
      </c>
      <c r="I2398" s="6">
        <v>8.52</v>
      </c>
      <c r="J2398" s="6">
        <v>8.57</v>
      </c>
      <c r="K2398" s="6">
        <v>8.56</v>
      </c>
      <c r="L2398" s="6">
        <v>8.52</v>
      </c>
      <c r="M2398" s="6">
        <v>8.43</v>
      </c>
    </row>
    <row r="2399">
      <c r="A2399" s="146">
        <v>40827.0</v>
      </c>
      <c r="B2399" s="6">
        <v>4.74</v>
      </c>
      <c r="C2399" s="6">
        <v>5.58</v>
      </c>
      <c r="D2399" s="6">
        <v>6.24</v>
      </c>
      <c r="E2399" s="6">
        <v>6.74</v>
      </c>
      <c r="F2399" s="6">
        <v>7.81</v>
      </c>
      <c r="G2399" s="6">
        <v>8.17</v>
      </c>
      <c r="H2399" s="6">
        <v>8.35</v>
      </c>
      <c r="I2399" s="6">
        <v>8.43</v>
      </c>
      <c r="J2399" s="6">
        <v>8.54</v>
      </c>
      <c r="K2399" s="6">
        <v>8.57</v>
      </c>
      <c r="L2399" s="6">
        <v>8.53</v>
      </c>
      <c r="M2399" s="6">
        <v>8.42</v>
      </c>
    </row>
    <row r="2400">
      <c r="A2400" s="146">
        <v>40826.0</v>
      </c>
      <c r="B2400" s="6">
        <v>4.88</v>
      </c>
      <c r="C2400" s="6">
        <v>5.51</v>
      </c>
      <c r="D2400" s="6">
        <v>6.04</v>
      </c>
      <c r="E2400" s="6">
        <v>6.47</v>
      </c>
      <c r="F2400" s="6">
        <v>7.56</v>
      </c>
      <c r="G2400" s="6">
        <v>8.1</v>
      </c>
      <c r="H2400" s="6">
        <v>8.51</v>
      </c>
      <c r="I2400" s="6">
        <v>8.63</v>
      </c>
      <c r="J2400" s="6">
        <v>8.68</v>
      </c>
      <c r="K2400" s="6">
        <v>8.66</v>
      </c>
      <c r="L2400" s="6">
        <v>8.6</v>
      </c>
      <c r="M2400" s="6">
        <v>8.5</v>
      </c>
    </row>
    <row r="2401">
      <c r="A2401" s="146">
        <v>40823.0</v>
      </c>
      <c r="B2401" s="6">
        <v>4.99</v>
      </c>
      <c r="C2401" s="6">
        <v>5.59</v>
      </c>
      <c r="D2401" s="6">
        <v>6.09</v>
      </c>
      <c r="E2401" s="6">
        <v>6.51</v>
      </c>
      <c r="F2401" s="6">
        <v>7.61</v>
      </c>
      <c r="G2401" s="6">
        <v>8.17</v>
      </c>
      <c r="H2401" s="6">
        <v>8.58</v>
      </c>
      <c r="I2401" s="6">
        <v>8.68</v>
      </c>
      <c r="J2401" s="6">
        <v>8.67</v>
      </c>
      <c r="K2401" s="6">
        <v>8.6</v>
      </c>
      <c r="L2401" s="6">
        <v>8.53</v>
      </c>
      <c r="M2401" s="6">
        <v>8.45</v>
      </c>
    </row>
    <row r="2402">
      <c r="A2402" s="146">
        <v>40822.0</v>
      </c>
      <c r="B2402" s="6">
        <v>5.27</v>
      </c>
      <c r="C2402" s="6">
        <v>5.81</v>
      </c>
      <c r="D2402" s="6">
        <v>6.26</v>
      </c>
      <c r="E2402" s="6">
        <v>6.64</v>
      </c>
      <c r="F2402" s="6">
        <v>7.64</v>
      </c>
      <c r="G2402" s="6">
        <v>8.17</v>
      </c>
      <c r="H2402" s="6">
        <v>8.58</v>
      </c>
      <c r="I2402" s="6">
        <v>8.66</v>
      </c>
      <c r="J2402" s="6">
        <v>8.64</v>
      </c>
      <c r="K2402" s="6">
        <v>8.58</v>
      </c>
      <c r="L2402" s="6">
        <v>8.53</v>
      </c>
      <c r="M2402" s="6">
        <v>8.46</v>
      </c>
    </row>
    <row r="2403">
      <c r="A2403" s="146">
        <v>40821.0</v>
      </c>
      <c r="B2403" s="6">
        <v>5.31</v>
      </c>
      <c r="C2403" s="6">
        <v>5.88</v>
      </c>
      <c r="D2403" s="6">
        <v>6.35</v>
      </c>
      <c r="E2403" s="6">
        <v>6.74</v>
      </c>
      <c r="F2403" s="6">
        <v>7.76</v>
      </c>
      <c r="G2403" s="6">
        <v>8.28</v>
      </c>
      <c r="H2403" s="6">
        <v>8.64</v>
      </c>
      <c r="I2403" s="6">
        <v>8.7</v>
      </c>
      <c r="J2403" s="6">
        <v>8.67</v>
      </c>
      <c r="K2403" s="6">
        <v>8.59</v>
      </c>
      <c r="L2403" s="6">
        <v>8.54</v>
      </c>
      <c r="M2403" s="6">
        <v>8.46</v>
      </c>
    </row>
    <row r="2404">
      <c r="A2404" s="146">
        <v>40820.0</v>
      </c>
      <c r="B2404" s="6">
        <v>5.46</v>
      </c>
      <c r="C2404" s="6">
        <v>5.97</v>
      </c>
      <c r="D2404" s="6">
        <v>6.4</v>
      </c>
      <c r="E2404" s="6">
        <v>6.76</v>
      </c>
      <c r="F2404" s="6">
        <v>7.74</v>
      </c>
      <c r="G2404" s="6">
        <v>8.29</v>
      </c>
      <c r="H2404" s="6">
        <v>8.74</v>
      </c>
      <c r="I2404" s="6">
        <v>8.84</v>
      </c>
      <c r="J2404" s="6">
        <v>8.78</v>
      </c>
      <c r="K2404" s="6">
        <v>8.66</v>
      </c>
      <c r="L2404" s="6">
        <v>8.59</v>
      </c>
      <c r="M2404" s="6">
        <v>8.52</v>
      </c>
    </row>
    <row r="2405">
      <c r="A2405" s="146">
        <v>40819.0</v>
      </c>
      <c r="B2405" s="6">
        <v>5.39</v>
      </c>
      <c r="C2405" s="6">
        <v>6.0</v>
      </c>
      <c r="D2405" s="6">
        <v>6.49</v>
      </c>
      <c r="E2405" s="6">
        <v>6.9</v>
      </c>
      <c r="F2405" s="6">
        <v>7.87</v>
      </c>
      <c r="G2405" s="6">
        <v>8.28</v>
      </c>
      <c r="H2405" s="6">
        <v>8.46</v>
      </c>
      <c r="I2405" s="6">
        <v>8.43</v>
      </c>
      <c r="J2405" s="6">
        <v>8.36</v>
      </c>
      <c r="K2405" s="6">
        <v>8.28</v>
      </c>
      <c r="L2405" s="6">
        <v>8.24</v>
      </c>
      <c r="M2405" s="6">
        <v>8.2</v>
      </c>
    </row>
    <row r="2406">
      <c r="A2406" s="146">
        <v>40816.0</v>
      </c>
      <c r="B2406" s="6">
        <v>5.38</v>
      </c>
      <c r="C2406" s="6">
        <v>5.7</v>
      </c>
      <c r="D2406" s="6">
        <v>5.98</v>
      </c>
      <c r="E2406" s="6">
        <v>6.24</v>
      </c>
      <c r="F2406" s="6">
        <v>7.03</v>
      </c>
      <c r="G2406" s="6">
        <v>7.62</v>
      </c>
      <c r="H2406" s="6">
        <v>8.29</v>
      </c>
      <c r="I2406" s="6">
        <v>8.55</v>
      </c>
      <c r="J2406" s="6">
        <v>8.62</v>
      </c>
      <c r="K2406" s="6">
        <v>8.54</v>
      </c>
      <c r="L2406" s="6">
        <v>8.46</v>
      </c>
      <c r="M2406" s="6">
        <v>8.38</v>
      </c>
    </row>
    <row r="2407">
      <c r="A2407" s="146">
        <v>40815.0</v>
      </c>
      <c r="B2407" s="6">
        <v>5.49</v>
      </c>
      <c r="C2407" s="6">
        <v>5.77</v>
      </c>
      <c r="D2407" s="6">
        <v>6.03</v>
      </c>
      <c r="E2407" s="6">
        <v>6.27</v>
      </c>
      <c r="F2407" s="6">
        <v>7.06</v>
      </c>
      <c r="G2407" s="6">
        <v>7.63</v>
      </c>
      <c r="H2407" s="6">
        <v>8.27</v>
      </c>
      <c r="I2407" s="6">
        <v>8.54</v>
      </c>
      <c r="J2407" s="6">
        <v>8.68</v>
      </c>
      <c r="K2407" s="6">
        <v>8.66</v>
      </c>
      <c r="L2407" s="6">
        <v>8.59</v>
      </c>
      <c r="M2407" s="6">
        <v>8.48</v>
      </c>
    </row>
    <row r="2408">
      <c r="A2408" s="146">
        <v>40814.0</v>
      </c>
      <c r="B2408" s="6">
        <v>5.28</v>
      </c>
      <c r="C2408" s="6">
        <v>5.57</v>
      </c>
      <c r="D2408" s="6">
        <v>5.84</v>
      </c>
      <c r="E2408" s="6">
        <v>6.08</v>
      </c>
      <c r="F2408" s="6">
        <v>6.86</v>
      </c>
      <c r="G2408" s="6">
        <v>7.4</v>
      </c>
      <c r="H2408" s="6">
        <v>7.99</v>
      </c>
      <c r="I2408" s="6">
        <v>8.25</v>
      </c>
      <c r="J2408" s="6">
        <v>8.39</v>
      </c>
      <c r="K2408" s="6">
        <v>8.41</v>
      </c>
      <c r="L2408" s="6">
        <v>8.38</v>
      </c>
      <c r="M2408" s="6">
        <v>8.32</v>
      </c>
    </row>
    <row r="2409">
      <c r="A2409" s="146">
        <v>40813.0</v>
      </c>
      <c r="B2409" s="6">
        <v>5.56</v>
      </c>
      <c r="C2409" s="6">
        <v>5.91</v>
      </c>
      <c r="D2409" s="6">
        <v>6.23</v>
      </c>
      <c r="E2409" s="6">
        <v>6.51</v>
      </c>
      <c r="F2409" s="6">
        <v>7.39</v>
      </c>
      <c r="G2409" s="6">
        <v>7.96</v>
      </c>
      <c r="H2409" s="6">
        <v>8.54</v>
      </c>
      <c r="I2409" s="6">
        <v>8.72</v>
      </c>
      <c r="J2409" s="6">
        <v>8.74</v>
      </c>
      <c r="K2409" s="6">
        <v>8.64</v>
      </c>
      <c r="L2409" s="6">
        <v>8.56</v>
      </c>
      <c r="M2409" s="6">
        <v>8.46</v>
      </c>
    </row>
    <row r="2410">
      <c r="A2410" s="146">
        <v>40812.0</v>
      </c>
      <c r="B2410" s="6">
        <v>5.39</v>
      </c>
      <c r="C2410" s="6">
        <v>5.82</v>
      </c>
      <c r="D2410" s="6">
        <v>6.19</v>
      </c>
      <c r="E2410" s="6">
        <v>6.52</v>
      </c>
      <c r="F2410" s="6">
        <v>7.46</v>
      </c>
      <c r="G2410" s="6">
        <v>7.98</v>
      </c>
      <c r="H2410" s="6">
        <v>8.35</v>
      </c>
      <c r="I2410" s="6">
        <v>8.35</v>
      </c>
      <c r="J2410" s="6">
        <v>8.24</v>
      </c>
      <c r="K2410" s="6">
        <v>8.13</v>
      </c>
      <c r="L2410" s="6">
        <v>8.1</v>
      </c>
      <c r="M2410" s="6">
        <v>8.1</v>
      </c>
    </row>
    <row r="2411">
      <c r="A2411" s="146">
        <v>40809.0</v>
      </c>
      <c r="B2411" s="6">
        <v>5.29</v>
      </c>
      <c r="C2411" s="6">
        <v>5.7</v>
      </c>
      <c r="D2411" s="6">
        <v>6.06</v>
      </c>
      <c r="E2411" s="6">
        <v>6.37</v>
      </c>
      <c r="F2411" s="6">
        <v>7.31</v>
      </c>
      <c r="G2411" s="6">
        <v>7.88</v>
      </c>
      <c r="H2411" s="6">
        <v>8.32</v>
      </c>
      <c r="I2411" s="6">
        <v>8.38</v>
      </c>
      <c r="J2411" s="6">
        <v>8.3</v>
      </c>
      <c r="K2411" s="6">
        <v>8.19</v>
      </c>
      <c r="L2411" s="6">
        <v>8.15</v>
      </c>
      <c r="M2411" s="6">
        <v>8.14</v>
      </c>
    </row>
    <row r="2412">
      <c r="A2412" s="146">
        <v>40808.0</v>
      </c>
      <c r="B2412" s="6">
        <v>5.22</v>
      </c>
      <c r="C2412" s="6">
        <v>5.61</v>
      </c>
      <c r="D2412" s="6">
        <v>5.94</v>
      </c>
      <c r="E2412" s="6">
        <v>6.24</v>
      </c>
      <c r="F2412" s="6">
        <v>7.11</v>
      </c>
      <c r="G2412" s="6">
        <v>7.68</v>
      </c>
      <c r="H2412" s="6">
        <v>8.21</v>
      </c>
      <c r="I2412" s="6">
        <v>8.34</v>
      </c>
      <c r="J2412" s="6">
        <v>8.3</v>
      </c>
      <c r="K2412" s="6">
        <v>8.2</v>
      </c>
      <c r="L2412" s="6">
        <v>8.16</v>
      </c>
      <c r="M2412" s="6">
        <v>8.13</v>
      </c>
    </row>
    <row r="2413">
      <c r="A2413" s="146">
        <v>40807.0</v>
      </c>
      <c r="B2413" s="6">
        <v>4.9</v>
      </c>
      <c r="C2413" s="6">
        <v>5.3</v>
      </c>
      <c r="D2413" s="6">
        <v>5.65</v>
      </c>
      <c r="E2413" s="6">
        <v>5.96</v>
      </c>
      <c r="F2413" s="6">
        <v>6.88</v>
      </c>
      <c r="G2413" s="6">
        <v>7.49</v>
      </c>
      <c r="H2413" s="6">
        <v>8.1</v>
      </c>
      <c r="I2413" s="6">
        <v>8.29</v>
      </c>
      <c r="J2413" s="6">
        <v>8.28</v>
      </c>
      <c r="K2413" s="6">
        <v>8.19</v>
      </c>
      <c r="L2413" s="6">
        <v>8.15</v>
      </c>
      <c r="M2413" s="6">
        <v>8.11</v>
      </c>
    </row>
    <row r="2414">
      <c r="A2414" s="146">
        <v>40806.0</v>
      </c>
      <c r="B2414" s="6">
        <v>5.27</v>
      </c>
      <c r="C2414" s="6">
        <v>5.59</v>
      </c>
      <c r="D2414" s="6">
        <v>5.87</v>
      </c>
      <c r="E2414" s="6">
        <v>6.12</v>
      </c>
      <c r="F2414" s="6">
        <v>6.92</v>
      </c>
      <c r="G2414" s="6">
        <v>7.52</v>
      </c>
      <c r="H2414" s="6">
        <v>8.18</v>
      </c>
      <c r="I2414" s="6">
        <v>8.39</v>
      </c>
      <c r="J2414" s="6">
        <v>8.38</v>
      </c>
      <c r="K2414" s="6">
        <v>8.28</v>
      </c>
      <c r="L2414" s="6">
        <v>8.22</v>
      </c>
      <c r="M2414" s="6">
        <v>8.2</v>
      </c>
    </row>
    <row r="2415">
      <c r="A2415" s="146">
        <v>40805.0</v>
      </c>
      <c r="B2415" s="6">
        <v>5.02</v>
      </c>
      <c r="C2415" s="6">
        <v>5.4</v>
      </c>
      <c r="D2415" s="6">
        <v>5.74</v>
      </c>
      <c r="E2415" s="6">
        <v>6.03</v>
      </c>
      <c r="F2415" s="6">
        <v>6.93</v>
      </c>
      <c r="G2415" s="6">
        <v>7.53</v>
      </c>
      <c r="H2415" s="6">
        <v>8.15</v>
      </c>
      <c r="I2415" s="6">
        <v>8.33</v>
      </c>
      <c r="J2415" s="6">
        <v>8.31</v>
      </c>
      <c r="K2415" s="6">
        <v>8.21</v>
      </c>
      <c r="L2415" s="6">
        <v>8.16</v>
      </c>
      <c r="M2415" s="6">
        <v>8.14</v>
      </c>
    </row>
    <row r="2416">
      <c r="A2416" s="146">
        <v>40802.0</v>
      </c>
      <c r="B2416" s="6">
        <v>4.92</v>
      </c>
      <c r="C2416" s="6">
        <v>5.25</v>
      </c>
      <c r="D2416" s="6">
        <v>5.55</v>
      </c>
      <c r="E2416" s="6">
        <v>5.82</v>
      </c>
      <c r="F2416" s="6">
        <v>6.66</v>
      </c>
      <c r="G2416" s="6">
        <v>7.27</v>
      </c>
      <c r="H2416" s="6">
        <v>7.98</v>
      </c>
      <c r="I2416" s="6">
        <v>8.26</v>
      </c>
      <c r="J2416" s="6">
        <v>8.34</v>
      </c>
      <c r="K2416" s="6">
        <v>8.28</v>
      </c>
      <c r="L2416" s="6">
        <v>8.23</v>
      </c>
      <c r="M2416" s="6">
        <v>8.18</v>
      </c>
    </row>
    <row r="2417">
      <c r="A2417" s="146">
        <v>40801.0</v>
      </c>
      <c r="B2417" s="6">
        <v>5.0</v>
      </c>
      <c r="C2417" s="6">
        <v>5.31</v>
      </c>
      <c r="D2417" s="6">
        <v>5.58</v>
      </c>
      <c r="E2417" s="6">
        <v>5.83</v>
      </c>
      <c r="F2417" s="6">
        <v>6.62</v>
      </c>
      <c r="G2417" s="6">
        <v>7.22</v>
      </c>
      <c r="H2417" s="6">
        <v>7.95</v>
      </c>
      <c r="I2417" s="6">
        <v>8.28</v>
      </c>
      <c r="J2417" s="6">
        <v>8.41</v>
      </c>
      <c r="K2417" s="6">
        <v>8.38</v>
      </c>
      <c r="L2417" s="6">
        <v>8.33</v>
      </c>
      <c r="M2417" s="6">
        <v>8.27</v>
      </c>
    </row>
    <row r="2418">
      <c r="A2418" s="146">
        <v>40800.0</v>
      </c>
      <c r="B2418" s="6">
        <v>4.98</v>
      </c>
      <c r="C2418" s="6">
        <v>5.25</v>
      </c>
      <c r="D2418" s="6">
        <v>5.49</v>
      </c>
      <c r="E2418" s="6">
        <v>5.71</v>
      </c>
      <c r="F2418" s="6">
        <v>6.44</v>
      </c>
      <c r="G2418" s="6">
        <v>7.04</v>
      </c>
      <c r="H2418" s="6">
        <v>7.81</v>
      </c>
      <c r="I2418" s="6">
        <v>8.18</v>
      </c>
      <c r="J2418" s="6">
        <v>8.35</v>
      </c>
      <c r="K2418" s="6">
        <v>8.36</v>
      </c>
      <c r="L2418" s="6">
        <v>8.32</v>
      </c>
      <c r="M2418" s="6">
        <v>8.28</v>
      </c>
    </row>
    <row r="2419">
      <c r="A2419" s="146">
        <v>40799.0</v>
      </c>
      <c r="B2419" s="6">
        <v>4.82</v>
      </c>
      <c r="C2419" s="6">
        <v>5.1</v>
      </c>
      <c r="D2419" s="6">
        <v>5.35</v>
      </c>
      <c r="E2419" s="6">
        <v>5.59</v>
      </c>
      <c r="F2419" s="6">
        <v>6.37</v>
      </c>
      <c r="G2419" s="6">
        <v>6.99</v>
      </c>
      <c r="H2419" s="6">
        <v>7.78</v>
      </c>
      <c r="I2419" s="6">
        <v>8.17</v>
      </c>
      <c r="J2419" s="6">
        <v>8.38</v>
      </c>
      <c r="K2419" s="6">
        <v>8.41</v>
      </c>
      <c r="L2419" s="6">
        <v>8.37</v>
      </c>
      <c r="M2419" s="6">
        <v>8.3</v>
      </c>
    </row>
    <row r="2420">
      <c r="A2420" s="146">
        <v>40798.0</v>
      </c>
      <c r="B2420" s="6">
        <v>4.8</v>
      </c>
      <c r="C2420" s="6">
        <v>5.09</v>
      </c>
      <c r="D2420" s="6">
        <v>5.36</v>
      </c>
      <c r="E2420" s="6">
        <v>5.61</v>
      </c>
      <c r="F2420" s="6">
        <v>6.43</v>
      </c>
      <c r="G2420" s="6">
        <v>7.06</v>
      </c>
      <c r="H2420" s="6">
        <v>7.85</v>
      </c>
      <c r="I2420" s="6">
        <v>8.21</v>
      </c>
      <c r="J2420" s="6">
        <v>8.37</v>
      </c>
      <c r="K2420" s="6">
        <v>8.36</v>
      </c>
      <c r="L2420" s="6">
        <v>8.31</v>
      </c>
      <c r="M2420" s="6">
        <v>8.25</v>
      </c>
    </row>
    <row r="2421">
      <c r="A2421" s="146">
        <v>40795.0</v>
      </c>
      <c r="B2421" s="6">
        <v>4.72</v>
      </c>
      <c r="C2421" s="6">
        <v>5.02</v>
      </c>
      <c r="D2421" s="6">
        <v>5.29</v>
      </c>
      <c r="E2421" s="6">
        <v>5.54</v>
      </c>
      <c r="F2421" s="6">
        <v>6.35</v>
      </c>
      <c r="G2421" s="6">
        <v>6.98</v>
      </c>
      <c r="H2421" s="6">
        <v>7.75</v>
      </c>
      <c r="I2421" s="6">
        <v>8.1</v>
      </c>
      <c r="J2421" s="6">
        <v>8.24</v>
      </c>
      <c r="K2421" s="6">
        <v>8.24</v>
      </c>
      <c r="L2421" s="6">
        <v>8.2</v>
      </c>
      <c r="M2421" s="6">
        <v>8.16</v>
      </c>
    </row>
    <row r="2422">
      <c r="A2422" s="146">
        <v>40794.0</v>
      </c>
      <c r="B2422" s="6">
        <v>4.72</v>
      </c>
      <c r="C2422" s="6">
        <v>5.03</v>
      </c>
      <c r="D2422" s="6">
        <v>5.3</v>
      </c>
      <c r="E2422" s="6">
        <v>5.55</v>
      </c>
      <c r="F2422" s="6">
        <v>6.38</v>
      </c>
      <c r="G2422" s="6">
        <v>7.01</v>
      </c>
      <c r="H2422" s="6">
        <v>7.78</v>
      </c>
      <c r="I2422" s="6">
        <v>8.12</v>
      </c>
      <c r="J2422" s="6">
        <v>8.26</v>
      </c>
      <c r="K2422" s="6">
        <v>8.25</v>
      </c>
      <c r="L2422" s="6">
        <v>8.21</v>
      </c>
      <c r="M2422" s="6">
        <v>8.17</v>
      </c>
    </row>
    <row r="2423">
      <c r="A2423" s="146">
        <v>40793.0</v>
      </c>
      <c r="B2423" s="6">
        <v>4.69</v>
      </c>
      <c r="C2423" s="6">
        <v>4.99</v>
      </c>
      <c r="D2423" s="6">
        <v>5.25</v>
      </c>
      <c r="E2423" s="6">
        <v>5.5</v>
      </c>
      <c r="F2423" s="6">
        <v>6.33</v>
      </c>
      <c r="G2423" s="6">
        <v>6.98</v>
      </c>
      <c r="H2423" s="6">
        <v>7.8</v>
      </c>
      <c r="I2423" s="6">
        <v>8.17</v>
      </c>
      <c r="J2423" s="6">
        <v>8.33</v>
      </c>
      <c r="K2423" s="6">
        <v>8.33</v>
      </c>
      <c r="L2423" s="6">
        <v>8.28</v>
      </c>
      <c r="M2423" s="6">
        <v>8.23</v>
      </c>
    </row>
    <row r="2424">
      <c r="A2424" s="146">
        <v>40792.0</v>
      </c>
      <c r="B2424" s="6">
        <v>4.61</v>
      </c>
      <c r="C2424" s="6">
        <v>4.93</v>
      </c>
      <c r="D2424" s="6">
        <v>5.21</v>
      </c>
      <c r="E2424" s="6">
        <v>5.47</v>
      </c>
      <c r="F2424" s="6">
        <v>6.32</v>
      </c>
      <c r="G2424" s="6">
        <v>6.97</v>
      </c>
      <c r="H2424" s="6">
        <v>7.77</v>
      </c>
      <c r="I2424" s="6">
        <v>8.11</v>
      </c>
      <c r="J2424" s="6">
        <v>8.24</v>
      </c>
      <c r="K2424" s="6">
        <v>8.23</v>
      </c>
      <c r="L2424" s="6">
        <v>8.19</v>
      </c>
      <c r="M2424" s="6">
        <v>8.16</v>
      </c>
    </row>
    <row r="2425">
      <c r="A2425" s="146">
        <v>40791.0</v>
      </c>
      <c r="B2425" s="6">
        <v>4.53</v>
      </c>
      <c r="C2425" s="6">
        <v>4.85</v>
      </c>
      <c r="D2425" s="6">
        <v>5.13</v>
      </c>
      <c r="E2425" s="6">
        <v>5.39</v>
      </c>
      <c r="F2425" s="6">
        <v>6.24</v>
      </c>
      <c r="G2425" s="6">
        <v>6.9</v>
      </c>
      <c r="H2425" s="6">
        <v>7.7</v>
      </c>
      <c r="I2425" s="6">
        <v>8.07</v>
      </c>
      <c r="J2425" s="6">
        <v>8.23</v>
      </c>
      <c r="K2425" s="6">
        <v>8.24</v>
      </c>
      <c r="L2425" s="6">
        <v>8.2</v>
      </c>
      <c r="M2425" s="6">
        <v>8.17</v>
      </c>
    </row>
    <row r="2426">
      <c r="A2426" s="146">
        <v>40788.0</v>
      </c>
      <c r="B2426" s="6">
        <v>4.47</v>
      </c>
      <c r="C2426" s="6">
        <v>4.83</v>
      </c>
      <c r="D2426" s="6">
        <v>5.15</v>
      </c>
      <c r="E2426" s="6">
        <v>5.44</v>
      </c>
      <c r="F2426" s="6">
        <v>6.34</v>
      </c>
      <c r="G2426" s="6">
        <v>6.98</v>
      </c>
      <c r="H2426" s="6">
        <v>7.7</v>
      </c>
      <c r="I2426" s="6">
        <v>8.01</v>
      </c>
      <c r="J2426" s="6">
        <v>8.14</v>
      </c>
      <c r="K2426" s="6">
        <v>8.14</v>
      </c>
      <c r="L2426" s="6">
        <v>8.12</v>
      </c>
      <c r="M2426" s="6">
        <v>8.11</v>
      </c>
    </row>
    <row r="2427">
      <c r="A2427" s="146">
        <v>40787.0</v>
      </c>
      <c r="B2427" s="6">
        <v>4.48</v>
      </c>
      <c r="C2427" s="6">
        <v>4.83</v>
      </c>
      <c r="D2427" s="6">
        <v>5.15</v>
      </c>
      <c r="E2427" s="6">
        <v>5.43</v>
      </c>
      <c r="F2427" s="6">
        <v>6.33</v>
      </c>
      <c r="G2427" s="6">
        <v>6.98</v>
      </c>
      <c r="H2427" s="6">
        <v>7.71</v>
      </c>
      <c r="I2427" s="6">
        <v>8.01</v>
      </c>
      <c r="J2427" s="6">
        <v>8.13</v>
      </c>
      <c r="K2427" s="6">
        <v>8.13</v>
      </c>
      <c r="L2427" s="6">
        <v>8.11</v>
      </c>
      <c r="M2427" s="6">
        <v>8.11</v>
      </c>
    </row>
    <row r="2428">
      <c r="A2428" s="146">
        <v>40786.0</v>
      </c>
      <c r="B2428" s="6">
        <v>4.5</v>
      </c>
      <c r="C2428" s="6">
        <v>4.84</v>
      </c>
      <c r="D2428" s="6">
        <v>5.14</v>
      </c>
      <c r="E2428" s="6">
        <v>5.41</v>
      </c>
      <c r="F2428" s="6">
        <v>6.27</v>
      </c>
      <c r="G2428" s="6">
        <v>6.89</v>
      </c>
      <c r="H2428" s="6">
        <v>7.64</v>
      </c>
      <c r="I2428" s="6">
        <v>7.99</v>
      </c>
      <c r="J2428" s="6">
        <v>8.17</v>
      </c>
      <c r="K2428" s="6">
        <v>8.21</v>
      </c>
      <c r="L2428" s="6">
        <v>8.19</v>
      </c>
      <c r="M2428" s="6">
        <v>8.16</v>
      </c>
    </row>
    <row r="2429">
      <c r="A2429" s="146">
        <v>40785.0</v>
      </c>
      <c r="B2429" s="6">
        <v>4.56</v>
      </c>
      <c r="C2429" s="6">
        <v>4.9</v>
      </c>
      <c r="D2429" s="6">
        <v>5.2</v>
      </c>
      <c r="E2429" s="6">
        <v>5.47</v>
      </c>
      <c r="F2429" s="6">
        <v>6.33</v>
      </c>
      <c r="G2429" s="6">
        <v>6.96</v>
      </c>
      <c r="H2429" s="6">
        <v>7.69</v>
      </c>
      <c r="I2429" s="6">
        <v>7.98</v>
      </c>
      <c r="J2429" s="6">
        <v>8.08</v>
      </c>
      <c r="K2429" s="6">
        <v>8.06</v>
      </c>
      <c r="L2429" s="6">
        <v>8.05</v>
      </c>
      <c r="M2429" s="6">
        <v>8.09</v>
      </c>
    </row>
    <row r="2430">
      <c r="A2430" s="146">
        <v>40784.0</v>
      </c>
      <c r="B2430" s="6">
        <v>4.58</v>
      </c>
      <c r="C2430" s="6">
        <v>4.92</v>
      </c>
      <c r="D2430" s="6">
        <v>5.22</v>
      </c>
      <c r="E2430" s="6">
        <v>5.48</v>
      </c>
      <c r="F2430" s="6">
        <v>6.34</v>
      </c>
      <c r="G2430" s="6">
        <v>6.98</v>
      </c>
      <c r="H2430" s="6">
        <v>7.74</v>
      </c>
      <c r="I2430" s="6">
        <v>8.09</v>
      </c>
      <c r="J2430" s="6">
        <v>8.26</v>
      </c>
      <c r="K2430" s="6">
        <v>8.28</v>
      </c>
      <c r="L2430" s="6">
        <v>8.26</v>
      </c>
      <c r="M2430" s="6">
        <v>8.23</v>
      </c>
    </row>
    <row r="2431">
      <c r="A2431" s="146">
        <v>40781.0</v>
      </c>
      <c r="B2431" s="6">
        <v>4.42</v>
      </c>
      <c r="C2431" s="6">
        <v>4.8</v>
      </c>
      <c r="D2431" s="6">
        <v>5.12</v>
      </c>
      <c r="E2431" s="6">
        <v>5.42</v>
      </c>
      <c r="F2431" s="6">
        <v>6.35</v>
      </c>
      <c r="G2431" s="6">
        <v>7.03</v>
      </c>
      <c r="H2431" s="6">
        <v>7.8</v>
      </c>
      <c r="I2431" s="6">
        <v>8.11</v>
      </c>
      <c r="J2431" s="6">
        <v>8.2</v>
      </c>
      <c r="K2431" s="6">
        <v>8.19</v>
      </c>
      <c r="L2431" s="6">
        <v>8.16</v>
      </c>
      <c r="M2431" s="6">
        <v>8.16</v>
      </c>
    </row>
    <row r="2432">
      <c r="A2432" s="146">
        <v>40780.0</v>
      </c>
      <c r="B2432" s="6">
        <v>4.16</v>
      </c>
      <c r="C2432" s="6">
        <v>4.61</v>
      </c>
      <c r="D2432" s="6">
        <v>5.01</v>
      </c>
      <c r="E2432" s="6">
        <v>5.36</v>
      </c>
      <c r="F2432" s="6">
        <v>6.44</v>
      </c>
      <c r="G2432" s="6">
        <v>7.13</v>
      </c>
      <c r="H2432" s="6">
        <v>7.83</v>
      </c>
      <c r="I2432" s="6">
        <v>8.07</v>
      </c>
      <c r="J2432" s="6">
        <v>8.15</v>
      </c>
      <c r="K2432" s="6">
        <v>8.13</v>
      </c>
      <c r="L2432" s="6">
        <v>8.12</v>
      </c>
      <c r="M2432" s="6">
        <v>8.12</v>
      </c>
    </row>
    <row r="2433">
      <c r="A2433" s="146">
        <v>40779.0</v>
      </c>
      <c r="B2433" s="6">
        <v>4.13</v>
      </c>
      <c r="C2433" s="6">
        <v>4.59</v>
      </c>
      <c r="D2433" s="6">
        <v>4.99</v>
      </c>
      <c r="E2433" s="6">
        <v>5.34</v>
      </c>
      <c r="F2433" s="6">
        <v>6.4</v>
      </c>
      <c r="G2433" s="6">
        <v>7.08</v>
      </c>
      <c r="H2433" s="6">
        <v>7.77</v>
      </c>
      <c r="I2433" s="6">
        <v>8.03</v>
      </c>
      <c r="J2433" s="6">
        <v>8.13</v>
      </c>
      <c r="K2433" s="6">
        <v>8.14</v>
      </c>
      <c r="L2433" s="6">
        <v>8.14</v>
      </c>
      <c r="M2433" s="6">
        <v>8.13</v>
      </c>
    </row>
    <row r="2434">
      <c r="A2434" s="146">
        <v>40778.0</v>
      </c>
      <c r="B2434" s="6">
        <v>4.14</v>
      </c>
      <c r="C2434" s="6">
        <v>4.59</v>
      </c>
      <c r="D2434" s="6">
        <v>4.98</v>
      </c>
      <c r="E2434" s="6">
        <v>5.33</v>
      </c>
      <c r="F2434" s="6">
        <v>6.38</v>
      </c>
      <c r="G2434" s="6">
        <v>7.06</v>
      </c>
      <c r="H2434" s="6">
        <v>7.76</v>
      </c>
      <c r="I2434" s="6">
        <v>8.01</v>
      </c>
      <c r="J2434" s="6">
        <v>8.09</v>
      </c>
      <c r="K2434" s="6">
        <v>8.09</v>
      </c>
      <c r="L2434" s="6">
        <v>8.09</v>
      </c>
      <c r="M2434" s="6">
        <v>8.1</v>
      </c>
    </row>
    <row r="2435">
      <c r="A2435" s="146">
        <v>40777.0</v>
      </c>
      <c r="B2435" s="6">
        <v>4.23</v>
      </c>
      <c r="C2435" s="6">
        <v>4.61</v>
      </c>
      <c r="D2435" s="6">
        <v>4.95</v>
      </c>
      <c r="E2435" s="6">
        <v>5.25</v>
      </c>
      <c r="F2435" s="6">
        <v>6.22</v>
      </c>
      <c r="G2435" s="6">
        <v>6.92</v>
      </c>
      <c r="H2435" s="6">
        <v>7.7</v>
      </c>
      <c r="I2435" s="6">
        <v>8.02</v>
      </c>
      <c r="J2435" s="6">
        <v>8.12</v>
      </c>
      <c r="K2435" s="6">
        <v>8.11</v>
      </c>
      <c r="L2435" s="6">
        <v>8.09</v>
      </c>
      <c r="M2435" s="6">
        <v>8.1</v>
      </c>
    </row>
    <row r="2436">
      <c r="A2436" s="146">
        <v>40774.0</v>
      </c>
      <c r="B2436" s="6">
        <v>4.04</v>
      </c>
      <c r="C2436" s="6">
        <v>4.49</v>
      </c>
      <c r="D2436" s="6">
        <v>4.89</v>
      </c>
      <c r="E2436" s="6">
        <v>5.24</v>
      </c>
      <c r="F2436" s="6">
        <v>6.32</v>
      </c>
      <c r="G2436" s="6">
        <v>7.03</v>
      </c>
      <c r="H2436" s="6">
        <v>7.78</v>
      </c>
      <c r="I2436" s="6">
        <v>8.06</v>
      </c>
      <c r="J2436" s="6">
        <v>8.17</v>
      </c>
      <c r="K2436" s="6">
        <v>8.16</v>
      </c>
      <c r="L2436" s="6">
        <v>8.15</v>
      </c>
      <c r="M2436" s="6">
        <v>8.12</v>
      </c>
    </row>
    <row r="2437">
      <c r="A2437" s="146">
        <v>40773.0</v>
      </c>
      <c r="B2437" s="6">
        <v>4.11</v>
      </c>
      <c r="C2437" s="6">
        <v>4.52</v>
      </c>
      <c r="D2437" s="6">
        <v>4.88</v>
      </c>
      <c r="E2437" s="6">
        <v>5.21</v>
      </c>
      <c r="F2437" s="6">
        <v>6.21</v>
      </c>
      <c r="G2437" s="6">
        <v>6.89</v>
      </c>
      <c r="H2437" s="6">
        <v>7.63</v>
      </c>
      <c r="I2437" s="6">
        <v>7.96</v>
      </c>
      <c r="J2437" s="6">
        <v>8.13</v>
      </c>
      <c r="K2437" s="6">
        <v>8.2</v>
      </c>
      <c r="L2437" s="6">
        <v>8.2</v>
      </c>
      <c r="M2437" s="6">
        <v>8.17</v>
      </c>
    </row>
    <row r="2438">
      <c r="A2438" s="146">
        <v>40772.0</v>
      </c>
      <c r="B2438" s="6">
        <v>4.1</v>
      </c>
      <c r="C2438" s="6">
        <v>4.51</v>
      </c>
      <c r="D2438" s="6">
        <v>4.89</v>
      </c>
      <c r="E2438" s="6">
        <v>5.22</v>
      </c>
      <c r="F2438" s="6">
        <v>6.24</v>
      </c>
      <c r="G2438" s="6">
        <v>6.93</v>
      </c>
      <c r="H2438" s="6">
        <v>7.67</v>
      </c>
      <c r="I2438" s="6">
        <v>7.98</v>
      </c>
      <c r="J2438" s="6">
        <v>8.15</v>
      </c>
      <c r="K2438" s="6">
        <v>8.2</v>
      </c>
      <c r="L2438" s="6">
        <v>8.2</v>
      </c>
      <c r="M2438" s="6">
        <v>8.16</v>
      </c>
    </row>
    <row r="2439">
      <c r="A2439" s="146">
        <v>40771.0</v>
      </c>
      <c r="B2439" s="6">
        <v>4.16</v>
      </c>
      <c r="C2439" s="6">
        <v>4.58</v>
      </c>
      <c r="D2439" s="6">
        <v>4.95</v>
      </c>
      <c r="E2439" s="6">
        <v>5.29</v>
      </c>
      <c r="F2439" s="6">
        <v>6.32</v>
      </c>
      <c r="G2439" s="6">
        <v>6.99</v>
      </c>
      <c r="H2439" s="6">
        <v>7.71</v>
      </c>
      <c r="I2439" s="6">
        <v>7.99</v>
      </c>
      <c r="J2439" s="6">
        <v>8.11</v>
      </c>
      <c r="K2439" s="6">
        <v>8.14</v>
      </c>
      <c r="L2439" s="6">
        <v>8.14</v>
      </c>
      <c r="M2439" s="6">
        <v>8.13</v>
      </c>
    </row>
    <row r="2440">
      <c r="A2440" s="146">
        <v>40770.0</v>
      </c>
      <c r="B2440" s="6">
        <v>4.11</v>
      </c>
      <c r="C2440" s="6">
        <v>4.52</v>
      </c>
      <c r="D2440" s="6">
        <v>4.88</v>
      </c>
      <c r="E2440" s="6">
        <v>5.22</v>
      </c>
      <c r="F2440" s="6">
        <v>6.25</v>
      </c>
      <c r="G2440" s="6">
        <v>6.94</v>
      </c>
      <c r="H2440" s="6">
        <v>7.7</v>
      </c>
      <c r="I2440" s="6">
        <v>8.0</v>
      </c>
      <c r="J2440" s="6">
        <v>8.11</v>
      </c>
      <c r="K2440" s="6">
        <v>8.12</v>
      </c>
      <c r="L2440" s="6">
        <v>8.11</v>
      </c>
      <c r="M2440" s="6">
        <v>8.1</v>
      </c>
    </row>
    <row r="2441">
      <c r="A2441" s="146">
        <v>40767.0</v>
      </c>
      <c r="B2441" s="6">
        <v>4.42</v>
      </c>
      <c r="C2441" s="6">
        <v>4.79</v>
      </c>
      <c r="D2441" s="6">
        <v>5.11</v>
      </c>
      <c r="E2441" s="6">
        <v>5.41</v>
      </c>
      <c r="F2441" s="6">
        <v>6.34</v>
      </c>
      <c r="G2441" s="6">
        <v>7.0</v>
      </c>
      <c r="H2441" s="6">
        <v>7.76</v>
      </c>
      <c r="I2441" s="6">
        <v>8.07</v>
      </c>
      <c r="J2441" s="6">
        <v>8.21</v>
      </c>
      <c r="K2441" s="6">
        <v>8.22</v>
      </c>
      <c r="L2441" s="6">
        <v>8.19</v>
      </c>
      <c r="M2441" s="6">
        <v>8.17</v>
      </c>
    </row>
    <row r="2442">
      <c r="A2442" s="146">
        <v>40766.0</v>
      </c>
      <c r="B2442" s="6">
        <v>4.26</v>
      </c>
      <c r="C2442" s="6">
        <v>4.68</v>
      </c>
      <c r="D2442" s="6">
        <v>5.04</v>
      </c>
      <c r="E2442" s="6">
        <v>5.37</v>
      </c>
      <c r="F2442" s="6">
        <v>6.39</v>
      </c>
      <c r="G2442" s="6">
        <v>7.09</v>
      </c>
      <c r="H2442" s="6">
        <v>7.83</v>
      </c>
      <c r="I2442" s="6">
        <v>8.09</v>
      </c>
      <c r="J2442" s="6">
        <v>8.15</v>
      </c>
      <c r="K2442" s="6">
        <v>8.12</v>
      </c>
      <c r="L2442" s="6">
        <v>8.1</v>
      </c>
      <c r="M2442" s="6">
        <v>8.09</v>
      </c>
    </row>
    <row r="2443">
      <c r="A2443" s="146">
        <v>40765.0</v>
      </c>
      <c r="B2443" s="6">
        <v>3.9</v>
      </c>
      <c r="C2443" s="6">
        <v>4.33</v>
      </c>
      <c r="D2443" s="6">
        <v>4.73</v>
      </c>
      <c r="E2443" s="6">
        <v>5.08</v>
      </c>
      <c r="F2443" s="6">
        <v>6.19</v>
      </c>
      <c r="G2443" s="6">
        <v>6.92</v>
      </c>
      <c r="H2443" s="6">
        <v>7.69</v>
      </c>
      <c r="I2443" s="6">
        <v>7.98</v>
      </c>
      <c r="J2443" s="6">
        <v>8.09</v>
      </c>
      <c r="K2443" s="6">
        <v>8.1</v>
      </c>
      <c r="L2443" s="6">
        <v>8.09</v>
      </c>
      <c r="M2443" s="6">
        <v>8.08</v>
      </c>
    </row>
    <row r="2444">
      <c r="A2444" s="146">
        <v>40764.0</v>
      </c>
      <c r="B2444" s="6">
        <v>4.27</v>
      </c>
      <c r="C2444" s="6">
        <v>4.64</v>
      </c>
      <c r="D2444" s="6">
        <v>4.98</v>
      </c>
      <c r="E2444" s="6">
        <v>5.3</v>
      </c>
      <c r="F2444" s="6">
        <v>6.32</v>
      </c>
      <c r="G2444" s="6">
        <v>7.07</v>
      </c>
      <c r="H2444" s="6">
        <v>7.9</v>
      </c>
      <c r="I2444" s="6">
        <v>8.23</v>
      </c>
      <c r="J2444" s="6">
        <v>8.33</v>
      </c>
      <c r="K2444" s="6">
        <v>8.27</v>
      </c>
      <c r="L2444" s="6">
        <v>8.21</v>
      </c>
      <c r="M2444" s="6">
        <v>8.14</v>
      </c>
    </row>
    <row r="2445">
      <c r="A2445" s="146">
        <v>40763.0</v>
      </c>
      <c r="B2445" s="6">
        <v>4.11</v>
      </c>
      <c r="C2445" s="6">
        <v>4.45</v>
      </c>
      <c r="D2445" s="6">
        <v>4.77</v>
      </c>
      <c r="E2445" s="6">
        <v>5.06</v>
      </c>
      <c r="F2445" s="6">
        <v>6.03</v>
      </c>
      <c r="G2445" s="6">
        <v>6.75</v>
      </c>
      <c r="H2445" s="6">
        <v>7.6</v>
      </c>
      <c r="I2445" s="6">
        <v>7.95</v>
      </c>
      <c r="J2445" s="6">
        <v>8.1</v>
      </c>
      <c r="K2445" s="6">
        <v>8.1</v>
      </c>
      <c r="L2445" s="6">
        <v>8.07</v>
      </c>
      <c r="M2445" s="6">
        <v>8.02</v>
      </c>
    </row>
    <row r="2446">
      <c r="A2446" s="146">
        <v>40760.0</v>
      </c>
      <c r="B2446" s="6">
        <v>4.09</v>
      </c>
      <c r="C2446" s="6">
        <v>4.4</v>
      </c>
      <c r="D2446" s="6">
        <v>4.69</v>
      </c>
      <c r="E2446" s="6">
        <v>4.96</v>
      </c>
      <c r="F2446" s="6">
        <v>5.88</v>
      </c>
      <c r="G2446" s="6">
        <v>6.57</v>
      </c>
      <c r="H2446" s="6">
        <v>7.43</v>
      </c>
      <c r="I2446" s="6">
        <v>7.82</v>
      </c>
      <c r="J2446" s="6">
        <v>8.02</v>
      </c>
      <c r="K2446" s="6">
        <v>8.06</v>
      </c>
      <c r="L2446" s="6">
        <v>8.03</v>
      </c>
      <c r="M2446" s="6">
        <v>8.0</v>
      </c>
    </row>
    <row r="2447">
      <c r="A2447" s="146">
        <v>40759.0</v>
      </c>
      <c r="B2447" s="6">
        <v>4.0</v>
      </c>
      <c r="C2447" s="6">
        <v>4.33</v>
      </c>
      <c r="D2447" s="6">
        <v>4.64</v>
      </c>
      <c r="E2447" s="6">
        <v>4.91</v>
      </c>
      <c r="F2447" s="6">
        <v>5.82</v>
      </c>
      <c r="G2447" s="6">
        <v>6.5</v>
      </c>
      <c r="H2447" s="6">
        <v>7.32</v>
      </c>
      <c r="I2447" s="6">
        <v>7.7</v>
      </c>
      <c r="J2447" s="6">
        <v>7.88</v>
      </c>
      <c r="K2447" s="6">
        <v>7.91</v>
      </c>
      <c r="L2447" s="6">
        <v>7.89</v>
      </c>
      <c r="M2447" s="6">
        <v>7.87</v>
      </c>
    </row>
    <row r="2448">
      <c r="A2448" s="146">
        <v>40758.0</v>
      </c>
      <c r="B2448" s="6">
        <v>4.05</v>
      </c>
      <c r="C2448" s="6">
        <v>4.38</v>
      </c>
      <c r="D2448" s="6">
        <v>4.67</v>
      </c>
      <c r="E2448" s="6">
        <v>4.94</v>
      </c>
      <c r="F2448" s="6">
        <v>5.83</v>
      </c>
      <c r="G2448" s="6">
        <v>6.51</v>
      </c>
      <c r="H2448" s="6">
        <v>7.35</v>
      </c>
      <c r="I2448" s="6">
        <v>7.74</v>
      </c>
      <c r="J2448" s="6">
        <v>7.92</v>
      </c>
      <c r="K2448" s="6">
        <v>7.95</v>
      </c>
      <c r="L2448" s="6">
        <v>7.94</v>
      </c>
      <c r="M2448" s="6">
        <v>7.93</v>
      </c>
    </row>
    <row r="2449">
      <c r="A2449" s="146">
        <v>40757.0</v>
      </c>
      <c r="B2449" s="6">
        <v>3.94</v>
      </c>
      <c r="C2449" s="6">
        <v>4.27</v>
      </c>
      <c r="D2449" s="6">
        <v>4.56</v>
      </c>
      <c r="E2449" s="6">
        <v>4.83</v>
      </c>
      <c r="F2449" s="6">
        <v>5.73</v>
      </c>
      <c r="G2449" s="6">
        <v>6.42</v>
      </c>
      <c r="H2449" s="6">
        <v>7.28</v>
      </c>
      <c r="I2449" s="6">
        <v>7.69</v>
      </c>
      <c r="J2449" s="6">
        <v>7.89</v>
      </c>
      <c r="K2449" s="6">
        <v>7.93</v>
      </c>
      <c r="L2449" s="6">
        <v>7.92</v>
      </c>
      <c r="M2449" s="6">
        <v>7.93</v>
      </c>
    </row>
    <row r="2450">
      <c r="A2450" s="146">
        <v>40756.0</v>
      </c>
      <c r="B2450" s="6">
        <v>3.97</v>
      </c>
      <c r="C2450" s="6">
        <v>4.29</v>
      </c>
      <c r="D2450" s="6">
        <v>4.58</v>
      </c>
      <c r="E2450" s="6">
        <v>4.85</v>
      </c>
      <c r="F2450" s="6">
        <v>5.74</v>
      </c>
      <c r="G2450" s="6">
        <v>6.41</v>
      </c>
      <c r="H2450" s="6">
        <v>7.27</v>
      </c>
      <c r="I2450" s="6">
        <v>7.7</v>
      </c>
      <c r="J2450" s="6">
        <v>7.98</v>
      </c>
      <c r="K2450" s="6">
        <v>8.09</v>
      </c>
      <c r="L2450" s="6">
        <v>8.09</v>
      </c>
      <c r="M2450" s="6">
        <v>8.07</v>
      </c>
    </row>
    <row r="2451">
      <c r="A2451" s="146">
        <v>40753.0</v>
      </c>
      <c r="B2451" s="6">
        <v>3.95</v>
      </c>
      <c r="C2451" s="6">
        <v>4.28</v>
      </c>
      <c r="D2451" s="6">
        <v>4.59</v>
      </c>
      <c r="E2451" s="6">
        <v>4.87</v>
      </c>
      <c r="F2451" s="6">
        <v>5.79</v>
      </c>
      <c r="G2451" s="6">
        <v>6.48</v>
      </c>
      <c r="H2451" s="6">
        <v>7.34</v>
      </c>
      <c r="I2451" s="6">
        <v>7.76</v>
      </c>
      <c r="J2451" s="6">
        <v>8.01</v>
      </c>
      <c r="K2451" s="6">
        <v>8.11</v>
      </c>
      <c r="L2451" s="6">
        <v>8.11</v>
      </c>
      <c r="M2451" s="6">
        <v>8.09</v>
      </c>
    </row>
    <row r="2452">
      <c r="A2452" s="146">
        <v>40752.0</v>
      </c>
      <c r="B2452" s="6">
        <v>3.94</v>
      </c>
      <c r="C2452" s="6">
        <v>4.28</v>
      </c>
      <c r="D2452" s="6">
        <v>4.59</v>
      </c>
      <c r="E2452" s="6">
        <v>4.87</v>
      </c>
      <c r="F2452" s="6">
        <v>5.8</v>
      </c>
      <c r="G2452" s="6">
        <v>6.5</v>
      </c>
      <c r="H2452" s="6">
        <v>7.37</v>
      </c>
      <c r="I2452" s="6">
        <v>7.81</v>
      </c>
      <c r="J2452" s="6">
        <v>8.07</v>
      </c>
      <c r="K2452" s="6">
        <v>8.17</v>
      </c>
      <c r="L2452" s="6">
        <v>8.18</v>
      </c>
      <c r="M2452" s="6">
        <v>8.14</v>
      </c>
    </row>
    <row r="2453">
      <c r="A2453" s="146">
        <v>40751.0</v>
      </c>
      <c r="B2453" s="6">
        <v>3.87</v>
      </c>
      <c r="C2453" s="6">
        <v>4.21</v>
      </c>
      <c r="D2453" s="6">
        <v>4.52</v>
      </c>
      <c r="E2453" s="6">
        <v>4.8</v>
      </c>
      <c r="F2453" s="6">
        <v>5.76</v>
      </c>
      <c r="G2453" s="6">
        <v>6.48</v>
      </c>
      <c r="H2453" s="6">
        <v>7.39</v>
      </c>
      <c r="I2453" s="6">
        <v>7.82</v>
      </c>
      <c r="J2453" s="6">
        <v>8.04</v>
      </c>
      <c r="K2453" s="6">
        <v>8.09</v>
      </c>
      <c r="L2453" s="6">
        <v>8.08</v>
      </c>
      <c r="M2453" s="6">
        <v>8.07</v>
      </c>
    </row>
    <row r="2454">
      <c r="A2454" s="146">
        <v>40750.0</v>
      </c>
      <c r="B2454" s="6">
        <v>3.88</v>
      </c>
      <c r="C2454" s="6">
        <v>4.21</v>
      </c>
      <c r="D2454" s="6">
        <v>4.52</v>
      </c>
      <c r="E2454" s="6">
        <v>4.8</v>
      </c>
      <c r="F2454" s="6">
        <v>5.74</v>
      </c>
      <c r="G2454" s="6">
        <v>6.45</v>
      </c>
      <c r="H2454" s="6">
        <v>7.35</v>
      </c>
      <c r="I2454" s="6">
        <v>7.8</v>
      </c>
      <c r="J2454" s="6">
        <v>8.07</v>
      </c>
      <c r="K2454" s="6">
        <v>8.18</v>
      </c>
      <c r="L2454" s="6">
        <v>8.19</v>
      </c>
      <c r="M2454" s="6">
        <v>8.17</v>
      </c>
    </row>
    <row r="2455">
      <c r="A2455" s="146">
        <v>40749.0</v>
      </c>
      <c r="B2455" s="6">
        <v>3.83</v>
      </c>
      <c r="C2455" s="6">
        <v>4.18</v>
      </c>
      <c r="D2455" s="6">
        <v>4.5</v>
      </c>
      <c r="E2455" s="6">
        <v>4.8</v>
      </c>
      <c r="F2455" s="6">
        <v>5.78</v>
      </c>
      <c r="G2455" s="6">
        <v>6.53</v>
      </c>
      <c r="H2455" s="6">
        <v>7.46</v>
      </c>
      <c r="I2455" s="6">
        <v>7.9</v>
      </c>
      <c r="J2455" s="6">
        <v>8.13</v>
      </c>
      <c r="K2455" s="6">
        <v>8.18</v>
      </c>
      <c r="L2455" s="6">
        <v>8.17</v>
      </c>
      <c r="M2455" s="6">
        <v>8.15</v>
      </c>
    </row>
    <row r="2456">
      <c r="A2456" s="146">
        <v>40746.0</v>
      </c>
      <c r="B2456" s="6">
        <v>3.83</v>
      </c>
      <c r="C2456" s="6">
        <v>4.18</v>
      </c>
      <c r="D2456" s="6">
        <v>4.49</v>
      </c>
      <c r="E2456" s="6">
        <v>4.79</v>
      </c>
      <c r="F2456" s="6">
        <v>5.77</v>
      </c>
      <c r="G2456" s="6">
        <v>6.5</v>
      </c>
      <c r="H2456" s="6">
        <v>7.42</v>
      </c>
      <c r="I2456" s="6">
        <v>7.87</v>
      </c>
      <c r="J2456" s="6">
        <v>8.11</v>
      </c>
      <c r="K2456" s="6">
        <v>8.18</v>
      </c>
      <c r="L2456" s="6">
        <v>8.17</v>
      </c>
      <c r="M2456" s="6">
        <v>8.14</v>
      </c>
    </row>
    <row r="2457">
      <c r="A2457" s="146">
        <v>40745.0</v>
      </c>
      <c r="B2457" s="6">
        <v>3.81</v>
      </c>
      <c r="C2457" s="6">
        <v>4.17</v>
      </c>
      <c r="D2457" s="6">
        <v>4.5</v>
      </c>
      <c r="E2457" s="6">
        <v>4.8</v>
      </c>
      <c r="F2457" s="6">
        <v>5.8</v>
      </c>
      <c r="G2457" s="6">
        <v>6.54</v>
      </c>
      <c r="H2457" s="6">
        <v>7.45</v>
      </c>
      <c r="I2457" s="6">
        <v>7.89</v>
      </c>
      <c r="J2457" s="6">
        <v>8.11</v>
      </c>
      <c r="K2457" s="6">
        <v>8.16</v>
      </c>
      <c r="L2457" s="6">
        <v>8.15</v>
      </c>
      <c r="M2457" s="6">
        <v>8.13</v>
      </c>
    </row>
    <row r="2458">
      <c r="A2458" s="146">
        <v>40744.0</v>
      </c>
      <c r="B2458" s="6">
        <v>3.82</v>
      </c>
      <c r="C2458" s="6">
        <v>4.18</v>
      </c>
      <c r="D2458" s="6">
        <v>4.5</v>
      </c>
      <c r="E2458" s="6">
        <v>4.8</v>
      </c>
      <c r="F2458" s="6">
        <v>5.78</v>
      </c>
      <c r="G2458" s="6">
        <v>6.51</v>
      </c>
      <c r="H2458" s="6">
        <v>7.42</v>
      </c>
      <c r="I2458" s="6">
        <v>7.87</v>
      </c>
      <c r="J2458" s="6">
        <v>8.13</v>
      </c>
      <c r="K2458" s="6">
        <v>8.2</v>
      </c>
      <c r="L2458" s="6">
        <v>8.19</v>
      </c>
      <c r="M2458" s="6">
        <v>8.17</v>
      </c>
    </row>
    <row r="2459">
      <c r="A2459" s="146">
        <v>40743.0</v>
      </c>
      <c r="B2459" s="6">
        <v>3.81</v>
      </c>
      <c r="C2459" s="6">
        <v>4.16</v>
      </c>
      <c r="D2459" s="6">
        <v>4.48</v>
      </c>
      <c r="E2459" s="6">
        <v>4.78</v>
      </c>
      <c r="F2459" s="6">
        <v>5.75</v>
      </c>
      <c r="G2459" s="6">
        <v>6.46</v>
      </c>
      <c r="H2459" s="6">
        <v>7.36</v>
      </c>
      <c r="I2459" s="6">
        <v>7.82</v>
      </c>
      <c r="J2459" s="6">
        <v>8.13</v>
      </c>
      <c r="K2459" s="6">
        <v>8.25</v>
      </c>
      <c r="L2459" s="6">
        <v>8.25</v>
      </c>
      <c r="M2459" s="6">
        <v>8.2</v>
      </c>
    </row>
    <row r="2460">
      <c r="A2460" s="146">
        <v>40742.0</v>
      </c>
      <c r="B2460" s="6">
        <v>3.83</v>
      </c>
      <c r="C2460" s="6">
        <v>4.17</v>
      </c>
      <c r="D2460" s="6">
        <v>4.5</v>
      </c>
      <c r="E2460" s="6">
        <v>4.79</v>
      </c>
      <c r="F2460" s="6">
        <v>5.77</v>
      </c>
      <c r="G2460" s="6">
        <v>6.49</v>
      </c>
      <c r="H2460" s="6">
        <v>7.39</v>
      </c>
      <c r="I2460" s="6">
        <v>7.86</v>
      </c>
      <c r="J2460" s="6">
        <v>8.15</v>
      </c>
      <c r="K2460" s="6">
        <v>8.27</v>
      </c>
      <c r="L2460" s="6">
        <v>8.27</v>
      </c>
      <c r="M2460" s="6">
        <v>8.23</v>
      </c>
    </row>
    <row r="2461">
      <c r="A2461" s="146">
        <v>40739.0</v>
      </c>
      <c r="B2461" s="6">
        <v>3.84</v>
      </c>
      <c r="C2461" s="6">
        <v>4.2</v>
      </c>
      <c r="D2461" s="6">
        <v>4.52</v>
      </c>
      <c r="E2461" s="6">
        <v>4.82</v>
      </c>
      <c r="F2461" s="6">
        <v>5.81</v>
      </c>
      <c r="G2461" s="6">
        <v>6.56</v>
      </c>
      <c r="H2461" s="6">
        <v>7.5</v>
      </c>
      <c r="I2461" s="6">
        <v>7.96</v>
      </c>
      <c r="J2461" s="6">
        <v>8.22</v>
      </c>
      <c r="K2461" s="6">
        <v>8.3</v>
      </c>
      <c r="L2461" s="6">
        <v>8.28</v>
      </c>
      <c r="M2461" s="6">
        <v>8.25</v>
      </c>
    </row>
    <row r="2462">
      <c r="A2462" s="146">
        <v>40738.0</v>
      </c>
      <c r="B2462" s="6">
        <v>3.77</v>
      </c>
      <c r="C2462" s="6">
        <v>4.12</v>
      </c>
      <c r="D2462" s="6">
        <v>4.45</v>
      </c>
      <c r="E2462" s="6">
        <v>4.75</v>
      </c>
      <c r="F2462" s="6">
        <v>5.75</v>
      </c>
      <c r="G2462" s="6">
        <v>6.5</v>
      </c>
      <c r="H2462" s="6">
        <v>7.46</v>
      </c>
      <c r="I2462" s="6">
        <v>7.94</v>
      </c>
      <c r="J2462" s="6">
        <v>8.2</v>
      </c>
      <c r="K2462" s="6">
        <v>8.26</v>
      </c>
      <c r="L2462" s="6">
        <v>8.24</v>
      </c>
      <c r="M2462" s="6">
        <v>8.2</v>
      </c>
    </row>
    <row r="2463">
      <c r="A2463" s="146">
        <v>40737.0</v>
      </c>
      <c r="B2463" s="6">
        <v>3.79</v>
      </c>
      <c r="C2463" s="6">
        <v>4.15</v>
      </c>
      <c r="D2463" s="6">
        <v>4.48</v>
      </c>
      <c r="E2463" s="6">
        <v>4.78</v>
      </c>
      <c r="F2463" s="6">
        <v>5.78</v>
      </c>
      <c r="G2463" s="6">
        <v>6.54</v>
      </c>
      <c r="H2463" s="6">
        <v>7.49</v>
      </c>
      <c r="I2463" s="6">
        <v>7.95</v>
      </c>
      <c r="J2463" s="6">
        <v>8.2</v>
      </c>
      <c r="K2463" s="6">
        <v>8.26</v>
      </c>
      <c r="L2463" s="6">
        <v>8.23</v>
      </c>
      <c r="M2463" s="6">
        <v>8.18</v>
      </c>
    </row>
    <row r="2464">
      <c r="A2464" s="146">
        <v>40736.0</v>
      </c>
      <c r="B2464" s="6">
        <v>3.78</v>
      </c>
      <c r="C2464" s="6">
        <v>4.14</v>
      </c>
      <c r="D2464" s="6">
        <v>4.47</v>
      </c>
      <c r="E2464" s="6">
        <v>4.78</v>
      </c>
      <c r="F2464" s="6">
        <v>5.79</v>
      </c>
      <c r="G2464" s="6">
        <v>6.55</v>
      </c>
      <c r="H2464" s="6">
        <v>7.5</v>
      </c>
      <c r="I2464" s="6">
        <v>7.96</v>
      </c>
      <c r="J2464" s="6">
        <v>8.22</v>
      </c>
      <c r="K2464" s="6">
        <v>8.28</v>
      </c>
      <c r="L2464" s="6">
        <v>8.26</v>
      </c>
      <c r="M2464" s="6">
        <v>8.22</v>
      </c>
    </row>
    <row r="2465">
      <c r="A2465" s="146">
        <v>40735.0</v>
      </c>
      <c r="B2465" s="6">
        <v>3.74</v>
      </c>
      <c r="C2465" s="6">
        <v>4.09</v>
      </c>
      <c r="D2465" s="6">
        <v>4.41</v>
      </c>
      <c r="E2465" s="6">
        <v>4.71</v>
      </c>
      <c r="F2465" s="6">
        <v>5.71</v>
      </c>
      <c r="G2465" s="6">
        <v>6.49</v>
      </c>
      <c r="H2465" s="6">
        <v>7.48</v>
      </c>
      <c r="I2465" s="6">
        <v>7.96</v>
      </c>
      <c r="J2465" s="6">
        <v>8.23</v>
      </c>
      <c r="K2465" s="6">
        <v>8.29</v>
      </c>
      <c r="L2465" s="6">
        <v>8.25</v>
      </c>
      <c r="M2465" s="6">
        <v>8.2</v>
      </c>
    </row>
    <row r="2466">
      <c r="A2466" s="146">
        <v>40732.0</v>
      </c>
      <c r="B2466" s="6">
        <v>3.8</v>
      </c>
      <c r="C2466" s="6">
        <v>4.13</v>
      </c>
      <c r="D2466" s="6">
        <v>4.44</v>
      </c>
      <c r="E2466" s="6">
        <v>4.73</v>
      </c>
      <c r="F2466" s="6">
        <v>5.69</v>
      </c>
      <c r="G2466" s="6">
        <v>6.43</v>
      </c>
      <c r="H2466" s="6">
        <v>7.4</v>
      </c>
      <c r="I2466" s="6">
        <v>7.9</v>
      </c>
      <c r="J2466" s="6">
        <v>8.2</v>
      </c>
      <c r="K2466" s="6">
        <v>8.32</v>
      </c>
      <c r="L2466" s="6">
        <v>8.31</v>
      </c>
      <c r="M2466" s="6">
        <v>8.29</v>
      </c>
    </row>
    <row r="2467">
      <c r="A2467" s="146">
        <v>40731.0</v>
      </c>
      <c r="B2467" s="6">
        <v>3.74</v>
      </c>
      <c r="C2467" s="6">
        <v>4.09</v>
      </c>
      <c r="D2467" s="6">
        <v>4.4</v>
      </c>
      <c r="E2467" s="6">
        <v>4.69</v>
      </c>
      <c r="F2467" s="6">
        <v>5.67</v>
      </c>
      <c r="G2467" s="6">
        <v>6.43</v>
      </c>
      <c r="H2467" s="6">
        <v>7.42</v>
      </c>
      <c r="I2467" s="6">
        <v>7.93</v>
      </c>
      <c r="J2467" s="6">
        <v>8.22</v>
      </c>
      <c r="K2467" s="6">
        <v>8.3</v>
      </c>
      <c r="L2467" s="6">
        <v>8.27</v>
      </c>
      <c r="M2467" s="6">
        <v>8.23</v>
      </c>
    </row>
    <row r="2468">
      <c r="A2468" s="146">
        <v>40730.0</v>
      </c>
      <c r="B2468" s="6">
        <v>3.71</v>
      </c>
      <c r="C2468" s="6">
        <v>4.06</v>
      </c>
      <c r="D2468" s="6">
        <v>4.38</v>
      </c>
      <c r="E2468" s="6">
        <v>4.68</v>
      </c>
      <c r="F2468" s="6">
        <v>5.68</v>
      </c>
      <c r="G2468" s="6">
        <v>6.46</v>
      </c>
      <c r="H2468" s="6">
        <v>7.48</v>
      </c>
      <c r="I2468" s="6">
        <v>8.0</v>
      </c>
      <c r="J2468" s="6">
        <v>8.28</v>
      </c>
      <c r="K2468" s="6">
        <v>8.34</v>
      </c>
      <c r="L2468" s="6">
        <v>8.29</v>
      </c>
      <c r="M2468" s="6">
        <v>8.23</v>
      </c>
    </row>
    <row r="2469">
      <c r="A2469" s="146">
        <v>40729.0</v>
      </c>
      <c r="B2469" s="6">
        <v>3.75</v>
      </c>
      <c r="C2469" s="6">
        <v>4.11</v>
      </c>
      <c r="D2469" s="6">
        <v>4.44</v>
      </c>
      <c r="E2469" s="6">
        <v>4.74</v>
      </c>
      <c r="F2469" s="6">
        <v>5.77</v>
      </c>
      <c r="G2469" s="6">
        <v>6.55</v>
      </c>
      <c r="H2469" s="6">
        <v>7.54</v>
      </c>
      <c r="I2469" s="6">
        <v>8.02</v>
      </c>
      <c r="J2469" s="6">
        <v>8.28</v>
      </c>
      <c r="K2469" s="6">
        <v>8.33</v>
      </c>
      <c r="L2469" s="6">
        <v>8.29</v>
      </c>
      <c r="M2469" s="6">
        <v>8.28</v>
      </c>
    </row>
    <row r="2470">
      <c r="A2470" s="146">
        <v>40728.0</v>
      </c>
      <c r="B2470" s="6">
        <v>3.78</v>
      </c>
      <c r="C2470" s="6">
        <v>4.12</v>
      </c>
      <c r="D2470" s="6">
        <v>4.43</v>
      </c>
      <c r="E2470" s="6">
        <v>4.73</v>
      </c>
      <c r="F2470" s="6">
        <v>5.74</v>
      </c>
      <c r="G2470" s="6">
        <v>6.55</v>
      </c>
      <c r="H2470" s="6">
        <v>7.6</v>
      </c>
      <c r="I2470" s="6">
        <v>8.11</v>
      </c>
      <c r="J2470" s="6">
        <v>8.38</v>
      </c>
      <c r="K2470" s="6">
        <v>8.45</v>
      </c>
      <c r="L2470" s="6">
        <v>8.43</v>
      </c>
      <c r="M2470" s="6">
        <v>8.39</v>
      </c>
    </row>
    <row r="2471">
      <c r="A2471" s="146">
        <v>40725.0</v>
      </c>
      <c r="B2471" s="6">
        <v>3.87</v>
      </c>
      <c r="C2471" s="6">
        <v>4.21</v>
      </c>
      <c r="D2471" s="6">
        <v>4.53</v>
      </c>
      <c r="E2471" s="6">
        <v>4.82</v>
      </c>
      <c r="F2471" s="6">
        <v>5.81</v>
      </c>
      <c r="G2471" s="6">
        <v>6.59</v>
      </c>
      <c r="H2471" s="6">
        <v>7.59</v>
      </c>
      <c r="I2471" s="6">
        <v>8.1</v>
      </c>
      <c r="J2471" s="6">
        <v>8.39</v>
      </c>
      <c r="K2471" s="6">
        <v>8.45</v>
      </c>
      <c r="L2471" s="6">
        <v>8.41</v>
      </c>
      <c r="M2471" s="6">
        <v>8.36</v>
      </c>
    </row>
    <row r="2472">
      <c r="A2472" s="146">
        <v>40724.0</v>
      </c>
      <c r="B2472" s="6">
        <v>3.95</v>
      </c>
      <c r="C2472" s="6">
        <v>4.28</v>
      </c>
      <c r="D2472" s="6">
        <v>4.59</v>
      </c>
      <c r="E2472" s="6">
        <v>4.87</v>
      </c>
      <c r="F2472" s="6">
        <v>5.84</v>
      </c>
      <c r="G2472" s="6">
        <v>6.57</v>
      </c>
      <c r="H2472" s="6">
        <v>7.53</v>
      </c>
      <c r="I2472" s="6">
        <v>8.05</v>
      </c>
      <c r="J2472" s="6">
        <v>8.39</v>
      </c>
      <c r="K2472" s="6">
        <v>8.52</v>
      </c>
      <c r="L2472" s="6">
        <v>8.5</v>
      </c>
      <c r="M2472" s="6">
        <v>8.44</v>
      </c>
    </row>
    <row r="2473">
      <c r="A2473" s="146">
        <v>40723.0</v>
      </c>
      <c r="B2473" s="6">
        <v>3.99</v>
      </c>
      <c r="C2473" s="6">
        <v>4.33</v>
      </c>
      <c r="D2473" s="6">
        <v>4.65</v>
      </c>
      <c r="E2473" s="6">
        <v>4.94</v>
      </c>
      <c r="F2473" s="6">
        <v>5.93</v>
      </c>
      <c r="G2473" s="6">
        <v>6.67</v>
      </c>
      <c r="H2473" s="6">
        <v>7.61</v>
      </c>
      <c r="I2473" s="6">
        <v>8.09</v>
      </c>
      <c r="J2473" s="6">
        <v>8.4</v>
      </c>
      <c r="K2473" s="6">
        <v>8.5</v>
      </c>
      <c r="L2473" s="6">
        <v>8.47</v>
      </c>
      <c r="M2473" s="6">
        <v>8.43</v>
      </c>
    </row>
    <row r="2474">
      <c r="A2474" s="146">
        <v>40722.0</v>
      </c>
      <c r="B2474" s="6">
        <v>4.11</v>
      </c>
      <c r="C2474" s="6">
        <v>4.43</v>
      </c>
      <c r="D2474" s="6">
        <v>4.73</v>
      </c>
      <c r="E2474" s="6">
        <v>5.01</v>
      </c>
      <c r="F2474" s="6">
        <v>5.96</v>
      </c>
      <c r="G2474" s="6">
        <v>6.68</v>
      </c>
      <c r="H2474" s="6">
        <v>7.6</v>
      </c>
      <c r="I2474" s="6">
        <v>8.09</v>
      </c>
      <c r="J2474" s="6">
        <v>8.41</v>
      </c>
      <c r="K2474" s="6">
        <v>8.51</v>
      </c>
      <c r="L2474" s="6">
        <v>8.49</v>
      </c>
      <c r="M2474" s="6">
        <v>8.45</v>
      </c>
    </row>
    <row r="2475">
      <c r="A2475" s="146">
        <v>40721.0</v>
      </c>
      <c r="B2475" s="6">
        <v>4.08</v>
      </c>
      <c r="C2475" s="6">
        <v>4.42</v>
      </c>
      <c r="D2475" s="6">
        <v>4.74</v>
      </c>
      <c r="E2475" s="6">
        <v>5.04</v>
      </c>
      <c r="F2475" s="6">
        <v>6.04</v>
      </c>
      <c r="G2475" s="6">
        <v>6.77</v>
      </c>
      <c r="H2475" s="6">
        <v>7.69</v>
      </c>
      <c r="I2475" s="6">
        <v>8.15</v>
      </c>
      <c r="J2475" s="6">
        <v>8.43</v>
      </c>
      <c r="K2475" s="6">
        <v>8.51</v>
      </c>
      <c r="L2475" s="6">
        <v>8.5</v>
      </c>
      <c r="M2475" s="6">
        <v>8.46</v>
      </c>
    </row>
    <row r="2476">
      <c r="A2476" s="146">
        <v>40718.0</v>
      </c>
      <c r="B2476" s="6">
        <v>4.11</v>
      </c>
      <c r="C2476" s="6">
        <v>4.44</v>
      </c>
      <c r="D2476" s="6">
        <v>4.75</v>
      </c>
      <c r="E2476" s="6">
        <v>5.03</v>
      </c>
      <c r="F2476" s="6">
        <v>6.01</v>
      </c>
      <c r="G2476" s="6">
        <v>6.73</v>
      </c>
      <c r="H2476" s="6">
        <v>7.65</v>
      </c>
      <c r="I2476" s="6">
        <v>8.12</v>
      </c>
      <c r="J2476" s="6">
        <v>8.42</v>
      </c>
      <c r="K2476" s="6">
        <v>8.51</v>
      </c>
      <c r="L2476" s="6">
        <v>8.5</v>
      </c>
      <c r="M2476" s="6">
        <v>8.46</v>
      </c>
    </row>
    <row r="2477">
      <c r="A2477" s="146">
        <v>40717.0</v>
      </c>
      <c r="B2477" s="6">
        <v>4.0</v>
      </c>
      <c r="C2477" s="6">
        <v>4.34</v>
      </c>
      <c r="D2477" s="6">
        <v>4.66</v>
      </c>
      <c r="E2477" s="6">
        <v>4.95</v>
      </c>
      <c r="F2477" s="6">
        <v>5.94</v>
      </c>
      <c r="G2477" s="6">
        <v>6.68</v>
      </c>
      <c r="H2477" s="6">
        <v>7.61</v>
      </c>
      <c r="I2477" s="6">
        <v>8.09</v>
      </c>
      <c r="J2477" s="6">
        <v>8.39</v>
      </c>
      <c r="K2477" s="6">
        <v>8.48</v>
      </c>
      <c r="L2477" s="6">
        <v>8.47</v>
      </c>
      <c r="M2477" s="6">
        <v>8.43</v>
      </c>
    </row>
    <row r="2478">
      <c r="A2478" s="146">
        <v>40716.0</v>
      </c>
      <c r="B2478" s="6">
        <v>4.04</v>
      </c>
      <c r="C2478" s="6">
        <v>4.38</v>
      </c>
      <c r="D2478" s="6">
        <v>4.7</v>
      </c>
      <c r="E2478" s="6">
        <v>4.99</v>
      </c>
      <c r="F2478" s="6">
        <v>5.97</v>
      </c>
      <c r="G2478" s="6">
        <v>6.7</v>
      </c>
      <c r="H2478" s="6">
        <v>7.61</v>
      </c>
      <c r="I2478" s="6">
        <v>8.09</v>
      </c>
      <c r="J2478" s="6">
        <v>8.38</v>
      </c>
      <c r="K2478" s="6">
        <v>8.47</v>
      </c>
      <c r="L2478" s="6">
        <v>8.45</v>
      </c>
      <c r="M2478" s="6">
        <v>8.41</v>
      </c>
    </row>
    <row r="2479">
      <c r="A2479" s="146">
        <v>40715.0</v>
      </c>
      <c r="B2479" s="6">
        <v>4.12</v>
      </c>
      <c r="C2479" s="6">
        <v>4.46</v>
      </c>
      <c r="D2479" s="6">
        <v>4.77</v>
      </c>
      <c r="E2479" s="6">
        <v>5.06</v>
      </c>
      <c r="F2479" s="6">
        <v>6.03</v>
      </c>
      <c r="G2479" s="6">
        <v>6.75</v>
      </c>
      <c r="H2479" s="6">
        <v>7.64</v>
      </c>
      <c r="I2479" s="6">
        <v>8.1</v>
      </c>
      <c r="J2479" s="6">
        <v>8.37</v>
      </c>
      <c r="K2479" s="6">
        <v>8.44</v>
      </c>
      <c r="L2479" s="6">
        <v>8.41</v>
      </c>
      <c r="M2479" s="6">
        <v>8.35</v>
      </c>
    </row>
    <row r="2480">
      <c r="A2480" s="146">
        <v>40714.0</v>
      </c>
      <c r="B2480" s="6">
        <v>3.96</v>
      </c>
      <c r="C2480" s="6">
        <v>4.32</v>
      </c>
      <c r="D2480" s="6">
        <v>4.65</v>
      </c>
      <c r="E2480" s="6">
        <v>4.96</v>
      </c>
      <c r="F2480" s="6">
        <v>5.98</v>
      </c>
      <c r="G2480" s="6">
        <v>6.72</v>
      </c>
      <c r="H2480" s="6">
        <v>7.64</v>
      </c>
      <c r="I2480" s="6">
        <v>8.11</v>
      </c>
      <c r="J2480" s="6">
        <v>8.38</v>
      </c>
      <c r="K2480" s="6">
        <v>8.44</v>
      </c>
      <c r="L2480" s="6">
        <v>8.4</v>
      </c>
      <c r="M2480" s="6">
        <v>8.32</v>
      </c>
    </row>
    <row r="2481">
      <c r="A2481" s="146">
        <v>40711.0</v>
      </c>
      <c r="B2481" s="6">
        <v>3.93</v>
      </c>
      <c r="C2481" s="6">
        <v>4.31</v>
      </c>
      <c r="D2481" s="6">
        <v>4.65</v>
      </c>
      <c r="E2481" s="6">
        <v>4.96</v>
      </c>
      <c r="F2481" s="6">
        <v>5.99</v>
      </c>
      <c r="G2481" s="6">
        <v>6.73</v>
      </c>
      <c r="H2481" s="6">
        <v>7.64</v>
      </c>
      <c r="I2481" s="6">
        <v>8.08</v>
      </c>
      <c r="J2481" s="6">
        <v>8.35</v>
      </c>
      <c r="K2481" s="6">
        <v>8.41</v>
      </c>
      <c r="L2481" s="6">
        <v>8.38</v>
      </c>
      <c r="M2481" s="6">
        <v>8.31</v>
      </c>
    </row>
    <row r="2482">
      <c r="A2482" s="146">
        <v>40710.0</v>
      </c>
      <c r="B2482" s="6">
        <v>3.97</v>
      </c>
      <c r="C2482" s="6">
        <v>4.34</v>
      </c>
      <c r="D2482" s="6">
        <v>4.68</v>
      </c>
      <c r="E2482" s="6">
        <v>5.0</v>
      </c>
      <c r="F2482" s="6">
        <v>6.03</v>
      </c>
      <c r="G2482" s="6">
        <v>6.78</v>
      </c>
      <c r="H2482" s="6">
        <v>7.69</v>
      </c>
      <c r="I2482" s="6">
        <v>8.14</v>
      </c>
      <c r="J2482" s="6">
        <v>8.41</v>
      </c>
      <c r="K2482" s="6">
        <v>8.46</v>
      </c>
      <c r="L2482" s="6">
        <v>8.42</v>
      </c>
      <c r="M2482" s="6">
        <v>8.35</v>
      </c>
    </row>
    <row r="2483">
      <c r="A2483" s="146">
        <v>40709.0</v>
      </c>
      <c r="B2483" s="6">
        <v>3.93</v>
      </c>
      <c r="C2483" s="6">
        <v>4.3</v>
      </c>
      <c r="D2483" s="6">
        <v>4.63</v>
      </c>
      <c r="E2483" s="6">
        <v>4.94</v>
      </c>
      <c r="F2483" s="6">
        <v>5.96</v>
      </c>
      <c r="G2483" s="6">
        <v>6.7</v>
      </c>
      <c r="H2483" s="6">
        <v>7.61</v>
      </c>
      <c r="I2483" s="6">
        <v>8.07</v>
      </c>
      <c r="J2483" s="6">
        <v>8.35</v>
      </c>
      <c r="K2483" s="6">
        <v>8.43</v>
      </c>
      <c r="L2483" s="6">
        <v>8.4</v>
      </c>
      <c r="M2483" s="6">
        <v>8.34</v>
      </c>
    </row>
    <row r="2484">
      <c r="A2484" s="146">
        <v>40708.0</v>
      </c>
      <c r="B2484" s="6">
        <v>4.03</v>
      </c>
      <c r="C2484" s="6">
        <v>4.36</v>
      </c>
      <c r="D2484" s="6">
        <v>4.66</v>
      </c>
      <c r="E2484" s="6">
        <v>4.95</v>
      </c>
      <c r="F2484" s="6">
        <v>5.93</v>
      </c>
      <c r="G2484" s="6">
        <v>6.66</v>
      </c>
      <c r="H2484" s="6">
        <v>7.59</v>
      </c>
      <c r="I2484" s="6">
        <v>8.07</v>
      </c>
      <c r="J2484" s="6">
        <v>8.37</v>
      </c>
      <c r="K2484" s="6">
        <v>8.46</v>
      </c>
      <c r="L2484" s="6">
        <v>8.43</v>
      </c>
      <c r="M2484" s="6">
        <v>8.38</v>
      </c>
    </row>
    <row r="2485">
      <c r="A2485" s="146">
        <v>40704.0</v>
      </c>
      <c r="B2485" s="6">
        <v>3.95</v>
      </c>
      <c r="C2485" s="6">
        <v>4.32</v>
      </c>
      <c r="D2485" s="6">
        <v>4.65</v>
      </c>
      <c r="E2485" s="6">
        <v>4.95</v>
      </c>
      <c r="F2485" s="6">
        <v>5.97</v>
      </c>
      <c r="G2485" s="6">
        <v>6.71</v>
      </c>
      <c r="H2485" s="6">
        <v>7.61</v>
      </c>
      <c r="I2485" s="6">
        <v>8.05</v>
      </c>
      <c r="J2485" s="6">
        <v>8.32</v>
      </c>
      <c r="K2485" s="6">
        <v>8.41</v>
      </c>
      <c r="L2485" s="6">
        <v>8.39</v>
      </c>
      <c r="M2485" s="6">
        <v>8.36</v>
      </c>
    </row>
    <row r="2486">
      <c r="A2486" s="146">
        <v>40703.0</v>
      </c>
      <c r="B2486" s="6">
        <v>3.72</v>
      </c>
      <c r="C2486" s="6">
        <v>4.13</v>
      </c>
      <c r="D2486" s="6">
        <v>4.5</v>
      </c>
      <c r="E2486" s="6">
        <v>4.83</v>
      </c>
      <c r="F2486" s="6">
        <v>5.92</v>
      </c>
      <c r="G2486" s="6">
        <v>6.69</v>
      </c>
      <c r="H2486" s="6">
        <v>7.6</v>
      </c>
      <c r="I2486" s="6">
        <v>8.02</v>
      </c>
      <c r="J2486" s="6">
        <v>8.26</v>
      </c>
      <c r="K2486" s="6">
        <v>8.32</v>
      </c>
      <c r="L2486" s="6">
        <v>8.29</v>
      </c>
      <c r="M2486" s="6">
        <v>8.25</v>
      </c>
    </row>
    <row r="2487">
      <c r="A2487" s="146">
        <v>40702.0</v>
      </c>
      <c r="B2487" s="6">
        <v>3.73</v>
      </c>
      <c r="C2487" s="6">
        <v>4.14</v>
      </c>
      <c r="D2487" s="6">
        <v>4.52</v>
      </c>
      <c r="E2487" s="6">
        <v>4.87</v>
      </c>
      <c r="F2487" s="6">
        <v>5.96</v>
      </c>
      <c r="G2487" s="6">
        <v>6.73</v>
      </c>
      <c r="H2487" s="6">
        <v>7.63</v>
      </c>
      <c r="I2487" s="6">
        <v>8.06</v>
      </c>
      <c r="J2487" s="6">
        <v>8.31</v>
      </c>
      <c r="K2487" s="6">
        <v>8.4</v>
      </c>
      <c r="L2487" s="6">
        <v>8.38</v>
      </c>
      <c r="M2487" s="6">
        <v>8.35</v>
      </c>
    </row>
    <row r="2488">
      <c r="A2488" s="146">
        <v>40701.0</v>
      </c>
      <c r="B2488" s="6">
        <v>3.77</v>
      </c>
      <c r="C2488" s="6">
        <v>4.18</v>
      </c>
      <c r="D2488" s="6">
        <v>4.55</v>
      </c>
      <c r="E2488" s="6">
        <v>4.89</v>
      </c>
      <c r="F2488" s="6">
        <v>5.98</v>
      </c>
      <c r="G2488" s="6">
        <v>6.76</v>
      </c>
      <c r="H2488" s="6">
        <v>7.67</v>
      </c>
      <c r="I2488" s="6">
        <v>8.1</v>
      </c>
      <c r="J2488" s="6">
        <v>8.35</v>
      </c>
      <c r="K2488" s="6">
        <v>8.42</v>
      </c>
      <c r="L2488" s="6">
        <v>8.41</v>
      </c>
      <c r="M2488" s="6">
        <v>8.38</v>
      </c>
    </row>
    <row r="2489">
      <c r="A2489" s="146">
        <v>40700.0</v>
      </c>
      <c r="B2489" s="6">
        <v>3.71</v>
      </c>
      <c r="C2489" s="6">
        <v>4.16</v>
      </c>
      <c r="D2489" s="6">
        <v>4.56</v>
      </c>
      <c r="E2489" s="6">
        <v>4.92</v>
      </c>
      <c r="F2489" s="6">
        <v>6.05</v>
      </c>
      <c r="G2489" s="6">
        <v>6.8</v>
      </c>
      <c r="H2489" s="6">
        <v>7.67</v>
      </c>
      <c r="I2489" s="6">
        <v>8.07</v>
      </c>
      <c r="J2489" s="6">
        <v>8.31</v>
      </c>
      <c r="K2489" s="6">
        <v>8.39</v>
      </c>
      <c r="L2489" s="6">
        <v>8.38</v>
      </c>
      <c r="M2489" s="6">
        <v>8.36</v>
      </c>
    </row>
    <row r="2490">
      <c r="A2490" s="146">
        <v>40697.0</v>
      </c>
      <c r="B2490" s="6">
        <v>3.58</v>
      </c>
      <c r="C2490" s="6">
        <v>4.06</v>
      </c>
      <c r="D2490" s="6">
        <v>4.49</v>
      </c>
      <c r="E2490" s="6">
        <v>4.87</v>
      </c>
      <c r="F2490" s="6">
        <v>6.06</v>
      </c>
      <c r="G2490" s="6">
        <v>6.83</v>
      </c>
      <c r="H2490" s="6">
        <v>7.68</v>
      </c>
      <c r="I2490" s="6">
        <v>8.06</v>
      </c>
      <c r="J2490" s="6">
        <v>8.28</v>
      </c>
      <c r="K2490" s="6">
        <v>8.36</v>
      </c>
      <c r="L2490" s="6">
        <v>8.37</v>
      </c>
      <c r="M2490" s="6">
        <v>8.36</v>
      </c>
    </row>
    <row r="2491">
      <c r="A2491" s="146">
        <v>40696.0</v>
      </c>
      <c r="B2491" s="6">
        <v>3.54</v>
      </c>
      <c r="C2491" s="6">
        <v>4.02</v>
      </c>
      <c r="D2491" s="6">
        <v>4.45</v>
      </c>
      <c r="E2491" s="6">
        <v>4.84</v>
      </c>
      <c r="F2491" s="6">
        <v>6.06</v>
      </c>
      <c r="G2491" s="6">
        <v>6.85</v>
      </c>
      <c r="H2491" s="6">
        <v>7.71</v>
      </c>
      <c r="I2491" s="6">
        <v>8.09</v>
      </c>
      <c r="J2491" s="6">
        <v>8.29</v>
      </c>
      <c r="K2491" s="6">
        <v>8.37</v>
      </c>
      <c r="L2491" s="6">
        <v>8.37</v>
      </c>
      <c r="M2491" s="6">
        <v>8.36</v>
      </c>
    </row>
    <row r="2492">
      <c r="A2492" s="146">
        <v>40695.0</v>
      </c>
      <c r="B2492" s="6">
        <v>3.56</v>
      </c>
      <c r="C2492" s="6">
        <v>4.0</v>
      </c>
      <c r="D2492" s="6">
        <v>4.39</v>
      </c>
      <c r="E2492" s="6">
        <v>4.76</v>
      </c>
      <c r="F2492" s="6">
        <v>5.93</v>
      </c>
      <c r="G2492" s="6">
        <v>6.72</v>
      </c>
      <c r="H2492" s="6">
        <v>7.62</v>
      </c>
      <c r="I2492" s="6">
        <v>8.04</v>
      </c>
      <c r="J2492" s="6">
        <v>8.29</v>
      </c>
      <c r="K2492" s="6">
        <v>8.38</v>
      </c>
      <c r="L2492" s="6">
        <v>8.38</v>
      </c>
      <c r="M2492" s="6">
        <v>8.36</v>
      </c>
    </row>
    <row r="2493">
      <c r="A2493" s="146">
        <v>40694.0</v>
      </c>
      <c r="B2493" s="6">
        <v>3.66</v>
      </c>
      <c r="C2493" s="6">
        <v>4.09</v>
      </c>
      <c r="D2493" s="6">
        <v>4.48</v>
      </c>
      <c r="E2493" s="6">
        <v>4.84</v>
      </c>
      <c r="F2493" s="6">
        <v>5.98</v>
      </c>
      <c r="G2493" s="6">
        <v>6.76</v>
      </c>
      <c r="H2493" s="6">
        <v>7.63</v>
      </c>
      <c r="I2493" s="6">
        <v>8.03</v>
      </c>
      <c r="J2493" s="6">
        <v>8.26</v>
      </c>
      <c r="K2493" s="6">
        <v>8.33</v>
      </c>
      <c r="L2493" s="6">
        <v>8.32</v>
      </c>
      <c r="M2493" s="6">
        <v>8.3</v>
      </c>
    </row>
    <row r="2494">
      <c r="A2494" s="146">
        <v>40693.0</v>
      </c>
      <c r="B2494" s="6">
        <v>3.58</v>
      </c>
      <c r="C2494" s="6">
        <v>4.02</v>
      </c>
      <c r="D2494" s="6">
        <v>4.43</v>
      </c>
      <c r="E2494" s="6">
        <v>4.8</v>
      </c>
      <c r="F2494" s="6">
        <v>5.98</v>
      </c>
      <c r="G2494" s="6">
        <v>6.77</v>
      </c>
      <c r="H2494" s="6">
        <v>7.64</v>
      </c>
      <c r="I2494" s="6">
        <v>8.04</v>
      </c>
      <c r="J2494" s="6">
        <v>8.27</v>
      </c>
      <c r="K2494" s="6">
        <v>8.34</v>
      </c>
      <c r="L2494" s="6">
        <v>8.33</v>
      </c>
      <c r="M2494" s="6">
        <v>8.3</v>
      </c>
    </row>
    <row r="2495">
      <c r="A2495" s="146">
        <v>40690.0</v>
      </c>
      <c r="B2495" s="6">
        <v>3.6</v>
      </c>
      <c r="C2495" s="6">
        <v>4.1</v>
      </c>
      <c r="D2495" s="6">
        <v>4.55</v>
      </c>
      <c r="E2495" s="6">
        <v>4.95</v>
      </c>
      <c r="F2495" s="6">
        <v>6.19</v>
      </c>
      <c r="G2495" s="6">
        <v>6.95</v>
      </c>
      <c r="H2495" s="6">
        <v>7.73</v>
      </c>
      <c r="I2495" s="6">
        <v>8.05</v>
      </c>
      <c r="J2495" s="6">
        <v>8.22</v>
      </c>
      <c r="K2495" s="6">
        <v>8.27</v>
      </c>
      <c r="L2495" s="6">
        <v>8.27</v>
      </c>
      <c r="M2495" s="6">
        <v>8.26</v>
      </c>
    </row>
    <row r="2496">
      <c r="A2496" s="146">
        <v>40689.0</v>
      </c>
      <c r="B2496" s="6">
        <v>3.65</v>
      </c>
      <c r="C2496" s="6">
        <v>4.09</v>
      </c>
      <c r="D2496" s="6">
        <v>4.5</v>
      </c>
      <c r="E2496" s="6">
        <v>4.87</v>
      </c>
      <c r="F2496" s="6">
        <v>6.04</v>
      </c>
      <c r="G2496" s="6">
        <v>6.81</v>
      </c>
      <c r="H2496" s="6">
        <v>7.66</v>
      </c>
      <c r="I2496" s="6">
        <v>8.04</v>
      </c>
      <c r="J2496" s="6">
        <v>8.26</v>
      </c>
      <c r="K2496" s="6">
        <v>8.33</v>
      </c>
      <c r="L2496" s="6">
        <v>8.33</v>
      </c>
      <c r="M2496" s="6">
        <v>8.31</v>
      </c>
    </row>
    <row r="2497">
      <c r="A2497" s="146">
        <v>40688.0</v>
      </c>
      <c r="B2497" s="6">
        <v>3.78</v>
      </c>
      <c r="C2497" s="6">
        <v>4.2</v>
      </c>
      <c r="D2497" s="6">
        <v>4.57</v>
      </c>
      <c r="E2497" s="6">
        <v>4.92</v>
      </c>
      <c r="F2497" s="6">
        <v>6.04</v>
      </c>
      <c r="G2497" s="6">
        <v>6.8</v>
      </c>
      <c r="H2497" s="6">
        <v>7.67</v>
      </c>
      <c r="I2497" s="6">
        <v>8.07</v>
      </c>
      <c r="J2497" s="6">
        <v>8.31</v>
      </c>
      <c r="K2497" s="6">
        <v>8.38</v>
      </c>
      <c r="L2497" s="6">
        <v>8.38</v>
      </c>
      <c r="M2497" s="6">
        <v>8.35</v>
      </c>
    </row>
    <row r="2498">
      <c r="A2498" s="146">
        <v>40687.0</v>
      </c>
      <c r="B2498" s="6">
        <v>3.56</v>
      </c>
      <c r="C2498" s="6">
        <v>4.05</v>
      </c>
      <c r="D2498" s="6">
        <v>4.49</v>
      </c>
      <c r="E2498" s="6">
        <v>4.89</v>
      </c>
      <c r="F2498" s="6">
        <v>6.1</v>
      </c>
      <c r="G2498" s="6">
        <v>6.87</v>
      </c>
      <c r="H2498" s="6">
        <v>7.7</v>
      </c>
      <c r="I2498" s="6">
        <v>8.06</v>
      </c>
      <c r="J2498" s="6">
        <v>8.26</v>
      </c>
      <c r="K2498" s="6">
        <v>8.32</v>
      </c>
      <c r="L2498" s="6">
        <v>8.32</v>
      </c>
      <c r="M2498" s="6">
        <v>8.29</v>
      </c>
    </row>
    <row r="2499">
      <c r="A2499" s="146">
        <v>40686.0</v>
      </c>
      <c r="B2499" s="6">
        <v>3.57</v>
      </c>
      <c r="C2499" s="6">
        <v>4.05</v>
      </c>
      <c r="D2499" s="6">
        <v>4.49</v>
      </c>
      <c r="E2499" s="6">
        <v>4.88</v>
      </c>
      <c r="F2499" s="6">
        <v>6.06</v>
      </c>
      <c r="G2499" s="6">
        <v>6.81</v>
      </c>
      <c r="H2499" s="6">
        <v>7.59</v>
      </c>
      <c r="I2499" s="6">
        <v>7.91</v>
      </c>
      <c r="J2499" s="6">
        <v>8.1</v>
      </c>
      <c r="K2499" s="6">
        <v>8.19</v>
      </c>
      <c r="L2499" s="6">
        <v>8.23</v>
      </c>
      <c r="M2499" s="6">
        <v>8.27</v>
      </c>
    </row>
    <row r="2500">
      <c r="A2500" s="146">
        <v>40683.0</v>
      </c>
      <c r="B2500" s="6">
        <v>3.55</v>
      </c>
      <c r="C2500" s="6">
        <v>4.01</v>
      </c>
      <c r="D2500" s="6">
        <v>4.44</v>
      </c>
      <c r="E2500" s="6">
        <v>4.82</v>
      </c>
      <c r="F2500" s="6">
        <v>5.99</v>
      </c>
      <c r="G2500" s="6">
        <v>6.74</v>
      </c>
      <c r="H2500" s="6">
        <v>7.53</v>
      </c>
      <c r="I2500" s="6">
        <v>7.86</v>
      </c>
      <c r="J2500" s="6">
        <v>8.07</v>
      </c>
      <c r="K2500" s="6">
        <v>8.2</v>
      </c>
      <c r="L2500" s="6">
        <v>8.26</v>
      </c>
      <c r="M2500" s="6">
        <v>8.28</v>
      </c>
    </row>
    <row r="2501">
      <c r="A2501" s="146">
        <v>40682.0</v>
      </c>
      <c r="B2501" s="6">
        <v>3.69</v>
      </c>
      <c r="C2501" s="6">
        <v>4.16</v>
      </c>
      <c r="D2501" s="6">
        <v>4.57</v>
      </c>
      <c r="E2501" s="6">
        <v>4.95</v>
      </c>
      <c r="F2501" s="6">
        <v>6.1</v>
      </c>
      <c r="G2501" s="6">
        <v>6.85</v>
      </c>
      <c r="H2501" s="6">
        <v>7.66</v>
      </c>
      <c r="I2501" s="6">
        <v>8.02</v>
      </c>
      <c r="J2501" s="6">
        <v>8.22</v>
      </c>
      <c r="K2501" s="6">
        <v>8.29</v>
      </c>
      <c r="L2501" s="6">
        <v>8.29</v>
      </c>
      <c r="M2501" s="6">
        <v>8.28</v>
      </c>
    </row>
    <row r="2502">
      <c r="A2502" s="146">
        <v>40681.0</v>
      </c>
      <c r="B2502" s="6">
        <v>3.62</v>
      </c>
      <c r="C2502" s="6">
        <v>4.08</v>
      </c>
      <c r="D2502" s="6">
        <v>4.5</v>
      </c>
      <c r="E2502" s="6">
        <v>4.88</v>
      </c>
      <c r="F2502" s="6">
        <v>6.05</v>
      </c>
      <c r="G2502" s="6">
        <v>6.82</v>
      </c>
      <c r="H2502" s="6">
        <v>7.65</v>
      </c>
      <c r="I2502" s="6">
        <v>8.02</v>
      </c>
      <c r="J2502" s="6">
        <v>8.23</v>
      </c>
      <c r="K2502" s="6">
        <v>8.29</v>
      </c>
      <c r="L2502" s="6">
        <v>8.29</v>
      </c>
      <c r="M2502" s="6">
        <v>8.29</v>
      </c>
    </row>
    <row r="2503">
      <c r="A2503" s="146">
        <v>40680.0</v>
      </c>
      <c r="B2503" s="6">
        <v>3.6</v>
      </c>
      <c r="C2503" s="6">
        <v>4.07</v>
      </c>
      <c r="D2503" s="6">
        <v>4.48</v>
      </c>
      <c r="E2503" s="6">
        <v>4.86</v>
      </c>
      <c r="F2503" s="6">
        <v>6.03</v>
      </c>
      <c r="G2503" s="6">
        <v>6.81</v>
      </c>
      <c r="H2503" s="6">
        <v>7.67</v>
      </c>
      <c r="I2503" s="6">
        <v>8.06</v>
      </c>
      <c r="J2503" s="6">
        <v>8.29</v>
      </c>
      <c r="K2503" s="6">
        <v>8.4</v>
      </c>
      <c r="L2503" s="6">
        <v>8.43</v>
      </c>
      <c r="M2503" s="6">
        <v>8.46</v>
      </c>
    </row>
    <row r="2504">
      <c r="A2504" s="146">
        <v>40679.0</v>
      </c>
      <c r="B2504" s="6">
        <v>3.54</v>
      </c>
      <c r="C2504" s="6">
        <v>4.0</v>
      </c>
      <c r="D2504" s="6">
        <v>4.41</v>
      </c>
      <c r="E2504" s="6">
        <v>4.79</v>
      </c>
      <c r="F2504" s="6">
        <v>5.98</v>
      </c>
      <c r="G2504" s="6">
        <v>6.77</v>
      </c>
      <c r="H2504" s="6">
        <v>7.65</v>
      </c>
      <c r="I2504" s="6">
        <v>8.04</v>
      </c>
      <c r="J2504" s="6">
        <v>8.27</v>
      </c>
      <c r="K2504" s="6">
        <v>8.38</v>
      </c>
      <c r="L2504" s="6">
        <v>8.4</v>
      </c>
      <c r="M2504" s="6">
        <v>8.41</v>
      </c>
    </row>
    <row r="2505">
      <c r="A2505" s="146">
        <v>40676.0</v>
      </c>
      <c r="B2505" s="6">
        <v>3.32</v>
      </c>
      <c r="C2505" s="6">
        <v>3.82</v>
      </c>
      <c r="D2505" s="6">
        <v>4.27</v>
      </c>
      <c r="E2505" s="6">
        <v>4.68</v>
      </c>
      <c r="F2505" s="6">
        <v>5.93</v>
      </c>
      <c r="G2505" s="6">
        <v>6.74</v>
      </c>
      <c r="H2505" s="6">
        <v>7.6</v>
      </c>
      <c r="I2505" s="6">
        <v>7.98</v>
      </c>
      <c r="J2505" s="6">
        <v>8.19</v>
      </c>
      <c r="K2505" s="6">
        <v>8.26</v>
      </c>
      <c r="L2505" s="6">
        <v>8.25</v>
      </c>
      <c r="M2505" s="6">
        <v>8.23</v>
      </c>
    </row>
    <row r="2506">
      <c r="A2506" s="146">
        <v>40675.0</v>
      </c>
      <c r="B2506" s="6">
        <v>3.41</v>
      </c>
      <c r="C2506" s="6">
        <v>3.92</v>
      </c>
      <c r="D2506" s="6">
        <v>4.38</v>
      </c>
      <c r="E2506" s="6">
        <v>4.8</v>
      </c>
      <c r="F2506" s="6">
        <v>6.04</v>
      </c>
      <c r="G2506" s="6">
        <v>6.82</v>
      </c>
      <c r="H2506" s="6">
        <v>7.65</v>
      </c>
      <c r="I2506" s="6">
        <v>8.01</v>
      </c>
      <c r="J2506" s="6">
        <v>8.22</v>
      </c>
      <c r="K2506" s="6">
        <v>8.32</v>
      </c>
      <c r="L2506" s="6">
        <v>8.34</v>
      </c>
      <c r="M2506" s="6">
        <v>8.35</v>
      </c>
    </row>
    <row r="2507">
      <c r="A2507" s="146">
        <v>40674.0</v>
      </c>
      <c r="B2507" s="6">
        <v>3.41</v>
      </c>
      <c r="C2507" s="6">
        <v>3.9</v>
      </c>
      <c r="D2507" s="6">
        <v>4.35</v>
      </c>
      <c r="E2507" s="6">
        <v>4.75</v>
      </c>
      <c r="F2507" s="6">
        <v>5.98</v>
      </c>
      <c r="G2507" s="6">
        <v>6.76</v>
      </c>
      <c r="H2507" s="6">
        <v>7.6</v>
      </c>
      <c r="I2507" s="6">
        <v>7.97</v>
      </c>
      <c r="J2507" s="6">
        <v>8.18</v>
      </c>
      <c r="K2507" s="6">
        <v>8.25</v>
      </c>
      <c r="L2507" s="6">
        <v>8.24</v>
      </c>
      <c r="M2507" s="6">
        <v>8.23</v>
      </c>
    </row>
    <row r="2508">
      <c r="A2508" s="146">
        <v>40673.0</v>
      </c>
      <c r="B2508" s="6">
        <v>3.38</v>
      </c>
      <c r="C2508" s="6">
        <v>3.89</v>
      </c>
      <c r="D2508" s="6">
        <v>4.34</v>
      </c>
      <c r="E2508" s="6">
        <v>4.75</v>
      </c>
      <c r="F2508" s="6">
        <v>5.99</v>
      </c>
      <c r="G2508" s="6">
        <v>6.77</v>
      </c>
      <c r="H2508" s="6">
        <v>7.6</v>
      </c>
      <c r="I2508" s="6">
        <v>7.95</v>
      </c>
      <c r="J2508" s="6">
        <v>8.16</v>
      </c>
      <c r="K2508" s="6">
        <v>8.23</v>
      </c>
      <c r="L2508" s="6">
        <v>8.24</v>
      </c>
      <c r="M2508" s="6">
        <v>8.23</v>
      </c>
    </row>
    <row r="2509">
      <c r="A2509" s="146">
        <v>40669.0</v>
      </c>
      <c r="B2509" s="6">
        <v>3.35</v>
      </c>
      <c r="C2509" s="6">
        <v>3.86</v>
      </c>
      <c r="D2509" s="6">
        <v>4.32</v>
      </c>
      <c r="E2509" s="6">
        <v>4.73</v>
      </c>
      <c r="F2509" s="6">
        <v>5.99</v>
      </c>
      <c r="G2509" s="6">
        <v>6.78</v>
      </c>
      <c r="H2509" s="6">
        <v>7.62</v>
      </c>
      <c r="I2509" s="6">
        <v>7.98</v>
      </c>
      <c r="J2509" s="6">
        <v>8.19</v>
      </c>
      <c r="K2509" s="6">
        <v>8.26</v>
      </c>
      <c r="L2509" s="6">
        <v>8.26</v>
      </c>
      <c r="M2509" s="6">
        <v>8.24</v>
      </c>
    </row>
    <row r="2510">
      <c r="A2510" s="146">
        <v>40668.0</v>
      </c>
      <c r="B2510" s="6">
        <v>3.47</v>
      </c>
      <c r="C2510" s="6">
        <v>3.95</v>
      </c>
      <c r="D2510" s="6">
        <v>4.39</v>
      </c>
      <c r="E2510" s="6">
        <v>4.77</v>
      </c>
      <c r="F2510" s="6">
        <v>5.94</v>
      </c>
      <c r="G2510" s="6">
        <v>6.71</v>
      </c>
      <c r="H2510" s="6">
        <v>7.56</v>
      </c>
      <c r="I2510" s="6">
        <v>7.95</v>
      </c>
      <c r="J2510" s="6">
        <v>8.19</v>
      </c>
      <c r="K2510" s="6">
        <v>8.29</v>
      </c>
      <c r="L2510" s="6">
        <v>8.31</v>
      </c>
      <c r="M2510" s="6">
        <v>8.32</v>
      </c>
    </row>
    <row r="2511">
      <c r="A2511" s="146">
        <v>40667.0</v>
      </c>
      <c r="B2511" s="6">
        <v>3.12</v>
      </c>
      <c r="C2511" s="6">
        <v>3.6</v>
      </c>
      <c r="D2511" s="6">
        <v>4.04</v>
      </c>
      <c r="E2511" s="6">
        <v>4.44</v>
      </c>
      <c r="F2511" s="6">
        <v>5.7</v>
      </c>
      <c r="G2511" s="6">
        <v>6.53</v>
      </c>
      <c r="H2511" s="6">
        <v>7.46</v>
      </c>
      <c r="I2511" s="6">
        <v>7.88</v>
      </c>
      <c r="J2511" s="6">
        <v>8.14</v>
      </c>
      <c r="K2511" s="6">
        <v>8.26</v>
      </c>
      <c r="L2511" s="6">
        <v>8.29</v>
      </c>
      <c r="M2511" s="6">
        <v>8.31</v>
      </c>
    </row>
    <row r="2512">
      <c r="A2512" s="146">
        <v>40666.0</v>
      </c>
      <c r="B2512" s="6">
        <v>3.1</v>
      </c>
      <c r="C2512" s="6">
        <v>3.63</v>
      </c>
      <c r="D2512" s="6">
        <v>4.11</v>
      </c>
      <c r="E2512" s="6">
        <v>4.53</v>
      </c>
      <c r="F2512" s="6">
        <v>5.83</v>
      </c>
      <c r="G2512" s="6">
        <v>6.67</v>
      </c>
      <c r="H2512" s="6">
        <v>7.56</v>
      </c>
      <c r="I2512" s="6">
        <v>7.96</v>
      </c>
      <c r="J2512" s="6">
        <v>8.2</v>
      </c>
      <c r="K2512" s="6">
        <v>8.3</v>
      </c>
      <c r="L2512" s="6">
        <v>8.32</v>
      </c>
      <c r="M2512" s="6">
        <v>8.32</v>
      </c>
    </row>
    <row r="2513">
      <c r="A2513" s="146">
        <v>40662.0</v>
      </c>
      <c r="B2513" s="6">
        <v>2.97</v>
      </c>
      <c r="C2513" s="6">
        <v>3.52</v>
      </c>
      <c r="D2513" s="6">
        <v>4.01</v>
      </c>
      <c r="E2513" s="6">
        <v>4.45</v>
      </c>
      <c r="F2513" s="6">
        <v>5.77</v>
      </c>
      <c r="G2513" s="6">
        <v>6.59</v>
      </c>
      <c r="H2513" s="6">
        <v>7.46</v>
      </c>
      <c r="I2513" s="6">
        <v>7.84</v>
      </c>
      <c r="J2513" s="6">
        <v>8.08</v>
      </c>
      <c r="K2513" s="6">
        <v>8.21</v>
      </c>
      <c r="L2513" s="6">
        <v>8.25</v>
      </c>
      <c r="M2513" s="6">
        <v>8.26</v>
      </c>
    </row>
    <row r="2514">
      <c r="A2514" s="146">
        <v>40661.0</v>
      </c>
      <c r="B2514" s="6">
        <v>3.06</v>
      </c>
      <c r="C2514" s="6">
        <v>3.59</v>
      </c>
      <c r="D2514" s="6">
        <v>4.07</v>
      </c>
      <c r="E2514" s="6">
        <v>4.49</v>
      </c>
      <c r="F2514" s="6">
        <v>5.79</v>
      </c>
      <c r="G2514" s="6">
        <v>6.62</v>
      </c>
      <c r="H2514" s="6">
        <v>7.51</v>
      </c>
      <c r="I2514" s="6">
        <v>7.92</v>
      </c>
      <c r="J2514" s="6">
        <v>8.17</v>
      </c>
      <c r="K2514" s="6">
        <v>8.3</v>
      </c>
      <c r="L2514" s="6">
        <v>8.32</v>
      </c>
      <c r="M2514" s="6">
        <v>8.34</v>
      </c>
    </row>
    <row r="2515">
      <c r="A2515" s="146">
        <v>40660.0</v>
      </c>
      <c r="B2515" s="6">
        <v>2.86</v>
      </c>
      <c r="C2515" s="6">
        <v>3.39</v>
      </c>
      <c r="D2515" s="6">
        <v>3.87</v>
      </c>
      <c r="E2515" s="6">
        <v>4.3</v>
      </c>
      <c r="F2515" s="6">
        <v>5.64</v>
      </c>
      <c r="G2515" s="6">
        <v>6.51</v>
      </c>
      <c r="H2515" s="6">
        <v>7.47</v>
      </c>
      <c r="I2515" s="6">
        <v>7.91</v>
      </c>
      <c r="J2515" s="6">
        <v>8.18</v>
      </c>
      <c r="K2515" s="6">
        <v>8.3</v>
      </c>
      <c r="L2515" s="6">
        <v>8.33</v>
      </c>
      <c r="M2515" s="6">
        <v>8.32</v>
      </c>
    </row>
    <row r="2516">
      <c r="A2516" s="146">
        <v>40659.0</v>
      </c>
      <c r="B2516" s="6">
        <v>2.96</v>
      </c>
      <c r="C2516" s="6">
        <v>3.51</v>
      </c>
      <c r="D2516" s="6">
        <v>4.0</v>
      </c>
      <c r="E2516" s="6">
        <v>4.44</v>
      </c>
      <c r="F2516" s="6">
        <v>5.78</v>
      </c>
      <c r="G2516" s="6">
        <v>6.62</v>
      </c>
      <c r="H2516" s="6">
        <v>7.51</v>
      </c>
      <c r="I2516" s="6">
        <v>7.9</v>
      </c>
      <c r="J2516" s="6">
        <v>8.14</v>
      </c>
      <c r="K2516" s="6">
        <v>8.25</v>
      </c>
      <c r="L2516" s="6">
        <v>8.26</v>
      </c>
      <c r="M2516" s="6">
        <v>8.26</v>
      </c>
    </row>
    <row r="2517">
      <c r="A2517" s="146">
        <v>40658.0</v>
      </c>
      <c r="B2517" s="6">
        <v>3.1</v>
      </c>
      <c r="C2517" s="6">
        <v>3.62</v>
      </c>
      <c r="D2517" s="6">
        <v>4.08</v>
      </c>
      <c r="E2517" s="6">
        <v>4.5</v>
      </c>
      <c r="F2517" s="6">
        <v>5.76</v>
      </c>
      <c r="G2517" s="6">
        <v>6.58</v>
      </c>
      <c r="H2517" s="6">
        <v>7.46</v>
      </c>
      <c r="I2517" s="6">
        <v>7.87</v>
      </c>
      <c r="J2517" s="6">
        <v>8.13</v>
      </c>
      <c r="K2517" s="6">
        <v>8.28</v>
      </c>
      <c r="L2517" s="6">
        <v>8.34</v>
      </c>
      <c r="M2517" s="6">
        <v>8.4</v>
      </c>
    </row>
    <row r="2518">
      <c r="A2518" s="146">
        <v>40655.0</v>
      </c>
      <c r="B2518" s="6">
        <v>3.14</v>
      </c>
      <c r="C2518" s="6">
        <v>3.62</v>
      </c>
      <c r="D2518" s="6">
        <v>4.06</v>
      </c>
      <c r="E2518" s="6">
        <v>4.46</v>
      </c>
      <c r="F2518" s="6">
        <v>5.71</v>
      </c>
      <c r="G2518" s="6">
        <v>6.53</v>
      </c>
      <c r="H2518" s="6">
        <v>7.46</v>
      </c>
      <c r="I2518" s="6">
        <v>7.89</v>
      </c>
      <c r="J2518" s="6">
        <v>8.17</v>
      </c>
      <c r="K2518" s="6">
        <v>8.32</v>
      </c>
      <c r="L2518" s="6">
        <v>8.37</v>
      </c>
      <c r="M2518" s="6">
        <v>8.43</v>
      </c>
    </row>
    <row r="2519">
      <c r="A2519" s="146">
        <v>40654.0</v>
      </c>
      <c r="B2519" s="6">
        <v>3.0</v>
      </c>
      <c r="C2519" s="6">
        <v>3.43</v>
      </c>
      <c r="D2519" s="6">
        <v>3.83</v>
      </c>
      <c r="E2519" s="6">
        <v>4.2</v>
      </c>
      <c r="F2519" s="6">
        <v>5.44</v>
      </c>
      <c r="G2519" s="6">
        <v>6.28</v>
      </c>
      <c r="H2519" s="6">
        <v>7.3</v>
      </c>
      <c r="I2519" s="6">
        <v>7.82</v>
      </c>
      <c r="J2519" s="6">
        <v>8.17</v>
      </c>
      <c r="K2519" s="6">
        <v>8.38</v>
      </c>
      <c r="L2519" s="6">
        <v>8.44</v>
      </c>
      <c r="M2519" s="6">
        <v>8.47</v>
      </c>
    </row>
    <row r="2520">
      <c r="A2520" s="146">
        <v>40653.0</v>
      </c>
      <c r="B2520" s="6">
        <v>3.47</v>
      </c>
      <c r="C2520" s="6">
        <v>3.93</v>
      </c>
      <c r="D2520" s="6">
        <v>4.34</v>
      </c>
      <c r="E2520" s="6">
        <v>4.72</v>
      </c>
      <c r="F2520" s="6">
        <v>5.88</v>
      </c>
      <c r="G2520" s="6">
        <v>6.64</v>
      </c>
      <c r="H2520" s="6">
        <v>7.51</v>
      </c>
      <c r="I2520" s="6">
        <v>7.93</v>
      </c>
      <c r="J2520" s="6">
        <v>8.21</v>
      </c>
      <c r="K2520" s="6">
        <v>8.37</v>
      </c>
      <c r="L2520" s="6">
        <v>8.44</v>
      </c>
      <c r="M2520" s="6">
        <v>8.5</v>
      </c>
    </row>
    <row r="2521">
      <c r="A2521" s="146">
        <v>40652.0</v>
      </c>
      <c r="B2521" s="6">
        <v>3.4</v>
      </c>
      <c r="C2521" s="6">
        <v>3.9</v>
      </c>
      <c r="D2521" s="6">
        <v>4.34</v>
      </c>
      <c r="E2521" s="6">
        <v>4.73</v>
      </c>
      <c r="F2521" s="6">
        <v>5.92</v>
      </c>
      <c r="G2521" s="6">
        <v>6.7</v>
      </c>
      <c r="H2521" s="6">
        <v>7.57</v>
      </c>
      <c r="I2521" s="6">
        <v>7.98</v>
      </c>
      <c r="J2521" s="6">
        <v>8.23</v>
      </c>
      <c r="K2521" s="6">
        <v>8.36</v>
      </c>
      <c r="L2521" s="6">
        <v>8.41</v>
      </c>
      <c r="M2521" s="6">
        <v>8.46</v>
      </c>
    </row>
    <row r="2522">
      <c r="A2522" s="146">
        <v>40651.0</v>
      </c>
      <c r="B2522" s="6">
        <v>3.33</v>
      </c>
      <c r="C2522" s="6">
        <v>3.82</v>
      </c>
      <c r="D2522" s="6">
        <v>4.25</v>
      </c>
      <c r="E2522" s="6">
        <v>4.64</v>
      </c>
      <c r="F2522" s="6">
        <v>5.83</v>
      </c>
      <c r="G2522" s="6">
        <v>6.62</v>
      </c>
      <c r="H2522" s="6">
        <v>7.5</v>
      </c>
      <c r="I2522" s="6">
        <v>7.9</v>
      </c>
      <c r="J2522" s="6">
        <v>8.13</v>
      </c>
      <c r="K2522" s="6">
        <v>8.26</v>
      </c>
      <c r="L2522" s="6">
        <v>8.31</v>
      </c>
      <c r="M2522" s="6">
        <v>8.38</v>
      </c>
    </row>
    <row r="2523">
      <c r="A2523" s="146">
        <v>40648.0</v>
      </c>
      <c r="B2523" s="6">
        <v>3.24</v>
      </c>
      <c r="C2523" s="6">
        <v>3.74</v>
      </c>
      <c r="D2523" s="6">
        <v>4.19</v>
      </c>
      <c r="E2523" s="6">
        <v>4.59</v>
      </c>
      <c r="F2523" s="6">
        <v>5.8</v>
      </c>
      <c r="G2523" s="6">
        <v>6.59</v>
      </c>
      <c r="H2523" s="6">
        <v>7.46</v>
      </c>
      <c r="I2523" s="6">
        <v>7.87</v>
      </c>
      <c r="J2523" s="6">
        <v>8.13</v>
      </c>
      <c r="K2523" s="6">
        <v>8.28</v>
      </c>
      <c r="L2523" s="6">
        <v>8.33</v>
      </c>
      <c r="M2523" s="6">
        <v>8.38</v>
      </c>
    </row>
    <row r="2524">
      <c r="A2524" s="146">
        <v>40647.0</v>
      </c>
      <c r="B2524" s="6">
        <v>3.27</v>
      </c>
      <c r="C2524" s="6">
        <v>3.77</v>
      </c>
      <c r="D2524" s="6">
        <v>4.21</v>
      </c>
      <c r="E2524" s="6">
        <v>4.62</v>
      </c>
      <c r="F2524" s="6">
        <v>5.85</v>
      </c>
      <c r="G2524" s="6">
        <v>6.65</v>
      </c>
      <c r="H2524" s="6">
        <v>7.51</v>
      </c>
      <c r="I2524" s="6">
        <v>7.9</v>
      </c>
      <c r="J2524" s="6">
        <v>8.13</v>
      </c>
      <c r="K2524" s="6">
        <v>8.26</v>
      </c>
      <c r="L2524" s="6">
        <v>8.31</v>
      </c>
      <c r="M2524" s="6">
        <v>8.36</v>
      </c>
    </row>
    <row r="2525">
      <c r="A2525" s="146">
        <v>40646.0</v>
      </c>
      <c r="B2525" s="6">
        <v>3.26</v>
      </c>
      <c r="C2525" s="6">
        <v>3.76</v>
      </c>
      <c r="D2525" s="6">
        <v>4.21</v>
      </c>
      <c r="E2525" s="6">
        <v>4.62</v>
      </c>
      <c r="F2525" s="6">
        <v>5.86</v>
      </c>
      <c r="G2525" s="6">
        <v>6.64</v>
      </c>
      <c r="H2525" s="6">
        <v>7.49</v>
      </c>
      <c r="I2525" s="6">
        <v>7.87</v>
      </c>
      <c r="J2525" s="6">
        <v>8.1</v>
      </c>
      <c r="K2525" s="6">
        <v>8.23</v>
      </c>
      <c r="L2525" s="6">
        <v>8.29</v>
      </c>
      <c r="M2525" s="6">
        <v>8.34</v>
      </c>
    </row>
    <row r="2526">
      <c r="A2526" s="146">
        <v>40645.0</v>
      </c>
      <c r="B2526" s="6">
        <v>3.34</v>
      </c>
      <c r="C2526" s="6">
        <v>3.8</v>
      </c>
      <c r="D2526" s="6">
        <v>4.21</v>
      </c>
      <c r="E2526" s="6">
        <v>4.59</v>
      </c>
      <c r="F2526" s="6">
        <v>5.76</v>
      </c>
      <c r="G2526" s="6">
        <v>6.55</v>
      </c>
      <c r="H2526" s="6">
        <v>7.44</v>
      </c>
      <c r="I2526" s="6">
        <v>7.86</v>
      </c>
      <c r="J2526" s="6">
        <v>8.12</v>
      </c>
      <c r="K2526" s="6">
        <v>8.27</v>
      </c>
      <c r="L2526" s="6">
        <v>8.32</v>
      </c>
      <c r="M2526" s="6">
        <v>8.37</v>
      </c>
    </row>
    <row r="2527">
      <c r="A2527" s="146">
        <v>40644.0</v>
      </c>
      <c r="B2527" s="6">
        <v>3.35</v>
      </c>
      <c r="C2527" s="6">
        <v>3.79</v>
      </c>
      <c r="D2527" s="6">
        <v>4.19</v>
      </c>
      <c r="E2527" s="6">
        <v>4.56</v>
      </c>
      <c r="F2527" s="6">
        <v>5.71</v>
      </c>
      <c r="G2527" s="6">
        <v>6.49</v>
      </c>
      <c r="H2527" s="6">
        <v>7.4</v>
      </c>
      <c r="I2527" s="6">
        <v>7.84</v>
      </c>
      <c r="J2527" s="6">
        <v>8.11</v>
      </c>
      <c r="K2527" s="6">
        <v>8.25</v>
      </c>
      <c r="L2527" s="6">
        <v>8.3</v>
      </c>
      <c r="M2527" s="6">
        <v>8.34</v>
      </c>
    </row>
    <row r="2528">
      <c r="A2528" s="146">
        <v>40641.0</v>
      </c>
      <c r="B2528" s="6">
        <v>3.33</v>
      </c>
      <c r="C2528" s="6">
        <v>3.77</v>
      </c>
      <c r="D2528" s="6">
        <v>4.17</v>
      </c>
      <c r="E2528" s="6">
        <v>4.54</v>
      </c>
      <c r="F2528" s="6">
        <v>5.68</v>
      </c>
      <c r="G2528" s="6">
        <v>6.45</v>
      </c>
      <c r="H2528" s="6">
        <v>7.32</v>
      </c>
      <c r="I2528" s="6">
        <v>7.73</v>
      </c>
      <c r="J2528" s="6">
        <v>7.99</v>
      </c>
      <c r="K2528" s="6">
        <v>8.15</v>
      </c>
      <c r="L2528" s="6">
        <v>8.22</v>
      </c>
      <c r="M2528" s="6">
        <v>8.28</v>
      </c>
    </row>
    <row r="2529">
      <c r="A2529" s="146">
        <v>40640.0</v>
      </c>
      <c r="B2529" s="6">
        <v>3.38</v>
      </c>
      <c r="C2529" s="6">
        <v>3.84</v>
      </c>
      <c r="D2529" s="6">
        <v>4.25</v>
      </c>
      <c r="E2529" s="6">
        <v>4.63</v>
      </c>
      <c r="F2529" s="6">
        <v>5.78</v>
      </c>
      <c r="G2529" s="6">
        <v>6.56</v>
      </c>
      <c r="H2529" s="6">
        <v>7.42</v>
      </c>
      <c r="I2529" s="6">
        <v>7.8</v>
      </c>
      <c r="J2529" s="6">
        <v>8.0</v>
      </c>
      <c r="K2529" s="6">
        <v>8.11</v>
      </c>
      <c r="L2529" s="6">
        <v>8.16</v>
      </c>
      <c r="M2529" s="6">
        <v>8.23</v>
      </c>
    </row>
    <row r="2530">
      <c r="A2530" s="146">
        <v>40639.0</v>
      </c>
      <c r="B2530" s="6">
        <v>3.29</v>
      </c>
      <c r="C2530" s="6">
        <v>3.77</v>
      </c>
      <c r="D2530" s="6">
        <v>4.19</v>
      </c>
      <c r="E2530" s="6">
        <v>4.58</v>
      </c>
      <c r="F2530" s="6">
        <v>5.78</v>
      </c>
      <c r="G2530" s="6">
        <v>6.56</v>
      </c>
      <c r="H2530" s="6">
        <v>7.4</v>
      </c>
      <c r="I2530" s="6">
        <v>7.76</v>
      </c>
      <c r="J2530" s="6">
        <v>7.96</v>
      </c>
      <c r="K2530" s="6">
        <v>8.07</v>
      </c>
      <c r="L2530" s="6">
        <v>8.13</v>
      </c>
      <c r="M2530" s="6">
        <v>8.21</v>
      </c>
    </row>
    <row r="2531">
      <c r="A2531" s="146">
        <v>40638.0</v>
      </c>
      <c r="B2531" s="6">
        <v>3.33</v>
      </c>
      <c r="C2531" s="6">
        <v>3.79</v>
      </c>
      <c r="D2531" s="6">
        <v>4.21</v>
      </c>
      <c r="E2531" s="6">
        <v>4.59</v>
      </c>
      <c r="F2531" s="6">
        <v>5.77</v>
      </c>
      <c r="G2531" s="6">
        <v>6.55</v>
      </c>
      <c r="H2531" s="6">
        <v>7.41</v>
      </c>
      <c r="I2531" s="6">
        <v>7.77</v>
      </c>
      <c r="J2531" s="6">
        <v>7.97</v>
      </c>
      <c r="K2531" s="6">
        <v>8.08</v>
      </c>
      <c r="L2531" s="6">
        <v>8.13</v>
      </c>
      <c r="M2531" s="6">
        <v>8.21</v>
      </c>
    </row>
    <row r="2532">
      <c r="A2532" s="146">
        <v>40637.0</v>
      </c>
      <c r="B2532" s="6">
        <v>3.39</v>
      </c>
      <c r="C2532" s="6">
        <v>3.86</v>
      </c>
      <c r="D2532" s="6">
        <v>4.29</v>
      </c>
      <c r="E2532" s="6">
        <v>4.67</v>
      </c>
      <c r="F2532" s="6">
        <v>5.86</v>
      </c>
      <c r="G2532" s="6">
        <v>6.63</v>
      </c>
      <c r="H2532" s="6">
        <v>7.46</v>
      </c>
      <c r="I2532" s="6">
        <v>7.82</v>
      </c>
      <c r="J2532" s="6">
        <v>8.02</v>
      </c>
      <c r="K2532" s="6">
        <v>8.13</v>
      </c>
      <c r="L2532" s="6">
        <v>8.19</v>
      </c>
      <c r="M2532" s="6">
        <v>8.25</v>
      </c>
    </row>
    <row r="2533">
      <c r="A2533" s="146">
        <v>40634.0</v>
      </c>
      <c r="B2533" s="6">
        <v>3.49</v>
      </c>
      <c r="C2533" s="6">
        <v>3.99</v>
      </c>
      <c r="D2533" s="6">
        <v>4.42</v>
      </c>
      <c r="E2533" s="6">
        <v>4.81</v>
      </c>
      <c r="F2533" s="6">
        <v>5.99</v>
      </c>
      <c r="G2533" s="6">
        <v>6.74</v>
      </c>
      <c r="H2533" s="6">
        <v>7.51</v>
      </c>
      <c r="I2533" s="6">
        <v>7.83</v>
      </c>
      <c r="J2533" s="6">
        <v>7.99</v>
      </c>
      <c r="K2533" s="6">
        <v>8.1</v>
      </c>
      <c r="L2533" s="6">
        <v>8.16</v>
      </c>
      <c r="M2533" s="6">
        <v>8.24</v>
      </c>
    </row>
    <row r="2534">
      <c r="A2534" s="146">
        <v>40633.0</v>
      </c>
      <c r="B2534" s="6">
        <v>3.48</v>
      </c>
      <c r="C2534" s="6">
        <v>4.02</v>
      </c>
      <c r="D2534" s="6">
        <v>4.5</v>
      </c>
      <c r="E2534" s="6">
        <v>4.92</v>
      </c>
      <c r="F2534" s="6">
        <v>6.14</v>
      </c>
      <c r="G2534" s="6">
        <v>6.88</v>
      </c>
      <c r="H2534" s="6">
        <v>7.63</v>
      </c>
      <c r="I2534" s="6">
        <v>7.93</v>
      </c>
      <c r="J2534" s="6">
        <v>8.09</v>
      </c>
      <c r="K2534" s="6">
        <v>8.18</v>
      </c>
      <c r="L2534" s="6">
        <v>8.22</v>
      </c>
      <c r="M2534" s="6">
        <v>8.25</v>
      </c>
    </row>
    <row r="2535">
      <c r="A2535" s="146">
        <v>40632.0</v>
      </c>
      <c r="B2535" s="6">
        <v>3.43</v>
      </c>
      <c r="C2535" s="6">
        <v>3.95</v>
      </c>
      <c r="D2535" s="6">
        <v>4.41</v>
      </c>
      <c r="E2535" s="6">
        <v>4.82</v>
      </c>
      <c r="F2535" s="6">
        <v>6.03</v>
      </c>
      <c r="G2535" s="6">
        <v>6.78</v>
      </c>
      <c r="H2535" s="6">
        <v>7.57</v>
      </c>
      <c r="I2535" s="6">
        <v>7.9</v>
      </c>
      <c r="J2535" s="6">
        <v>8.1</v>
      </c>
      <c r="K2535" s="6">
        <v>8.2</v>
      </c>
      <c r="L2535" s="6">
        <v>8.23</v>
      </c>
      <c r="M2535" s="6">
        <v>8.27</v>
      </c>
    </row>
    <row r="2536">
      <c r="A2536" s="146">
        <v>40631.0</v>
      </c>
      <c r="B2536" s="6">
        <v>3.42</v>
      </c>
      <c r="C2536" s="6">
        <v>3.98</v>
      </c>
      <c r="D2536" s="6">
        <v>4.47</v>
      </c>
      <c r="E2536" s="6">
        <v>4.89</v>
      </c>
      <c r="F2536" s="6">
        <v>6.12</v>
      </c>
      <c r="G2536" s="6">
        <v>6.86</v>
      </c>
      <c r="H2536" s="6">
        <v>7.61</v>
      </c>
      <c r="I2536" s="6">
        <v>7.93</v>
      </c>
      <c r="J2536" s="6">
        <v>8.12</v>
      </c>
      <c r="K2536" s="6">
        <v>8.21</v>
      </c>
      <c r="L2536" s="6">
        <v>8.23</v>
      </c>
      <c r="M2536" s="6">
        <v>8.22</v>
      </c>
    </row>
    <row r="2537">
      <c r="A2537" s="146">
        <v>40630.0</v>
      </c>
      <c r="B2537" s="6">
        <v>3.39</v>
      </c>
      <c r="C2537" s="6">
        <v>3.95</v>
      </c>
      <c r="D2537" s="6">
        <v>4.45</v>
      </c>
      <c r="E2537" s="6">
        <v>4.89</v>
      </c>
      <c r="F2537" s="6">
        <v>6.13</v>
      </c>
      <c r="G2537" s="6">
        <v>6.87</v>
      </c>
      <c r="H2537" s="6">
        <v>7.6</v>
      </c>
      <c r="I2537" s="6">
        <v>7.91</v>
      </c>
      <c r="J2537" s="6">
        <v>8.11</v>
      </c>
      <c r="K2537" s="6">
        <v>8.21</v>
      </c>
      <c r="L2537" s="6">
        <v>8.23</v>
      </c>
      <c r="M2537" s="6">
        <v>8.22</v>
      </c>
    </row>
    <row r="2538">
      <c r="A2538" s="146">
        <v>40627.0</v>
      </c>
      <c r="B2538" s="6">
        <v>3.43</v>
      </c>
      <c r="C2538" s="6">
        <v>3.95</v>
      </c>
      <c r="D2538" s="6">
        <v>4.4</v>
      </c>
      <c r="E2538" s="6">
        <v>4.8</v>
      </c>
      <c r="F2538" s="6">
        <v>5.99</v>
      </c>
      <c r="G2538" s="6">
        <v>6.74</v>
      </c>
      <c r="H2538" s="6">
        <v>7.53</v>
      </c>
      <c r="I2538" s="6">
        <v>7.86</v>
      </c>
      <c r="J2538" s="6">
        <v>8.05</v>
      </c>
      <c r="K2538" s="6">
        <v>8.15</v>
      </c>
      <c r="L2538" s="6">
        <v>8.19</v>
      </c>
      <c r="M2538" s="6">
        <v>8.22</v>
      </c>
    </row>
    <row r="2539">
      <c r="A2539" s="146">
        <v>40626.0</v>
      </c>
      <c r="B2539" s="6">
        <v>3.46</v>
      </c>
      <c r="C2539" s="6">
        <v>4.0</v>
      </c>
      <c r="D2539" s="6">
        <v>4.48</v>
      </c>
      <c r="E2539" s="6">
        <v>4.9</v>
      </c>
      <c r="F2539" s="6">
        <v>6.13</v>
      </c>
      <c r="G2539" s="6">
        <v>6.87</v>
      </c>
      <c r="H2539" s="6">
        <v>7.61</v>
      </c>
      <c r="I2539" s="6">
        <v>7.92</v>
      </c>
      <c r="J2539" s="6">
        <v>8.12</v>
      </c>
      <c r="K2539" s="6">
        <v>8.23</v>
      </c>
      <c r="L2539" s="6">
        <v>8.25</v>
      </c>
      <c r="M2539" s="6">
        <v>8.24</v>
      </c>
    </row>
    <row r="2540">
      <c r="A2540" s="146">
        <v>40625.0</v>
      </c>
      <c r="B2540" s="6">
        <v>3.57</v>
      </c>
      <c r="C2540" s="6">
        <v>4.1</v>
      </c>
      <c r="D2540" s="6">
        <v>4.56</v>
      </c>
      <c r="E2540" s="6">
        <v>4.97</v>
      </c>
      <c r="F2540" s="6">
        <v>6.18</v>
      </c>
      <c r="G2540" s="6">
        <v>6.93</v>
      </c>
      <c r="H2540" s="6">
        <v>7.67</v>
      </c>
      <c r="I2540" s="6">
        <v>7.97</v>
      </c>
      <c r="J2540" s="6">
        <v>8.15</v>
      </c>
      <c r="K2540" s="6">
        <v>8.24</v>
      </c>
      <c r="L2540" s="6">
        <v>8.29</v>
      </c>
      <c r="M2540" s="6">
        <v>8.33</v>
      </c>
    </row>
    <row r="2541">
      <c r="A2541" s="146">
        <v>40624.0</v>
      </c>
      <c r="B2541" s="6">
        <v>3.56</v>
      </c>
      <c r="C2541" s="6">
        <v>4.05</v>
      </c>
      <c r="D2541" s="6">
        <v>4.49</v>
      </c>
      <c r="E2541" s="6">
        <v>4.88</v>
      </c>
      <c r="F2541" s="6">
        <v>6.06</v>
      </c>
      <c r="G2541" s="6">
        <v>6.8</v>
      </c>
      <c r="H2541" s="6">
        <v>7.58</v>
      </c>
      <c r="I2541" s="6">
        <v>7.92</v>
      </c>
      <c r="J2541" s="6">
        <v>8.13</v>
      </c>
      <c r="K2541" s="6">
        <v>8.24</v>
      </c>
      <c r="L2541" s="6">
        <v>8.27</v>
      </c>
      <c r="M2541" s="6">
        <v>8.29</v>
      </c>
    </row>
    <row r="2542">
      <c r="A2542" s="146">
        <v>40623.0</v>
      </c>
      <c r="B2542" s="6">
        <v>3.68</v>
      </c>
      <c r="C2542" s="6">
        <v>4.16</v>
      </c>
      <c r="D2542" s="6">
        <v>4.6</v>
      </c>
      <c r="E2542" s="6">
        <v>4.98</v>
      </c>
      <c r="F2542" s="6">
        <v>6.13</v>
      </c>
      <c r="G2542" s="6">
        <v>6.85</v>
      </c>
      <c r="H2542" s="6">
        <v>7.61</v>
      </c>
      <c r="I2542" s="6">
        <v>7.94</v>
      </c>
      <c r="J2542" s="6">
        <v>8.14</v>
      </c>
      <c r="K2542" s="6">
        <v>8.26</v>
      </c>
      <c r="L2542" s="6">
        <v>8.32</v>
      </c>
      <c r="M2542" s="6">
        <v>8.37</v>
      </c>
    </row>
    <row r="2543">
      <c r="A2543" s="146">
        <v>40620.0</v>
      </c>
      <c r="B2543" s="6">
        <v>3.61</v>
      </c>
      <c r="C2543" s="6">
        <v>4.1</v>
      </c>
      <c r="D2543" s="6">
        <v>4.53</v>
      </c>
      <c r="E2543" s="6">
        <v>4.92</v>
      </c>
      <c r="F2543" s="6">
        <v>6.07</v>
      </c>
      <c r="G2543" s="6">
        <v>6.79</v>
      </c>
      <c r="H2543" s="6">
        <v>7.53</v>
      </c>
      <c r="I2543" s="6">
        <v>7.86</v>
      </c>
      <c r="J2543" s="6">
        <v>8.08</v>
      </c>
      <c r="K2543" s="6">
        <v>8.23</v>
      </c>
      <c r="L2543" s="6">
        <v>8.28</v>
      </c>
      <c r="M2543" s="6">
        <v>8.29</v>
      </c>
    </row>
    <row r="2544">
      <c r="A2544" s="146">
        <v>40619.0</v>
      </c>
      <c r="B2544" s="6">
        <v>3.72</v>
      </c>
      <c r="C2544" s="6">
        <v>4.19</v>
      </c>
      <c r="D2544" s="6">
        <v>4.61</v>
      </c>
      <c r="E2544" s="6">
        <v>4.98</v>
      </c>
      <c r="F2544" s="6">
        <v>6.11</v>
      </c>
      <c r="G2544" s="6">
        <v>6.81</v>
      </c>
      <c r="H2544" s="6">
        <v>7.56</v>
      </c>
      <c r="I2544" s="6">
        <v>7.89</v>
      </c>
      <c r="J2544" s="6">
        <v>8.11</v>
      </c>
      <c r="K2544" s="6">
        <v>8.26</v>
      </c>
      <c r="L2544" s="6">
        <v>8.33</v>
      </c>
      <c r="M2544" s="6">
        <v>8.37</v>
      </c>
    </row>
    <row r="2545">
      <c r="A2545" s="146">
        <v>40618.0</v>
      </c>
      <c r="B2545" s="6">
        <v>3.74</v>
      </c>
      <c r="C2545" s="6">
        <v>4.22</v>
      </c>
      <c r="D2545" s="6">
        <v>4.65</v>
      </c>
      <c r="E2545" s="6">
        <v>5.03</v>
      </c>
      <c r="F2545" s="6">
        <v>6.15</v>
      </c>
      <c r="G2545" s="6">
        <v>6.85</v>
      </c>
      <c r="H2545" s="6">
        <v>7.57</v>
      </c>
      <c r="I2545" s="6">
        <v>7.87</v>
      </c>
      <c r="J2545" s="6">
        <v>8.06</v>
      </c>
      <c r="K2545" s="6">
        <v>8.21</v>
      </c>
      <c r="L2545" s="6">
        <v>8.28</v>
      </c>
      <c r="M2545" s="6">
        <v>8.33</v>
      </c>
    </row>
    <row r="2546">
      <c r="A2546" s="146">
        <v>40617.0</v>
      </c>
      <c r="B2546" s="6">
        <v>3.8</v>
      </c>
      <c r="C2546" s="6">
        <v>4.3</v>
      </c>
      <c r="D2546" s="6">
        <v>4.73</v>
      </c>
      <c r="E2546" s="6">
        <v>5.12</v>
      </c>
      <c r="F2546" s="6">
        <v>6.25</v>
      </c>
      <c r="G2546" s="6">
        <v>6.94</v>
      </c>
      <c r="H2546" s="6">
        <v>7.65</v>
      </c>
      <c r="I2546" s="6">
        <v>7.93</v>
      </c>
      <c r="J2546" s="6">
        <v>8.1</v>
      </c>
      <c r="K2546" s="6">
        <v>8.2</v>
      </c>
      <c r="L2546" s="6">
        <v>8.26</v>
      </c>
      <c r="M2546" s="6">
        <v>8.31</v>
      </c>
    </row>
    <row r="2547">
      <c r="A2547" s="146">
        <v>40616.0</v>
      </c>
      <c r="B2547" s="6">
        <v>3.81</v>
      </c>
      <c r="C2547" s="6">
        <v>4.33</v>
      </c>
      <c r="D2547" s="6">
        <v>4.78</v>
      </c>
      <c r="E2547" s="6">
        <v>5.17</v>
      </c>
      <c r="F2547" s="6">
        <v>6.31</v>
      </c>
      <c r="G2547" s="6">
        <v>6.99</v>
      </c>
      <c r="H2547" s="6">
        <v>7.67</v>
      </c>
      <c r="I2547" s="6">
        <v>7.94</v>
      </c>
      <c r="J2547" s="6">
        <v>8.12</v>
      </c>
      <c r="K2547" s="6">
        <v>8.24</v>
      </c>
      <c r="L2547" s="6">
        <v>8.28</v>
      </c>
      <c r="M2547" s="6">
        <v>8.31</v>
      </c>
    </row>
    <row r="2548">
      <c r="A2548" s="146">
        <v>40613.0</v>
      </c>
      <c r="B2548" s="6">
        <v>3.81</v>
      </c>
      <c r="C2548" s="6">
        <v>4.33</v>
      </c>
      <c r="D2548" s="6">
        <v>4.78</v>
      </c>
      <c r="E2548" s="6">
        <v>5.17</v>
      </c>
      <c r="F2548" s="6">
        <v>6.31</v>
      </c>
      <c r="G2548" s="6">
        <v>6.99</v>
      </c>
      <c r="H2548" s="6">
        <v>7.66</v>
      </c>
      <c r="I2548" s="6">
        <v>7.94</v>
      </c>
      <c r="J2548" s="6">
        <v>8.12</v>
      </c>
      <c r="K2548" s="6">
        <v>8.23</v>
      </c>
      <c r="L2548" s="6">
        <v>8.27</v>
      </c>
      <c r="M2548" s="6">
        <v>8.31</v>
      </c>
    </row>
    <row r="2549">
      <c r="A2549" s="146">
        <v>40612.0</v>
      </c>
      <c r="B2549" s="6">
        <v>3.79</v>
      </c>
      <c r="C2549" s="6">
        <v>4.3</v>
      </c>
      <c r="D2549" s="6">
        <v>4.76</v>
      </c>
      <c r="E2549" s="6">
        <v>5.15</v>
      </c>
      <c r="F2549" s="6">
        <v>6.3</v>
      </c>
      <c r="G2549" s="6">
        <v>6.98</v>
      </c>
      <c r="H2549" s="6">
        <v>7.66</v>
      </c>
      <c r="I2549" s="6">
        <v>7.95</v>
      </c>
      <c r="J2549" s="6">
        <v>8.12</v>
      </c>
      <c r="K2549" s="6">
        <v>8.24</v>
      </c>
      <c r="L2549" s="6">
        <v>8.28</v>
      </c>
      <c r="M2549" s="6">
        <v>8.31</v>
      </c>
    </row>
    <row r="2550">
      <c r="A2550" s="146">
        <v>40611.0</v>
      </c>
      <c r="B2550" s="6">
        <v>3.78</v>
      </c>
      <c r="C2550" s="6">
        <v>4.29</v>
      </c>
      <c r="D2550" s="6">
        <v>4.73</v>
      </c>
      <c r="E2550" s="6">
        <v>5.12</v>
      </c>
      <c r="F2550" s="6">
        <v>6.24</v>
      </c>
      <c r="G2550" s="6">
        <v>6.92</v>
      </c>
      <c r="H2550" s="6">
        <v>7.6</v>
      </c>
      <c r="I2550" s="6">
        <v>7.89</v>
      </c>
      <c r="J2550" s="6">
        <v>8.07</v>
      </c>
      <c r="K2550" s="6">
        <v>8.16</v>
      </c>
      <c r="L2550" s="6">
        <v>8.2</v>
      </c>
      <c r="M2550" s="6">
        <v>8.22</v>
      </c>
    </row>
    <row r="2551">
      <c r="A2551" s="146">
        <v>40607.0</v>
      </c>
      <c r="B2551" s="6">
        <v>3.77</v>
      </c>
      <c r="C2551" s="6">
        <v>4.31</v>
      </c>
      <c r="D2551" s="6">
        <v>4.79</v>
      </c>
      <c r="E2551" s="6">
        <v>5.2</v>
      </c>
      <c r="F2551" s="6">
        <v>6.37</v>
      </c>
      <c r="G2551" s="6">
        <v>7.04</v>
      </c>
      <c r="H2551" s="6">
        <v>7.68</v>
      </c>
      <c r="I2551" s="6">
        <v>7.94</v>
      </c>
      <c r="J2551" s="6">
        <v>8.12</v>
      </c>
      <c r="K2551" s="6">
        <v>8.23</v>
      </c>
      <c r="L2551" s="6">
        <v>8.25</v>
      </c>
      <c r="M2551" s="6">
        <v>8.23</v>
      </c>
    </row>
    <row r="2552">
      <c r="A2552" s="146">
        <v>40606.0</v>
      </c>
      <c r="B2552" s="6">
        <v>3.76</v>
      </c>
      <c r="C2552" s="6">
        <v>4.29</v>
      </c>
      <c r="D2552" s="6">
        <v>4.75</v>
      </c>
      <c r="E2552" s="6">
        <v>5.16</v>
      </c>
      <c r="F2552" s="6">
        <v>6.31</v>
      </c>
      <c r="G2552" s="6">
        <v>6.99</v>
      </c>
      <c r="H2552" s="6">
        <v>7.66</v>
      </c>
      <c r="I2552" s="6">
        <v>7.95</v>
      </c>
      <c r="J2552" s="6">
        <v>8.14</v>
      </c>
      <c r="K2552" s="6">
        <v>8.24</v>
      </c>
      <c r="L2552" s="6">
        <v>8.25</v>
      </c>
      <c r="M2552" s="6">
        <v>8.21</v>
      </c>
    </row>
    <row r="2553">
      <c r="A2553" s="146">
        <v>40605.0</v>
      </c>
      <c r="B2553" s="6">
        <v>3.79</v>
      </c>
      <c r="C2553" s="6">
        <v>4.32</v>
      </c>
      <c r="D2553" s="6">
        <v>4.78</v>
      </c>
      <c r="E2553" s="6">
        <v>5.18</v>
      </c>
      <c r="F2553" s="6">
        <v>6.33</v>
      </c>
      <c r="G2553" s="6">
        <v>7.0</v>
      </c>
      <c r="H2553" s="6">
        <v>7.67</v>
      </c>
      <c r="I2553" s="6">
        <v>7.94</v>
      </c>
      <c r="J2553" s="6">
        <v>8.11</v>
      </c>
      <c r="K2553" s="6">
        <v>8.2</v>
      </c>
      <c r="L2553" s="6">
        <v>8.23</v>
      </c>
      <c r="M2553" s="6">
        <v>8.25</v>
      </c>
    </row>
    <row r="2554">
      <c r="A2554" s="146">
        <v>40604.0</v>
      </c>
      <c r="B2554" s="6">
        <v>3.78</v>
      </c>
      <c r="C2554" s="6">
        <v>4.3</v>
      </c>
      <c r="D2554" s="6">
        <v>4.74</v>
      </c>
      <c r="E2554" s="6">
        <v>5.13</v>
      </c>
      <c r="F2554" s="6">
        <v>6.26</v>
      </c>
      <c r="G2554" s="6">
        <v>6.94</v>
      </c>
      <c r="H2554" s="6">
        <v>7.61</v>
      </c>
      <c r="I2554" s="6">
        <v>7.89</v>
      </c>
      <c r="J2554" s="6">
        <v>8.05</v>
      </c>
      <c r="K2554" s="6">
        <v>8.16</v>
      </c>
      <c r="L2554" s="6">
        <v>8.2</v>
      </c>
      <c r="M2554" s="6">
        <v>8.25</v>
      </c>
    </row>
    <row r="2555">
      <c r="A2555" s="146">
        <v>40603.0</v>
      </c>
      <c r="B2555" s="6">
        <v>3.75</v>
      </c>
      <c r="C2555" s="6">
        <v>4.26</v>
      </c>
      <c r="D2555" s="6">
        <v>4.71</v>
      </c>
      <c r="E2555" s="6">
        <v>5.09</v>
      </c>
      <c r="F2555" s="6">
        <v>6.22</v>
      </c>
      <c r="G2555" s="6">
        <v>6.9</v>
      </c>
      <c r="H2555" s="6">
        <v>7.59</v>
      </c>
      <c r="I2555" s="6">
        <v>7.87</v>
      </c>
      <c r="J2555" s="6">
        <v>8.05</v>
      </c>
      <c r="K2555" s="6">
        <v>8.16</v>
      </c>
      <c r="L2555" s="6">
        <v>8.21</v>
      </c>
      <c r="M2555" s="6">
        <v>8.25</v>
      </c>
    </row>
    <row r="2556">
      <c r="A2556" s="146">
        <v>40602.0</v>
      </c>
      <c r="B2556" s="6">
        <v>3.83</v>
      </c>
      <c r="C2556" s="6">
        <v>4.38</v>
      </c>
      <c r="D2556" s="6">
        <v>4.85</v>
      </c>
      <c r="E2556" s="6">
        <v>5.26</v>
      </c>
      <c r="F2556" s="6">
        <v>6.42</v>
      </c>
      <c r="G2556" s="6">
        <v>7.09</v>
      </c>
      <c r="H2556" s="6">
        <v>7.74</v>
      </c>
      <c r="I2556" s="6">
        <v>8.03</v>
      </c>
      <c r="J2556" s="6">
        <v>8.25</v>
      </c>
      <c r="K2556" s="6">
        <v>8.4</v>
      </c>
      <c r="L2556" s="6">
        <v>8.43</v>
      </c>
      <c r="M2556" s="6">
        <v>8.38</v>
      </c>
    </row>
    <row r="2557">
      <c r="A2557" s="146">
        <v>40599.0</v>
      </c>
      <c r="B2557" s="6">
        <v>3.75</v>
      </c>
      <c r="C2557" s="6">
        <v>4.3</v>
      </c>
      <c r="D2557" s="6">
        <v>4.78</v>
      </c>
      <c r="E2557" s="6">
        <v>5.19</v>
      </c>
      <c r="F2557" s="6">
        <v>6.36</v>
      </c>
      <c r="G2557" s="6">
        <v>7.03</v>
      </c>
      <c r="H2557" s="6">
        <v>7.66</v>
      </c>
      <c r="I2557" s="6">
        <v>7.94</v>
      </c>
      <c r="J2557" s="6">
        <v>8.14</v>
      </c>
      <c r="K2557" s="6">
        <v>8.28</v>
      </c>
      <c r="L2557" s="6">
        <v>8.32</v>
      </c>
      <c r="M2557" s="6">
        <v>8.31</v>
      </c>
    </row>
    <row r="2558">
      <c r="A2558" s="146">
        <v>40598.0</v>
      </c>
      <c r="B2558" s="6">
        <v>3.75</v>
      </c>
      <c r="C2558" s="6">
        <v>4.29</v>
      </c>
      <c r="D2558" s="6">
        <v>4.77</v>
      </c>
      <c r="E2558" s="6">
        <v>5.18</v>
      </c>
      <c r="F2558" s="6">
        <v>6.36</v>
      </c>
      <c r="G2558" s="6">
        <v>7.06</v>
      </c>
      <c r="H2558" s="6">
        <v>7.74</v>
      </c>
      <c r="I2558" s="6">
        <v>8.03</v>
      </c>
      <c r="J2558" s="6">
        <v>8.23</v>
      </c>
      <c r="K2558" s="6">
        <v>8.36</v>
      </c>
      <c r="L2558" s="6">
        <v>8.39</v>
      </c>
      <c r="M2558" s="6">
        <v>8.37</v>
      </c>
    </row>
    <row r="2559">
      <c r="A2559" s="146">
        <v>40596.0</v>
      </c>
      <c r="B2559" s="6">
        <v>3.62</v>
      </c>
      <c r="C2559" s="6">
        <v>4.16</v>
      </c>
      <c r="D2559" s="6">
        <v>4.64</v>
      </c>
      <c r="E2559" s="6">
        <v>5.05</v>
      </c>
      <c r="F2559" s="6">
        <v>6.25</v>
      </c>
      <c r="G2559" s="6">
        <v>6.94</v>
      </c>
      <c r="H2559" s="6">
        <v>7.57</v>
      </c>
      <c r="I2559" s="6">
        <v>7.79</v>
      </c>
      <c r="J2559" s="6">
        <v>7.91</v>
      </c>
      <c r="K2559" s="6">
        <v>8.01</v>
      </c>
      <c r="L2559" s="6">
        <v>8.08</v>
      </c>
      <c r="M2559" s="6">
        <v>8.17</v>
      </c>
    </row>
    <row r="2560">
      <c r="A2560" s="146">
        <v>40595.0</v>
      </c>
      <c r="B2560" s="6">
        <v>3.66</v>
      </c>
      <c r="C2560" s="6">
        <v>4.19</v>
      </c>
      <c r="D2560" s="6">
        <v>4.66</v>
      </c>
      <c r="E2560" s="6">
        <v>5.06</v>
      </c>
      <c r="F2560" s="6">
        <v>6.21</v>
      </c>
      <c r="G2560" s="6">
        <v>6.87</v>
      </c>
      <c r="H2560" s="6">
        <v>7.46</v>
      </c>
      <c r="I2560" s="6">
        <v>7.67</v>
      </c>
      <c r="J2560" s="6">
        <v>7.8</v>
      </c>
      <c r="K2560" s="6">
        <v>7.92</v>
      </c>
      <c r="L2560" s="6">
        <v>8.01</v>
      </c>
      <c r="M2560" s="6">
        <v>8.12</v>
      </c>
    </row>
    <row r="2561">
      <c r="A2561" s="146">
        <v>40592.0</v>
      </c>
      <c r="B2561" s="6">
        <v>3.69</v>
      </c>
      <c r="C2561" s="6">
        <v>4.2</v>
      </c>
      <c r="D2561" s="6">
        <v>4.65</v>
      </c>
      <c r="E2561" s="6">
        <v>5.04</v>
      </c>
      <c r="F2561" s="6">
        <v>6.2</v>
      </c>
      <c r="G2561" s="6">
        <v>6.88</v>
      </c>
      <c r="H2561" s="6">
        <v>7.51</v>
      </c>
      <c r="I2561" s="6">
        <v>7.75</v>
      </c>
      <c r="J2561" s="6">
        <v>7.9</v>
      </c>
      <c r="K2561" s="6">
        <v>8.01</v>
      </c>
      <c r="L2561" s="6">
        <v>8.08</v>
      </c>
      <c r="M2561" s="6">
        <v>8.15</v>
      </c>
    </row>
    <row r="2562">
      <c r="A2562" s="146">
        <v>40591.0</v>
      </c>
      <c r="B2562" s="6">
        <v>3.58</v>
      </c>
      <c r="C2562" s="6">
        <v>4.1</v>
      </c>
      <c r="D2562" s="6">
        <v>4.57</v>
      </c>
      <c r="E2562" s="6">
        <v>4.98</v>
      </c>
      <c r="F2562" s="6">
        <v>6.18</v>
      </c>
      <c r="G2562" s="6">
        <v>6.88</v>
      </c>
      <c r="H2562" s="6">
        <v>7.55</v>
      </c>
      <c r="I2562" s="6">
        <v>7.82</v>
      </c>
      <c r="J2562" s="6">
        <v>7.98</v>
      </c>
      <c r="K2562" s="6">
        <v>8.1</v>
      </c>
      <c r="L2562" s="6">
        <v>8.15</v>
      </c>
      <c r="M2562" s="6">
        <v>8.18</v>
      </c>
    </row>
    <row r="2563">
      <c r="A2563" s="146">
        <v>40590.0</v>
      </c>
      <c r="B2563" s="6">
        <v>3.73</v>
      </c>
      <c r="C2563" s="6">
        <v>4.3</v>
      </c>
      <c r="D2563" s="6">
        <v>4.78</v>
      </c>
      <c r="E2563" s="6">
        <v>5.2</v>
      </c>
      <c r="F2563" s="6">
        <v>6.39</v>
      </c>
      <c r="G2563" s="6">
        <v>7.05</v>
      </c>
      <c r="H2563" s="6">
        <v>7.66</v>
      </c>
      <c r="I2563" s="6">
        <v>7.89</v>
      </c>
      <c r="J2563" s="6">
        <v>8.03</v>
      </c>
      <c r="K2563" s="6">
        <v>8.14</v>
      </c>
      <c r="L2563" s="6">
        <v>8.2</v>
      </c>
      <c r="M2563" s="6">
        <v>8.24</v>
      </c>
    </row>
    <row r="2564">
      <c r="A2564" s="146">
        <v>40589.0</v>
      </c>
      <c r="B2564" s="6">
        <v>3.65</v>
      </c>
      <c r="C2564" s="6">
        <v>4.2</v>
      </c>
      <c r="D2564" s="6">
        <v>4.68</v>
      </c>
      <c r="E2564" s="6">
        <v>5.09</v>
      </c>
      <c r="F2564" s="6">
        <v>6.26</v>
      </c>
      <c r="G2564" s="6">
        <v>6.92</v>
      </c>
      <c r="H2564" s="6">
        <v>7.48</v>
      </c>
      <c r="I2564" s="6">
        <v>7.66</v>
      </c>
      <c r="J2564" s="6">
        <v>7.76</v>
      </c>
      <c r="K2564" s="6">
        <v>7.87</v>
      </c>
      <c r="L2564" s="6">
        <v>7.97</v>
      </c>
      <c r="M2564" s="6">
        <v>8.09</v>
      </c>
    </row>
    <row r="2565">
      <c r="A2565" s="146">
        <v>40588.0</v>
      </c>
      <c r="B2565" s="6">
        <v>3.63</v>
      </c>
      <c r="C2565" s="6">
        <v>4.16</v>
      </c>
      <c r="D2565" s="6">
        <v>4.63</v>
      </c>
      <c r="E2565" s="6">
        <v>5.04</v>
      </c>
      <c r="F2565" s="6">
        <v>6.22</v>
      </c>
      <c r="G2565" s="6">
        <v>6.91</v>
      </c>
      <c r="H2565" s="6">
        <v>7.55</v>
      </c>
      <c r="I2565" s="6">
        <v>7.79</v>
      </c>
      <c r="J2565" s="6">
        <v>7.93</v>
      </c>
      <c r="K2565" s="6">
        <v>8.02</v>
      </c>
      <c r="L2565" s="6">
        <v>8.07</v>
      </c>
      <c r="M2565" s="6">
        <v>8.13</v>
      </c>
    </row>
    <row r="2566">
      <c r="A2566" s="146">
        <v>40585.0</v>
      </c>
      <c r="B2566" s="6">
        <v>3.69</v>
      </c>
      <c r="C2566" s="6">
        <v>4.23</v>
      </c>
      <c r="D2566" s="6">
        <v>4.7</v>
      </c>
      <c r="E2566" s="6">
        <v>5.11</v>
      </c>
      <c r="F2566" s="6">
        <v>6.3</v>
      </c>
      <c r="G2566" s="6">
        <v>6.97</v>
      </c>
      <c r="H2566" s="6">
        <v>7.57</v>
      </c>
      <c r="I2566" s="6">
        <v>7.78</v>
      </c>
      <c r="J2566" s="6">
        <v>7.89</v>
      </c>
      <c r="K2566" s="6">
        <v>7.99</v>
      </c>
      <c r="L2566" s="6">
        <v>8.06</v>
      </c>
      <c r="M2566" s="6">
        <v>8.14</v>
      </c>
    </row>
    <row r="2567">
      <c r="A2567" s="146">
        <v>40584.0</v>
      </c>
      <c r="B2567" s="6">
        <v>3.75</v>
      </c>
      <c r="C2567" s="6">
        <v>4.3</v>
      </c>
      <c r="D2567" s="6">
        <v>4.78</v>
      </c>
      <c r="E2567" s="6">
        <v>5.19</v>
      </c>
      <c r="F2567" s="6">
        <v>6.34</v>
      </c>
      <c r="G2567" s="6">
        <v>6.98</v>
      </c>
      <c r="H2567" s="6">
        <v>7.57</v>
      </c>
      <c r="I2567" s="6">
        <v>7.79</v>
      </c>
      <c r="J2567" s="6">
        <v>7.93</v>
      </c>
      <c r="K2567" s="6">
        <v>8.03</v>
      </c>
      <c r="L2567" s="6">
        <v>8.08</v>
      </c>
      <c r="M2567" s="6">
        <v>8.14</v>
      </c>
    </row>
    <row r="2568">
      <c r="A2568" s="146">
        <v>40583.0</v>
      </c>
      <c r="B2568" s="6">
        <v>3.7</v>
      </c>
      <c r="C2568" s="6">
        <v>4.25</v>
      </c>
      <c r="D2568" s="6">
        <v>4.73</v>
      </c>
      <c r="E2568" s="6">
        <v>5.14</v>
      </c>
      <c r="F2568" s="6">
        <v>6.31</v>
      </c>
      <c r="G2568" s="6">
        <v>6.96</v>
      </c>
      <c r="H2568" s="6">
        <v>7.54</v>
      </c>
      <c r="I2568" s="6">
        <v>7.75</v>
      </c>
      <c r="J2568" s="6">
        <v>7.87</v>
      </c>
      <c r="K2568" s="6">
        <v>7.97</v>
      </c>
      <c r="L2568" s="6">
        <v>8.03</v>
      </c>
      <c r="M2568" s="6">
        <v>8.11</v>
      </c>
    </row>
    <row r="2569">
      <c r="A2569" s="146">
        <v>40582.0</v>
      </c>
      <c r="B2569" s="6">
        <v>3.76</v>
      </c>
      <c r="C2569" s="6">
        <v>4.3</v>
      </c>
      <c r="D2569" s="6">
        <v>4.78</v>
      </c>
      <c r="E2569" s="6">
        <v>5.18</v>
      </c>
      <c r="F2569" s="6">
        <v>6.32</v>
      </c>
      <c r="G2569" s="6">
        <v>6.97</v>
      </c>
      <c r="H2569" s="6">
        <v>7.53</v>
      </c>
      <c r="I2569" s="6">
        <v>7.73</v>
      </c>
      <c r="J2569" s="6">
        <v>7.84</v>
      </c>
      <c r="K2569" s="6">
        <v>7.95</v>
      </c>
      <c r="L2569" s="6">
        <v>8.03</v>
      </c>
      <c r="M2569" s="6">
        <v>8.12</v>
      </c>
    </row>
    <row r="2570">
      <c r="A2570" s="146">
        <v>40581.0</v>
      </c>
      <c r="B2570" s="6">
        <v>3.78</v>
      </c>
      <c r="C2570" s="6">
        <v>4.33</v>
      </c>
      <c r="D2570" s="6">
        <v>4.8</v>
      </c>
      <c r="E2570" s="6">
        <v>5.21</v>
      </c>
      <c r="F2570" s="6">
        <v>6.37</v>
      </c>
      <c r="G2570" s="6">
        <v>7.04</v>
      </c>
      <c r="H2570" s="6">
        <v>7.65</v>
      </c>
      <c r="I2570" s="6">
        <v>7.87</v>
      </c>
      <c r="J2570" s="6">
        <v>8.0</v>
      </c>
      <c r="K2570" s="6">
        <v>8.08</v>
      </c>
      <c r="L2570" s="6">
        <v>8.12</v>
      </c>
      <c r="M2570" s="6">
        <v>8.16</v>
      </c>
    </row>
    <row r="2571">
      <c r="A2571" s="146">
        <v>40578.0</v>
      </c>
      <c r="B2571" s="6">
        <v>3.75</v>
      </c>
      <c r="C2571" s="6">
        <v>4.3</v>
      </c>
      <c r="D2571" s="6">
        <v>4.78</v>
      </c>
      <c r="E2571" s="6">
        <v>5.2</v>
      </c>
      <c r="F2571" s="6">
        <v>6.37</v>
      </c>
      <c r="G2571" s="6">
        <v>7.03</v>
      </c>
      <c r="H2571" s="6">
        <v>7.61</v>
      </c>
      <c r="I2571" s="6">
        <v>7.8</v>
      </c>
      <c r="J2571" s="6">
        <v>7.9</v>
      </c>
      <c r="K2571" s="6">
        <v>7.98</v>
      </c>
      <c r="L2571" s="6">
        <v>8.04</v>
      </c>
      <c r="M2571" s="6">
        <v>8.11</v>
      </c>
    </row>
    <row r="2572">
      <c r="A2572" s="146">
        <v>40577.0</v>
      </c>
      <c r="B2572" s="6">
        <v>3.73</v>
      </c>
      <c r="C2572" s="6">
        <v>4.24</v>
      </c>
      <c r="D2572" s="6">
        <v>4.69</v>
      </c>
      <c r="E2572" s="6">
        <v>5.08</v>
      </c>
      <c r="F2572" s="6">
        <v>6.19</v>
      </c>
      <c r="G2572" s="6">
        <v>6.83</v>
      </c>
      <c r="H2572" s="6">
        <v>7.44</v>
      </c>
      <c r="I2572" s="6">
        <v>7.68</v>
      </c>
      <c r="J2572" s="6">
        <v>7.83</v>
      </c>
      <c r="K2572" s="6">
        <v>7.96</v>
      </c>
      <c r="L2572" s="6">
        <v>8.03</v>
      </c>
      <c r="M2572" s="6">
        <v>8.12</v>
      </c>
    </row>
    <row r="2573">
      <c r="A2573" s="146">
        <v>40576.0</v>
      </c>
      <c r="B2573" s="6">
        <v>3.82</v>
      </c>
      <c r="C2573" s="6">
        <v>4.37</v>
      </c>
      <c r="D2573" s="6">
        <v>4.86</v>
      </c>
      <c r="E2573" s="6">
        <v>5.27</v>
      </c>
      <c r="F2573" s="6">
        <v>6.45</v>
      </c>
      <c r="G2573" s="6">
        <v>7.11</v>
      </c>
      <c r="H2573" s="6">
        <v>7.73</v>
      </c>
      <c r="I2573" s="6">
        <v>8.0</v>
      </c>
      <c r="J2573" s="6">
        <v>8.19</v>
      </c>
      <c r="K2573" s="6">
        <v>8.31</v>
      </c>
      <c r="L2573" s="6">
        <v>8.33</v>
      </c>
      <c r="M2573" s="6">
        <v>8.29</v>
      </c>
    </row>
    <row r="2574">
      <c r="A2574" s="146">
        <v>40575.0</v>
      </c>
      <c r="B2574" s="6">
        <v>3.81</v>
      </c>
      <c r="C2574" s="6">
        <v>4.37</v>
      </c>
      <c r="D2574" s="6">
        <v>4.85</v>
      </c>
      <c r="E2574" s="6">
        <v>5.27</v>
      </c>
      <c r="F2574" s="6">
        <v>6.45</v>
      </c>
      <c r="G2574" s="6">
        <v>7.1</v>
      </c>
      <c r="H2574" s="6">
        <v>7.68</v>
      </c>
      <c r="I2574" s="6">
        <v>7.88</v>
      </c>
      <c r="J2574" s="6">
        <v>8.01</v>
      </c>
      <c r="K2574" s="6">
        <v>8.1</v>
      </c>
      <c r="L2574" s="6">
        <v>8.15</v>
      </c>
      <c r="M2574" s="6">
        <v>8.2</v>
      </c>
    </row>
    <row r="2575">
      <c r="A2575" s="146">
        <v>40574.0</v>
      </c>
      <c r="B2575" s="6">
        <v>3.9</v>
      </c>
      <c r="C2575" s="6">
        <v>4.42</v>
      </c>
      <c r="D2575" s="6">
        <v>4.87</v>
      </c>
      <c r="E2575" s="6">
        <v>5.27</v>
      </c>
      <c r="F2575" s="6">
        <v>6.38</v>
      </c>
      <c r="G2575" s="6">
        <v>7.02</v>
      </c>
      <c r="H2575" s="6">
        <v>7.59</v>
      </c>
      <c r="I2575" s="6">
        <v>7.79</v>
      </c>
      <c r="J2575" s="6">
        <v>7.9</v>
      </c>
      <c r="K2575" s="6">
        <v>8.02</v>
      </c>
      <c r="L2575" s="6">
        <v>8.11</v>
      </c>
      <c r="M2575" s="6">
        <v>8.23</v>
      </c>
    </row>
    <row r="2576">
      <c r="A2576" s="146">
        <v>40571.0</v>
      </c>
      <c r="B2576" s="6">
        <v>3.99</v>
      </c>
      <c r="C2576" s="6">
        <v>4.48</v>
      </c>
      <c r="D2576" s="6">
        <v>4.91</v>
      </c>
      <c r="E2576" s="6">
        <v>5.28</v>
      </c>
      <c r="F2576" s="6">
        <v>6.38</v>
      </c>
      <c r="G2576" s="6">
        <v>7.04</v>
      </c>
      <c r="H2576" s="6">
        <v>7.68</v>
      </c>
      <c r="I2576" s="6">
        <v>7.97</v>
      </c>
      <c r="J2576" s="6">
        <v>8.19</v>
      </c>
      <c r="K2576" s="6">
        <v>8.38</v>
      </c>
      <c r="L2576" s="6">
        <v>8.47</v>
      </c>
      <c r="M2576" s="6">
        <v>8.5</v>
      </c>
    </row>
    <row r="2577">
      <c r="A2577" s="146">
        <v>40570.0</v>
      </c>
      <c r="B2577" s="6">
        <v>3.97</v>
      </c>
      <c r="C2577" s="6">
        <v>4.47</v>
      </c>
      <c r="D2577" s="6">
        <v>4.91</v>
      </c>
      <c r="E2577" s="6">
        <v>5.29</v>
      </c>
      <c r="F2577" s="6">
        <v>6.39</v>
      </c>
      <c r="G2577" s="6">
        <v>7.03</v>
      </c>
      <c r="H2577" s="6">
        <v>7.65</v>
      </c>
      <c r="I2577" s="6">
        <v>7.91</v>
      </c>
      <c r="J2577" s="6">
        <v>8.13</v>
      </c>
      <c r="K2577" s="6">
        <v>8.32</v>
      </c>
      <c r="L2577" s="6">
        <v>8.39</v>
      </c>
      <c r="M2577" s="6">
        <v>8.41</v>
      </c>
    </row>
    <row r="2578">
      <c r="A2578" s="146">
        <v>40569.0</v>
      </c>
      <c r="B2578" s="6">
        <v>3.84</v>
      </c>
      <c r="C2578" s="6">
        <v>4.39</v>
      </c>
      <c r="D2578" s="6">
        <v>4.86</v>
      </c>
      <c r="E2578" s="6">
        <v>5.26</v>
      </c>
      <c r="F2578" s="6">
        <v>6.39</v>
      </c>
      <c r="G2578" s="6">
        <v>7.02</v>
      </c>
      <c r="H2578" s="6">
        <v>7.56</v>
      </c>
      <c r="I2578" s="6">
        <v>7.73</v>
      </c>
      <c r="J2578" s="6">
        <v>7.83</v>
      </c>
      <c r="K2578" s="6">
        <v>7.94</v>
      </c>
      <c r="L2578" s="6">
        <v>8.04</v>
      </c>
      <c r="M2578" s="6">
        <v>8.16</v>
      </c>
    </row>
    <row r="2579">
      <c r="A2579" s="146">
        <v>40568.0</v>
      </c>
      <c r="B2579" s="6">
        <v>3.83</v>
      </c>
      <c r="C2579" s="6">
        <v>4.37</v>
      </c>
      <c r="D2579" s="6">
        <v>4.84</v>
      </c>
      <c r="E2579" s="6">
        <v>5.24</v>
      </c>
      <c r="F2579" s="6">
        <v>6.38</v>
      </c>
      <c r="G2579" s="6">
        <v>7.01</v>
      </c>
      <c r="H2579" s="6">
        <v>7.56</v>
      </c>
      <c r="I2579" s="6">
        <v>7.74</v>
      </c>
      <c r="J2579" s="6">
        <v>7.83</v>
      </c>
      <c r="K2579" s="6">
        <v>7.93</v>
      </c>
      <c r="L2579" s="6">
        <v>8.01</v>
      </c>
      <c r="M2579" s="6">
        <v>8.11</v>
      </c>
    </row>
    <row r="2580">
      <c r="A2580" s="146">
        <v>40567.0</v>
      </c>
      <c r="B2580" s="6">
        <v>3.82</v>
      </c>
      <c r="C2580" s="6">
        <v>4.32</v>
      </c>
      <c r="D2580" s="6">
        <v>4.76</v>
      </c>
      <c r="E2580" s="6">
        <v>5.15</v>
      </c>
      <c r="F2580" s="6">
        <v>6.26</v>
      </c>
      <c r="G2580" s="6">
        <v>6.91</v>
      </c>
      <c r="H2580" s="6">
        <v>7.49</v>
      </c>
      <c r="I2580" s="6">
        <v>7.68</v>
      </c>
      <c r="J2580" s="6">
        <v>7.78</v>
      </c>
      <c r="K2580" s="6">
        <v>7.9</v>
      </c>
      <c r="L2580" s="6">
        <v>8.02</v>
      </c>
      <c r="M2580" s="6">
        <v>8.16</v>
      </c>
    </row>
    <row r="2581">
      <c r="A2581" s="146">
        <v>40564.0</v>
      </c>
      <c r="B2581" s="6">
        <v>3.79</v>
      </c>
      <c r="C2581" s="6">
        <v>4.31</v>
      </c>
      <c r="D2581" s="6">
        <v>4.76</v>
      </c>
      <c r="E2581" s="6">
        <v>5.15</v>
      </c>
      <c r="F2581" s="6">
        <v>6.29</v>
      </c>
      <c r="G2581" s="6">
        <v>6.95</v>
      </c>
      <c r="H2581" s="6">
        <v>7.53</v>
      </c>
      <c r="I2581" s="6">
        <v>7.72</v>
      </c>
      <c r="J2581" s="6">
        <v>7.81</v>
      </c>
      <c r="K2581" s="6">
        <v>7.91</v>
      </c>
      <c r="L2581" s="6">
        <v>7.98</v>
      </c>
      <c r="M2581" s="6">
        <v>8.09</v>
      </c>
    </row>
    <row r="2582">
      <c r="A2582" s="146">
        <v>40563.0</v>
      </c>
      <c r="B2582" s="6">
        <v>3.83</v>
      </c>
      <c r="C2582" s="6">
        <v>4.34</v>
      </c>
      <c r="D2582" s="6">
        <v>4.78</v>
      </c>
      <c r="E2582" s="6">
        <v>5.16</v>
      </c>
      <c r="F2582" s="6">
        <v>6.27</v>
      </c>
      <c r="G2582" s="6">
        <v>6.91</v>
      </c>
      <c r="H2582" s="6">
        <v>7.5</v>
      </c>
      <c r="I2582" s="6">
        <v>7.71</v>
      </c>
      <c r="J2582" s="6">
        <v>7.82</v>
      </c>
      <c r="K2582" s="6">
        <v>7.92</v>
      </c>
      <c r="L2582" s="6">
        <v>8.01</v>
      </c>
      <c r="M2582" s="6">
        <v>8.11</v>
      </c>
    </row>
    <row r="2583">
      <c r="A2583" s="146">
        <v>40562.0</v>
      </c>
      <c r="B2583" s="6">
        <v>3.88</v>
      </c>
      <c r="C2583" s="6">
        <v>4.36</v>
      </c>
      <c r="D2583" s="6">
        <v>4.78</v>
      </c>
      <c r="E2583" s="6">
        <v>5.15</v>
      </c>
      <c r="F2583" s="6">
        <v>6.23</v>
      </c>
      <c r="G2583" s="6">
        <v>6.88</v>
      </c>
      <c r="H2583" s="6">
        <v>7.49</v>
      </c>
      <c r="I2583" s="6">
        <v>7.71</v>
      </c>
      <c r="J2583" s="6">
        <v>7.84</v>
      </c>
      <c r="K2583" s="6">
        <v>7.95</v>
      </c>
      <c r="L2583" s="6">
        <v>8.03</v>
      </c>
      <c r="M2583" s="6">
        <v>8.13</v>
      </c>
    </row>
    <row r="2584">
      <c r="A2584" s="146">
        <v>40561.0</v>
      </c>
      <c r="B2584" s="6">
        <v>3.87</v>
      </c>
      <c r="C2584" s="6">
        <v>4.36</v>
      </c>
      <c r="D2584" s="6">
        <v>4.79</v>
      </c>
      <c r="E2584" s="6">
        <v>5.16</v>
      </c>
      <c r="F2584" s="6">
        <v>6.25</v>
      </c>
      <c r="G2584" s="6">
        <v>6.89</v>
      </c>
      <c r="H2584" s="6">
        <v>7.48</v>
      </c>
      <c r="I2584" s="6">
        <v>7.69</v>
      </c>
      <c r="J2584" s="6">
        <v>7.81</v>
      </c>
      <c r="K2584" s="6">
        <v>7.93</v>
      </c>
      <c r="L2584" s="6">
        <v>8.01</v>
      </c>
      <c r="M2584" s="6">
        <v>8.12</v>
      </c>
    </row>
    <row r="2585">
      <c r="A2585" s="146">
        <v>40560.0</v>
      </c>
      <c r="B2585" s="6">
        <v>3.91</v>
      </c>
      <c r="C2585" s="6">
        <v>4.4</v>
      </c>
      <c r="D2585" s="6">
        <v>4.84</v>
      </c>
      <c r="E2585" s="6">
        <v>5.22</v>
      </c>
      <c r="F2585" s="6">
        <v>6.33</v>
      </c>
      <c r="G2585" s="6">
        <v>6.97</v>
      </c>
      <c r="H2585" s="6">
        <v>7.55</v>
      </c>
      <c r="I2585" s="6">
        <v>7.73</v>
      </c>
      <c r="J2585" s="6">
        <v>7.83</v>
      </c>
      <c r="K2585" s="6">
        <v>7.93</v>
      </c>
      <c r="L2585" s="6">
        <v>8.03</v>
      </c>
      <c r="M2585" s="6">
        <v>8.15</v>
      </c>
    </row>
    <row r="2586">
      <c r="A2586" s="146">
        <v>40557.0</v>
      </c>
      <c r="B2586" s="6">
        <v>4.07</v>
      </c>
      <c r="C2586" s="6">
        <v>4.58</v>
      </c>
      <c r="D2586" s="6">
        <v>5.03</v>
      </c>
      <c r="E2586" s="6">
        <v>5.41</v>
      </c>
      <c r="F2586" s="6">
        <v>6.49</v>
      </c>
      <c r="G2586" s="6">
        <v>7.09</v>
      </c>
      <c r="H2586" s="6">
        <v>7.59</v>
      </c>
      <c r="I2586" s="6">
        <v>7.74</v>
      </c>
      <c r="J2586" s="6">
        <v>7.82</v>
      </c>
      <c r="K2586" s="6">
        <v>7.92</v>
      </c>
      <c r="L2586" s="6">
        <v>8.02</v>
      </c>
      <c r="M2586" s="6">
        <v>8.16</v>
      </c>
    </row>
    <row r="2587">
      <c r="A2587" s="146">
        <v>40556.0</v>
      </c>
      <c r="B2587" s="6">
        <v>4.02</v>
      </c>
      <c r="C2587" s="6">
        <v>4.48</v>
      </c>
      <c r="D2587" s="6">
        <v>4.88</v>
      </c>
      <c r="E2587" s="6">
        <v>5.24</v>
      </c>
      <c r="F2587" s="6">
        <v>6.28</v>
      </c>
      <c r="G2587" s="6">
        <v>6.91</v>
      </c>
      <c r="H2587" s="6">
        <v>7.49</v>
      </c>
      <c r="I2587" s="6">
        <v>7.69</v>
      </c>
      <c r="J2587" s="6">
        <v>7.8</v>
      </c>
      <c r="K2587" s="6">
        <v>7.92</v>
      </c>
      <c r="L2587" s="6">
        <v>8.02</v>
      </c>
      <c r="M2587" s="6">
        <v>8.15</v>
      </c>
    </row>
    <row r="2588">
      <c r="A2588" s="146">
        <v>40555.0</v>
      </c>
      <c r="B2588" s="6">
        <v>4.0</v>
      </c>
      <c r="C2588" s="6">
        <v>4.49</v>
      </c>
      <c r="D2588" s="6">
        <v>4.91</v>
      </c>
      <c r="E2588" s="6">
        <v>5.28</v>
      </c>
      <c r="F2588" s="6">
        <v>6.33</v>
      </c>
      <c r="G2588" s="6">
        <v>6.93</v>
      </c>
      <c r="H2588" s="6">
        <v>7.47</v>
      </c>
      <c r="I2588" s="6">
        <v>7.64</v>
      </c>
      <c r="J2588" s="6">
        <v>7.74</v>
      </c>
      <c r="K2588" s="6">
        <v>7.87</v>
      </c>
      <c r="L2588" s="6">
        <v>7.97</v>
      </c>
      <c r="M2588" s="6">
        <v>8.1</v>
      </c>
    </row>
    <row r="2589">
      <c r="A2589" s="146">
        <v>40554.0</v>
      </c>
      <c r="B2589" s="6">
        <v>4.06</v>
      </c>
      <c r="C2589" s="6">
        <v>4.58</v>
      </c>
      <c r="D2589" s="6">
        <v>5.03</v>
      </c>
      <c r="E2589" s="6">
        <v>5.41</v>
      </c>
      <c r="F2589" s="6">
        <v>6.47</v>
      </c>
      <c r="G2589" s="6">
        <v>7.05</v>
      </c>
      <c r="H2589" s="6">
        <v>7.52</v>
      </c>
      <c r="I2589" s="6">
        <v>7.66</v>
      </c>
      <c r="J2589" s="6">
        <v>7.74</v>
      </c>
      <c r="K2589" s="6">
        <v>7.86</v>
      </c>
      <c r="L2589" s="6">
        <v>7.96</v>
      </c>
      <c r="M2589" s="6">
        <v>8.09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</cols>
  <sheetData>
    <row r="1">
      <c r="A1" s="147" t="s">
        <v>6860</v>
      </c>
      <c r="B1" s="148" t="s">
        <v>6861</v>
      </c>
      <c r="C1" s="147" t="s">
        <v>6862</v>
      </c>
    </row>
    <row r="2">
      <c r="A2" s="149" t="s">
        <v>70</v>
      </c>
      <c r="B2" s="150">
        <v>42005.0</v>
      </c>
      <c r="C2" s="151">
        <f t="shared" ref="C2:C30" si="1">EDATE(B2, 900)</f>
        <v>69399</v>
      </c>
    </row>
    <row r="3">
      <c r="A3" s="152" t="s">
        <v>113</v>
      </c>
      <c r="B3" s="153">
        <v>42005.0</v>
      </c>
      <c r="C3" s="151">
        <f t="shared" si="1"/>
        <v>69399</v>
      </c>
    </row>
    <row r="4">
      <c r="A4" s="154" t="s">
        <v>171</v>
      </c>
      <c r="B4" s="153">
        <v>42005.0</v>
      </c>
      <c r="C4" s="151">
        <f t="shared" si="1"/>
        <v>69399</v>
      </c>
    </row>
    <row r="5">
      <c r="A5" s="155" t="s">
        <v>162</v>
      </c>
      <c r="B5" s="150">
        <v>42005.0</v>
      </c>
      <c r="C5" s="151">
        <f t="shared" si="1"/>
        <v>69399</v>
      </c>
    </row>
    <row r="6">
      <c r="A6" s="149" t="s">
        <v>215</v>
      </c>
      <c r="B6" s="150">
        <v>42034.0</v>
      </c>
      <c r="C6" s="151">
        <f t="shared" si="1"/>
        <v>69428</v>
      </c>
    </row>
    <row r="7">
      <c r="A7" s="149" t="s">
        <v>6863</v>
      </c>
      <c r="B7" s="150">
        <v>42034.0</v>
      </c>
      <c r="C7" s="151">
        <f t="shared" si="1"/>
        <v>69428</v>
      </c>
    </row>
    <row r="8">
      <c r="A8" s="156" t="s">
        <v>83</v>
      </c>
      <c r="B8" s="150">
        <v>42046.0</v>
      </c>
      <c r="C8" s="151">
        <f t="shared" si="1"/>
        <v>69440</v>
      </c>
    </row>
    <row r="9">
      <c r="A9" s="149" t="s">
        <v>6864</v>
      </c>
      <c r="B9" s="150">
        <v>42046.0</v>
      </c>
      <c r="C9" s="151">
        <f t="shared" si="1"/>
        <v>69440</v>
      </c>
    </row>
    <row r="10">
      <c r="A10" s="154" t="s">
        <v>6865</v>
      </c>
      <c r="B10" s="150">
        <v>42059.0</v>
      </c>
      <c r="C10" s="151">
        <f t="shared" si="1"/>
        <v>69453</v>
      </c>
    </row>
    <row r="11">
      <c r="A11" s="155" t="s">
        <v>6866</v>
      </c>
      <c r="B11" s="150">
        <v>42059.0</v>
      </c>
      <c r="C11" s="151">
        <f t="shared" si="1"/>
        <v>69453</v>
      </c>
    </row>
    <row r="12">
      <c r="A12" s="154" t="s">
        <v>6867</v>
      </c>
      <c r="B12" s="153">
        <v>42059.0</v>
      </c>
      <c r="C12" s="151">
        <f t="shared" si="1"/>
        <v>69453</v>
      </c>
    </row>
    <row r="13">
      <c r="A13" s="149" t="s">
        <v>188</v>
      </c>
      <c r="B13" s="150">
        <v>42118.0</v>
      </c>
      <c r="C13" s="151">
        <f t="shared" si="1"/>
        <v>69512</v>
      </c>
    </row>
    <row r="14">
      <c r="A14" s="149" t="s">
        <v>130</v>
      </c>
      <c r="B14" s="150">
        <v>42118.0</v>
      </c>
      <c r="C14" s="151">
        <f t="shared" si="1"/>
        <v>69512</v>
      </c>
    </row>
    <row r="15">
      <c r="A15" s="149" t="s">
        <v>99</v>
      </c>
      <c r="B15" s="150">
        <v>42177.0</v>
      </c>
      <c r="C15" s="151">
        <f t="shared" si="1"/>
        <v>69571</v>
      </c>
    </row>
    <row r="16">
      <c r="A16" s="149" t="s">
        <v>6868</v>
      </c>
      <c r="B16" s="153">
        <v>42181.0</v>
      </c>
      <c r="C16" s="151">
        <f t="shared" si="1"/>
        <v>69575</v>
      </c>
    </row>
    <row r="17">
      <c r="A17" s="154" t="s">
        <v>6869</v>
      </c>
      <c r="B17" s="153">
        <v>42195.0</v>
      </c>
      <c r="C17" s="151">
        <f t="shared" si="1"/>
        <v>69589</v>
      </c>
    </row>
    <row r="18">
      <c r="A18" s="149" t="s">
        <v>178</v>
      </c>
      <c r="B18" s="157">
        <v>42277.0</v>
      </c>
      <c r="C18" s="151">
        <f t="shared" si="1"/>
        <v>69671</v>
      </c>
    </row>
    <row r="19">
      <c r="A19" s="149" t="s">
        <v>225</v>
      </c>
      <c r="B19" s="157">
        <v>42277.0</v>
      </c>
      <c r="C19" s="151">
        <f t="shared" si="1"/>
        <v>69671</v>
      </c>
    </row>
    <row r="20">
      <c r="A20" s="149" t="s">
        <v>6870</v>
      </c>
      <c r="B20" s="157">
        <v>42293.0</v>
      </c>
      <c r="C20" s="151">
        <f t="shared" si="1"/>
        <v>69687</v>
      </c>
    </row>
    <row r="21">
      <c r="A21" s="149" t="s">
        <v>192</v>
      </c>
      <c r="B21" s="157">
        <v>42417.0</v>
      </c>
      <c r="C21" s="151">
        <f t="shared" si="1"/>
        <v>69811</v>
      </c>
    </row>
    <row r="22">
      <c r="A22" s="149" t="s">
        <v>228</v>
      </c>
      <c r="B22" s="157">
        <v>42417.0</v>
      </c>
      <c r="C22" s="151">
        <f t="shared" si="1"/>
        <v>69811</v>
      </c>
    </row>
    <row r="23">
      <c r="A23" s="149" t="s">
        <v>6871</v>
      </c>
      <c r="B23" s="157">
        <v>42454.0</v>
      </c>
      <c r="C23" s="151">
        <f t="shared" si="1"/>
        <v>69847</v>
      </c>
    </row>
    <row r="24">
      <c r="A24" s="149" t="s">
        <v>219</v>
      </c>
      <c r="B24" s="157">
        <v>42475.0</v>
      </c>
      <c r="C24" s="151">
        <f t="shared" si="1"/>
        <v>69868</v>
      </c>
    </row>
    <row r="25">
      <c r="A25" s="149" t="s">
        <v>149</v>
      </c>
      <c r="B25" s="157">
        <v>42538.0</v>
      </c>
      <c r="C25" s="151">
        <f t="shared" si="1"/>
        <v>69931</v>
      </c>
    </row>
    <row r="26">
      <c r="A26" s="149" t="s">
        <v>152</v>
      </c>
      <c r="B26" s="157">
        <v>42538.0</v>
      </c>
      <c r="C26" s="151">
        <f t="shared" si="1"/>
        <v>69931</v>
      </c>
    </row>
    <row r="27">
      <c r="A27" s="149" t="s">
        <v>6872</v>
      </c>
      <c r="B27" s="157">
        <v>42538.0</v>
      </c>
      <c r="C27" s="151">
        <f t="shared" si="1"/>
        <v>69931</v>
      </c>
    </row>
    <row r="28">
      <c r="A28" s="149" t="s">
        <v>268</v>
      </c>
      <c r="B28" s="157">
        <v>42538.0</v>
      </c>
      <c r="C28" s="151">
        <f t="shared" si="1"/>
        <v>69931</v>
      </c>
    </row>
    <row r="29">
      <c r="A29" s="149" t="s">
        <v>6873</v>
      </c>
      <c r="B29" s="157">
        <v>42538.0</v>
      </c>
      <c r="C29" s="151">
        <f t="shared" si="1"/>
        <v>69931</v>
      </c>
    </row>
    <row r="30">
      <c r="A30" s="149" t="s">
        <v>46</v>
      </c>
      <c r="B30" s="157">
        <v>42545.0</v>
      </c>
      <c r="C30" s="151">
        <f t="shared" si="1"/>
        <v>69938</v>
      </c>
    </row>
    <row r="31">
      <c r="A31" s="149" t="s">
        <v>6874</v>
      </c>
      <c r="B31" s="158">
        <v>42034.0</v>
      </c>
      <c r="C31" s="159">
        <v>42446.0</v>
      </c>
    </row>
    <row r="32">
      <c r="A32" s="156" t="s">
        <v>210</v>
      </c>
      <c r="B32" s="158">
        <v>42005.0</v>
      </c>
      <c r="C32" s="159">
        <v>42619.0</v>
      </c>
    </row>
    <row r="33">
      <c r="A33" s="156" t="s">
        <v>6875</v>
      </c>
      <c r="B33" s="160">
        <v>42034.0</v>
      </c>
      <c r="C33" s="159">
        <v>42619.0</v>
      </c>
    </row>
    <row r="34">
      <c r="A34" s="149" t="s">
        <v>6876</v>
      </c>
      <c r="B34" s="161">
        <v>42342.0</v>
      </c>
      <c r="C34" s="159">
        <v>42619.0</v>
      </c>
    </row>
    <row r="35">
      <c r="A35" s="149" t="s">
        <v>6877</v>
      </c>
      <c r="B35" s="158">
        <v>42059.0</v>
      </c>
      <c r="C35" s="159">
        <v>42731.0</v>
      </c>
    </row>
    <row r="36">
      <c r="A36" s="149" t="s">
        <v>6878</v>
      </c>
      <c r="B36" s="158">
        <v>42059.0</v>
      </c>
      <c r="C36" s="159">
        <v>42731.0</v>
      </c>
    </row>
    <row r="37">
      <c r="A37" s="156" t="s">
        <v>201</v>
      </c>
      <c r="B37" s="160">
        <v>42005.0</v>
      </c>
      <c r="C37" s="159">
        <v>42836.0</v>
      </c>
    </row>
    <row r="38">
      <c r="A38" s="156" t="s">
        <v>6879</v>
      </c>
      <c r="B38" s="160">
        <v>42005.0</v>
      </c>
      <c r="C38" s="159">
        <v>42836.0</v>
      </c>
    </row>
    <row r="39">
      <c r="A39" s="149" t="s">
        <v>258</v>
      </c>
      <c r="B39" s="158">
        <v>42005.0</v>
      </c>
      <c r="C39" s="159">
        <v>42836.0</v>
      </c>
    </row>
    <row r="40">
      <c r="A40" s="149" t="s">
        <v>280</v>
      </c>
      <c r="B40" s="158">
        <v>42005.0</v>
      </c>
      <c r="C40" s="158">
        <v>43335.0</v>
      </c>
    </row>
    <row r="41">
      <c r="A41" s="149" t="s">
        <v>269</v>
      </c>
      <c r="B41" s="158">
        <v>42034.0</v>
      </c>
      <c r="C41" s="158">
        <v>43335.0</v>
      </c>
    </row>
    <row r="42">
      <c r="A42" s="149" t="s">
        <v>6880</v>
      </c>
      <c r="B42" s="158">
        <v>42059.0</v>
      </c>
      <c r="C42" s="158">
        <v>43451.0</v>
      </c>
    </row>
    <row r="43">
      <c r="A43" s="156" t="s">
        <v>153</v>
      </c>
      <c r="B43" s="160">
        <v>42034.0</v>
      </c>
      <c r="C43" s="158">
        <v>43537.0</v>
      </c>
    </row>
    <row r="44">
      <c r="A44" s="149" t="s">
        <v>247</v>
      </c>
      <c r="B44" s="158">
        <v>42034.0</v>
      </c>
      <c r="C44" s="158">
        <v>43643.0</v>
      </c>
    </row>
    <row r="45">
      <c r="A45" s="149" t="s">
        <v>276</v>
      </c>
      <c r="B45" s="161">
        <v>42412.0</v>
      </c>
      <c r="C45" s="158">
        <v>43929.0</v>
      </c>
    </row>
    <row r="46">
      <c r="A46" s="149" t="s">
        <v>6880</v>
      </c>
      <c r="B46" s="161">
        <v>42538.0</v>
      </c>
      <c r="C46" s="158">
        <v>43929.0</v>
      </c>
    </row>
    <row r="47">
      <c r="A47" s="149" t="s">
        <v>6881</v>
      </c>
      <c r="B47" s="161">
        <v>42551.0</v>
      </c>
      <c r="C47" s="158">
        <v>43929.0</v>
      </c>
    </row>
    <row r="48">
      <c r="A48" s="149" t="s">
        <v>271</v>
      </c>
      <c r="B48" s="161">
        <v>42496.0</v>
      </c>
      <c r="C48" s="158">
        <v>44012.0</v>
      </c>
    </row>
  </sheetData>
  <drawing r:id="rId1"/>
</worksheet>
</file>